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Z:\Quantity Surveyor\Nompumelelo\RETICULATION\RECTICULATION REISSUE\"/>
    </mc:Choice>
  </mc:AlternateContent>
  <xr:revisionPtr revIDLastSave="0" documentId="13_ncr:1_{6FE9E0C3-3CAE-45EB-8FFF-DDF5E17790E0}" xr6:coauthVersionLast="47" xr6:coauthVersionMax="47" xr10:uidLastSave="{00000000-0000-0000-0000-000000000000}"/>
  <bookViews>
    <workbookView xWindow="-110" yWindow="-110" windowWidth="19420" windowHeight="10300" tabRatio="925" firstSheet="4" activeTab="4" xr2:uid="{00000000-000D-0000-FFFF-FFFF00000000}"/>
  </bookViews>
  <sheets>
    <sheet name="MANHOURS" sheetId="34" state="hidden" r:id="rId1"/>
    <sheet name="MANHOURS 2" sheetId="35" state="hidden" r:id="rId2"/>
    <sheet name="PC 1" sheetId="31" state="hidden" r:id="rId3"/>
    <sheet name="Statement" sheetId="36" state="hidden" r:id="rId4"/>
    <sheet name="SUMMARY PAGE" sheetId="30" r:id="rId5"/>
    <sheet name="P&amp;Gs" sheetId="28" r:id="rId6"/>
    <sheet name="Excavations " sheetId="18" r:id="rId7"/>
    <sheet name="MV Overhead" sheetId="19" r:id="rId8"/>
    <sheet name="LV Overhead" sheetId="21" r:id="rId9"/>
    <sheet name="MV Equip &amp; Switchgear" sheetId="20" r:id="rId10"/>
    <sheet name="House Service Connections" sheetId="22" r:id="rId11"/>
    <sheet name="LV Cable" sheetId="9" r:id="rId12"/>
    <sheet name="MV Cable" sheetId="6" r:id="rId13"/>
    <sheet name="Dismantle" sheetId="27" r:id="rId14"/>
    <sheet name="Ad-Hoc Items" sheetId="29"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0" localSheetId="3">#REF!</definedName>
    <definedName name="\0">#REF!</definedName>
    <definedName name="\A" localSheetId="3">#REF!</definedName>
    <definedName name="\A">#REF!</definedName>
    <definedName name="\B" localSheetId="3">#REF!</definedName>
    <definedName name="\B">#REF!</definedName>
    <definedName name="_________APR88" localSheetId="3">#REF!</definedName>
    <definedName name="_________APR88">#REF!</definedName>
    <definedName name="_________APR89" localSheetId="3">#REF!</definedName>
    <definedName name="_________APR89">#REF!</definedName>
    <definedName name="_________AUG87" localSheetId="3">#REF!</definedName>
    <definedName name="_________AUG87">#REF!</definedName>
    <definedName name="_________AUG88" localSheetId="3">#REF!</definedName>
    <definedName name="_________AUG88">#REF!</definedName>
    <definedName name="_________AUG89" localSheetId="3">#REF!</definedName>
    <definedName name="_________AUG89">#REF!</definedName>
    <definedName name="_________DEC87" localSheetId="3">#REF!</definedName>
    <definedName name="_________DEC87">#REF!</definedName>
    <definedName name="_________DEC88" localSheetId="3">#REF!</definedName>
    <definedName name="_________DEC88">#REF!</definedName>
    <definedName name="_________FEB88" localSheetId="3">#REF!</definedName>
    <definedName name="_________FEB88">#REF!</definedName>
    <definedName name="_________FEB89" localSheetId="3">#REF!</definedName>
    <definedName name="_________FEB89">#REF!</definedName>
    <definedName name="_________JAN88" localSheetId="3">#REF!</definedName>
    <definedName name="_________JAN88">#REF!</definedName>
    <definedName name="_________JAN89" localSheetId="3">#REF!</definedName>
    <definedName name="_________JAN89">#REF!</definedName>
    <definedName name="_________JUL88" localSheetId="3">#REF!</definedName>
    <definedName name="_________JUL88">#REF!</definedName>
    <definedName name="_________JUL89" localSheetId="3">#REF!</definedName>
    <definedName name="_________JUL89">#REF!</definedName>
    <definedName name="_________JUN88" localSheetId="3">#REF!</definedName>
    <definedName name="_________JUN88">#REF!</definedName>
    <definedName name="_________JUN89" localSheetId="3">#REF!</definedName>
    <definedName name="_________JUN89">#REF!</definedName>
    <definedName name="_________MAR88" localSheetId="3">#REF!</definedName>
    <definedName name="_________MAR88">#REF!</definedName>
    <definedName name="_________MAR89" localSheetId="3">#REF!</definedName>
    <definedName name="_________MAR89">#REF!</definedName>
    <definedName name="_________MAY88" localSheetId="3">#REF!</definedName>
    <definedName name="_________MAY88">#REF!</definedName>
    <definedName name="_________MAY89" localSheetId="3">#REF!</definedName>
    <definedName name="_________MAY89">#REF!</definedName>
    <definedName name="_________NOV87" localSheetId="3">#REF!</definedName>
    <definedName name="_________NOV87">#REF!</definedName>
    <definedName name="_________NOV88" localSheetId="3">#REF!</definedName>
    <definedName name="_________NOV88">#REF!</definedName>
    <definedName name="_________OCT87" localSheetId="3">#REF!</definedName>
    <definedName name="_________OCT87">#REF!</definedName>
    <definedName name="_________OCT88" localSheetId="3">#REF!</definedName>
    <definedName name="_________OCT88">#REF!</definedName>
    <definedName name="_________SEP87" localSheetId="3">#REF!</definedName>
    <definedName name="_________SEP87">#REF!</definedName>
    <definedName name="_________SEP88" localSheetId="3">#REF!</definedName>
    <definedName name="_________SEP88">#REF!</definedName>
    <definedName name="________APR88" localSheetId="3">#REF!</definedName>
    <definedName name="________APR88">#REF!</definedName>
    <definedName name="________APR89" localSheetId="3">#REF!</definedName>
    <definedName name="________APR89">#REF!</definedName>
    <definedName name="________AUG87" localSheetId="3">#REF!</definedName>
    <definedName name="________AUG87">#REF!</definedName>
    <definedName name="________AUG88" localSheetId="3">#REF!</definedName>
    <definedName name="________AUG88">#REF!</definedName>
    <definedName name="________AUG89" localSheetId="3">#REF!</definedName>
    <definedName name="________AUG89">#REF!</definedName>
    <definedName name="________DEC87" localSheetId="3">#REF!</definedName>
    <definedName name="________DEC87">#REF!</definedName>
    <definedName name="________DEC88" localSheetId="3">#REF!</definedName>
    <definedName name="________DEC88">#REF!</definedName>
    <definedName name="________FEB88" localSheetId="3">#REF!</definedName>
    <definedName name="________FEB88">#REF!</definedName>
    <definedName name="________FEB89" localSheetId="3">#REF!</definedName>
    <definedName name="________FEB89">#REF!</definedName>
    <definedName name="________JAN88" localSheetId="3">#REF!</definedName>
    <definedName name="________JAN88">#REF!</definedName>
    <definedName name="________JAN89" localSheetId="3">#REF!</definedName>
    <definedName name="________JAN89">#REF!</definedName>
    <definedName name="________JUL88" localSheetId="3">#REF!</definedName>
    <definedName name="________JUL88">#REF!</definedName>
    <definedName name="________JUL89" localSheetId="3">#REF!</definedName>
    <definedName name="________JUL89">#REF!</definedName>
    <definedName name="________JUN88" localSheetId="3">#REF!</definedName>
    <definedName name="________JUN88">#REF!</definedName>
    <definedName name="________JUN89" localSheetId="3">#REF!</definedName>
    <definedName name="________JUN89">#REF!</definedName>
    <definedName name="________MAR88" localSheetId="3">#REF!</definedName>
    <definedName name="________MAR88">#REF!</definedName>
    <definedName name="________MAR89" localSheetId="3">#REF!</definedName>
    <definedName name="________MAR89">#REF!</definedName>
    <definedName name="________MAY88" localSheetId="3">#REF!</definedName>
    <definedName name="________MAY88">#REF!</definedName>
    <definedName name="________MAY89" localSheetId="3">#REF!</definedName>
    <definedName name="________MAY89">#REF!</definedName>
    <definedName name="________NOV87" localSheetId="3">#REF!</definedName>
    <definedName name="________NOV87">#REF!</definedName>
    <definedName name="________NOV88" localSheetId="3">#REF!</definedName>
    <definedName name="________NOV88">#REF!</definedName>
    <definedName name="________OCT87" localSheetId="3">#REF!</definedName>
    <definedName name="________OCT87">#REF!</definedName>
    <definedName name="________OCT88" localSheetId="3">#REF!</definedName>
    <definedName name="________OCT88">#REF!</definedName>
    <definedName name="________SEP87" localSheetId="3">#REF!</definedName>
    <definedName name="________SEP87">#REF!</definedName>
    <definedName name="________SEP88" localSheetId="3">#REF!</definedName>
    <definedName name="________SEP88">#REF!</definedName>
    <definedName name="_______APR88" localSheetId="3">#REF!</definedName>
    <definedName name="_______APR88">#REF!</definedName>
    <definedName name="_______APR89" localSheetId="3">#REF!</definedName>
    <definedName name="_______APR89">#REF!</definedName>
    <definedName name="_______AUG87" localSheetId="3">#REF!</definedName>
    <definedName name="_______AUG87">#REF!</definedName>
    <definedName name="_______AUG88" localSheetId="3">#REF!</definedName>
    <definedName name="_______AUG88">#REF!</definedName>
    <definedName name="_______AUG89" localSheetId="3">#REF!</definedName>
    <definedName name="_______AUG89">#REF!</definedName>
    <definedName name="_______DEC87" localSheetId="3">#REF!</definedName>
    <definedName name="_______DEC87">#REF!</definedName>
    <definedName name="_______DEC88" localSheetId="3">#REF!</definedName>
    <definedName name="_______DEC88">#REF!</definedName>
    <definedName name="_______FEB88" localSheetId="3">#REF!</definedName>
    <definedName name="_______FEB88">#REF!</definedName>
    <definedName name="_______FEB89" localSheetId="3">#REF!</definedName>
    <definedName name="_______FEB89">#REF!</definedName>
    <definedName name="_______JAN88" localSheetId="3">#REF!</definedName>
    <definedName name="_______JAN88">#REF!</definedName>
    <definedName name="_______JAN89" localSheetId="3">#REF!</definedName>
    <definedName name="_______JAN89">#REF!</definedName>
    <definedName name="_______JUL88" localSheetId="3">#REF!</definedName>
    <definedName name="_______JUL88">#REF!</definedName>
    <definedName name="_______JUL89" localSheetId="3">#REF!</definedName>
    <definedName name="_______JUL89">#REF!</definedName>
    <definedName name="_______JUN88" localSheetId="3">#REF!</definedName>
    <definedName name="_______JUN88">#REF!</definedName>
    <definedName name="_______JUN89" localSheetId="3">#REF!</definedName>
    <definedName name="_______JUN89">#REF!</definedName>
    <definedName name="_______MAR88" localSheetId="3">#REF!</definedName>
    <definedName name="_______MAR88">#REF!</definedName>
    <definedName name="_______MAR89" localSheetId="3">#REF!</definedName>
    <definedName name="_______MAR89">#REF!</definedName>
    <definedName name="_______MAY88" localSheetId="3">#REF!</definedName>
    <definedName name="_______MAY88">#REF!</definedName>
    <definedName name="_______MAY89" localSheetId="3">#REF!</definedName>
    <definedName name="_______MAY89">#REF!</definedName>
    <definedName name="_______NOV87" localSheetId="3">#REF!</definedName>
    <definedName name="_______NOV87">#REF!</definedName>
    <definedName name="_______NOV88" localSheetId="3">#REF!</definedName>
    <definedName name="_______NOV88">#REF!</definedName>
    <definedName name="_______OCT87" localSheetId="3">#REF!</definedName>
    <definedName name="_______OCT87">#REF!</definedName>
    <definedName name="_______OCT88" localSheetId="3">#REF!</definedName>
    <definedName name="_______OCT88">#REF!</definedName>
    <definedName name="_______SEP87" localSheetId="3">#REF!</definedName>
    <definedName name="_______SEP87">#REF!</definedName>
    <definedName name="_______SEP88" localSheetId="3">#REF!</definedName>
    <definedName name="_______SEP88">#REF!</definedName>
    <definedName name="______APR88" localSheetId="3">#REF!</definedName>
    <definedName name="______APR88">#REF!</definedName>
    <definedName name="______APR89" localSheetId="3">#REF!</definedName>
    <definedName name="______APR89">#REF!</definedName>
    <definedName name="______AUG87" localSheetId="3">#REF!</definedName>
    <definedName name="______AUG87">#REF!</definedName>
    <definedName name="______AUG88" localSheetId="3">#REF!</definedName>
    <definedName name="______AUG88">#REF!</definedName>
    <definedName name="______AUG89" localSheetId="3">#REF!</definedName>
    <definedName name="______AUG89">#REF!</definedName>
    <definedName name="______DEC87" localSheetId="3">#REF!</definedName>
    <definedName name="______DEC87">#REF!</definedName>
    <definedName name="______DEC88" localSheetId="3">#REF!</definedName>
    <definedName name="______DEC88">#REF!</definedName>
    <definedName name="______FEB88" localSheetId="3">#REF!</definedName>
    <definedName name="______FEB88">#REF!</definedName>
    <definedName name="______FEB89" localSheetId="3">#REF!</definedName>
    <definedName name="______FEB89">#REF!</definedName>
    <definedName name="______JAN88" localSheetId="3">#REF!</definedName>
    <definedName name="______JAN88">#REF!</definedName>
    <definedName name="______JAN89" localSheetId="3">#REF!</definedName>
    <definedName name="______JAN89">#REF!</definedName>
    <definedName name="______JUL88" localSheetId="3">#REF!</definedName>
    <definedName name="______JUL88">#REF!</definedName>
    <definedName name="______JUL89" localSheetId="3">#REF!</definedName>
    <definedName name="______JUL89">#REF!</definedName>
    <definedName name="______JUN88" localSheetId="3">#REF!</definedName>
    <definedName name="______JUN88">#REF!</definedName>
    <definedName name="______JUN89" localSheetId="3">#REF!</definedName>
    <definedName name="______JUN89">#REF!</definedName>
    <definedName name="______MAR88" localSheetId="3">#REF!</definedName>
    <definedName name="______MAR88">#REF!</definedName>
    <definedName name="______MAR89" localSheetId="3">#REF!</definedName>
    <definedName name="______MAR89">#REF!</definedName>
    <definedName name="______MAY88" localSheetId="3">#REF!</definedName>
    <definedName name="______MAY88">#REF!</definedName>
    <definedName name="______MAY89" localSheetId="3">#REF!</definedName>
    <definedName name="______MAY89">#REF!</definedName>
    <definedName name="______NOV87" localSheetId="3">#REF!</definedName>
    <definedName name="______NOV87">#REF!</definedName>
    <definedName name="______NOV88" localSheetId="3">#REF!</definedName>
    <definedName name="______NOV88">#REF!</definedName>
    <definedName name="______OCT87" localSheetId="3">#REF!</definedName>
    <definedName name="______OCT87">#REF!</definedName>
    <definedName name="______OCT88" localSheetId="3">#REF!</definedName>
    <definedName name="______OCT88">#REF!</definedName>
    <definedName name="______SEP87" localSheetId="3">#REF!</definedName>
    <definedName name="______SEP87">#REF!</definedName>
    <definedName name="______SEP88" localSheetId="3">#REF!</definedName>
    <definedName name="______SEP88">#REF!</definedName>
    <definedName name="_____APR88" localSheetId="3">#REF!</definedName>
    <definedName name="_____APR88">#REF!</definedName>
    <definedName name="_____APR89" localSheetId="3">#REF!</definedName>
    <definedName name="_____APR89">#REF!</definedName>
    <definedName name="_____AUG87" localSheetId="3">#REF!</definedName>
    <definedName name="_____AUG87">#REF!</definedName>
    <definedName name="_____AUG88" localSheetId="3">#REF!</definedName>
    <definedName name="_____AUG88">#REF!</definedName>
    <definedName name="_____AUG89" localSheetId="3">#REF!</definedName>
    <definedName name="_____AUG89">#REF!</definedName>
    <definedName name="_____DEC87" localSheetId="3">#REF!</definedName>
    <definedName name="_____DEC87">#REF!</definedName>
    <definedName name="_____DEC88" localSheetId="3">#REF!</definedName>
    <definedName name="_____DEC88">#REF!</definedName>
    <definedName name="_____FEB88" localSheetId="3">#REF!</definedName>
    <definedName name="_____FEB88">#REF!</definedName>
    <definedName name="_____FEB89" localSheetId="3">#REF!</definedName>
    <definedName name="_____FEB89">#REF!</definedName>
    <definedName name="_____JAN88" localSheetId="3">#REF!</definedName>
    <definedName name="_____JAN88">#REF!</definedName>
    <definedName name="_____JAN89" localSheetId="3">#REF!</definedName>
    <definedName name="_____JAN89">#REF!</definedName>
    <definedName name="_____JUL88" localSheetId="3">#REF!</definedName>
    <definedName name="_____JUL88">#REF!</definedName>
    <definedName name="_____JUL89" localSheetId="3">#REF!</definedName>
    <definedName name="_____JUL89">#REF!</definedName>
    <definedName name="_____JUN88" localSheetId="3">#REF!</definedName>
    <definedName name="_____JUN88">#REF!</definedName>
    <definedName name="_____JUN89" localSheetId="3">#REF!</definedName>
    <definedName name="_____JUN89">#REF!</definedName>
    <definedName name="_____MAR88" localSheetId="3">#REF!</definedName>
    <definedName name="_____MAR88">#REF!</definedName>
    <definedName name="_____MAR89" localSheetId="3">#REF!</definedName>
    <definedName name="_____MAR89">#REF!</definedName>
    <definedName name="_____MAY88" localSheetId="3">#REF!</definedName>
    <definedName name="_____MAY88">#REF!</definedName>
    <definedName name="_____MAY89" localSheetId="3">#REF!</definedName>
    <definedName name="_____MAY89">#REF!</definedName>
    <definedName name="_____NOV87" localSheetId="3">#REF!</definedName>
    <definedName name="_____NOV87">#REF!</definedName>
    <definedName name="_____NOV88" localSheetId="3">#REF!</definedName>
    <definedName name="_____NOV88">#REF!</definedName>
    <definedName name="_____OCT87" localSheetId="3">#REF!</definedName>
    <definedName name="_____OCT87">#REF!</definedName>
    <definedName name="_____OCT88" localSheetId="3">#REF!</definedName>
    <definedName name="_____OCT88">#REF!</definedName>
    <definedName name="_____SEP87" localSheetId="3">#REF!</definedName>
    <definedName name="_____SEP87">#REF!</definedName>
    <definedName name="_____SEP88" localSheetId="3">#REF!</definedName>
    <definedName name="_____SEP88">#REF!</definedName>
    <definedName name="____APR88" localSheetId="3">#REF!</definedName>
    <definedName name="____APR88">#REF!</definedName>
    <definedName name="____APR89" localSheetId="3">#REF!</definedName>
    <definedName name="____APR89">#REF!</definedName>
    <definedName name="____AUG87" localSheetId="3">#REF!</definedName>
    <definedName name="____AUG87">#REF!</definedName>
    <definedName name="____AUG88" localSheetId="3">#REF!</definedName>
    <definedName name="____AUG88">#REF!</definedName>
    <definedName name="____AUG89" localSheetId="3">#REF!</definedName>
    <definedName name="____AUG89">#REF!</definedName>
    <definedName name="____DEC87" localSheetId="3">#REF!</definedName>
    <definedName name="____DEC87">#REF!</definedName>
    <definedName name="____DEC88" localSheetId="3">#REF!</definedName>
    <definedName name="____DEC88">#REF!</definedName>
    <definedName name="____FEB88" localSheetId="3">#REF!</definedName>
    <definedName name="____FEB88">#REF!</definedName>
    <definedName name="____FEB89" localSheetId="3">#REF!</definedName>
    <definedName name="____FEB89">#REF!</definedName>
    <definedName name="____JAN88" localSheetId="3">#REF!</definedName>
    <definedName name="____JAN88">#REF!</definedName>
    <definedName name="____JAN89" localSheetId="3">#REF!</definedName>
    <definedName name="____JAN89">#REF!</definedName>
    <definedName name="____JUL88" localSheetId="3">#REF!</definedName>
    <definedName name="____JUL88">#REF!</definedName>
    <definedName name="____JUL89" localSheetId="3">#REF!</definedName>
    <definedName name="____JUL89">#REF!</definedName>
    <definedName name="____JUN88" localSheetId="3">#REF!</definedName>
    <definedName name="____JUN88">#REF!</definedName>
    <definedName name="____JUN89" localSheetId="3">#REF!</definedName>
    <definedName name="____JUN89">#REF!</definedName>
    <definedName name="____MAR88" localSheetId="3">#REF!</definedName>
    <definedName name="____MAR88">#REF!</definedName>
    <definedName name="____MAR89" localSheetId="3">#REF!</definedName>
    <definedName name="____MAR89">#REF!</definedName>
    <definedName name="____MAY88" localSheetId="3">#REF!</definedName>
    <definedName name="____MAY88">#REF!</definedName>
    <definedName name="____MAY89" localSheetId="3">#REF!</definedName>
    <definedName name="____MAY89">#REF!</definedName>
    <definedName name="____NOV87" localSheetId="3">#REF!</definedName>
    <definedName name="____NOV87">#REF!</definedName>
    <definedName name="____NOV88" localSheetId="3">#REF!</definedName>
    <definedName name="____NOV88">#REF!</definedName>
    <definedName name="____OCT87" localSheetId="3">#REF!</definedName>
    <definedName name="____OCT87">#REF!</definedName>
    <definedName name="____OCT88" localSheetId="3">#REF!</definedName>
    <definedName name="____OCT88">#REF!</definedName>
    <definedName name="____SEP87" localSheetId="3">#REF!</definedName>
    <definedName name="____SEP87">#REF!</definedName>
    <definedName name="____SEP88" localSheetId="3">#REF!</definedName>
    <definedName name="____SEP88">#REF!</definedName>
    <definedName name="___APR88" localSheetId="3">#REF!</definedName>
    <definedName name="___APR88">#REF!</definedName>
    <definedName name="___APR89" localSheetId="3">#REF!</definedName>
    <definedName name="___APR89">#REF!</definedName>
    <definedName name="___AUG87" localSheetId="3">#REF!</definedName>
    <definedName name="___AUG87">#REF!</definedName>
    <definedName name="___AUG88" localSheetId="3">#REF!</definedName>
    <definedName name="___AUG88">#REF!</definedName>
    <definedName name="___AUG89" localSheetId="3">#REF!</definedName>
    <definedName name="___AUG89">#REF!</definedName>
    <definedName name="___DEC87" localSheetId="3">#REF!</definedName>
    <definedName name="___DEC87">#REF!</definedName>
    <definedName name="___DEC88" localSheetId="3">#REF!</definedName>
    <definedName name="___DEC88">#REF!</definedName>
    <definedName name="___FEB88" localSheetId="3">#REF!</definedName>
    <definedName name="___FEB88">#REF!</definedName>
    <definedName name="___FEB89" localSheetId="3">#REF!</definedName>
    <definedName name="___FEB89">#REF!</definedName>
    <definedName name="___JAN88" localSheetId="3">#REF!</definedName>
    <definedName name="___JAN88">#REF!</definedName>
    <definedName name="___JAN89" localSheetId="3">#REF!</definedName>
    <definedName name="___JAN89">#REF!</definedName>
    <definedName name="___JUL88" localSheetId="3">#REF!</definedName>
    <definedName name="___JUL88">#REF!</definedName>
    <definedName name="___JUL89" localSheetId="3">#REF!</definedName>
    <definedName name="___JUL89">#REF!</definedName>
    <definedName name="___JUN88" localSheetId="3">#REF!</definedName>
    <definedName name="___JUN88">#REF!</definedName>
    <definedName name="___JUN89" localSheetId="3">#REF!</definedName>
    <definedName name="___JUN89">#REF!</definedName>
    <definedName name="___MAR88" localSheetId="3">#REF!</definedName>
    <definedName name="___MAR88">#REF!</definedName>
    <definedName name="___MAR89" localSheetId="3">#REF!</definedName>
    <definedName name="___MAR89">#REF!</definedName>
    <definedName name="___MAY88" localSheetId="3">#REF!</definedName>
    <definedName name="___MAY88">#REF!</definedName>
    <definedName name="___MAY89" localSheetId="3">#REF!</definedName>
    <definedName name="___MAY89">#REF!</definedName>
    <definedName name="___NOV87" localSheetId="3">#REF!</definedName>
    <definedName name="___NOV87">#REF!</definedName>
    <definedName name="___NOV88" localSheetId="3">#REF!</definedName>
    <definedName name="___NOV88">#REF!</definedName>
    <definedName name="___OCT87" localSheetId="3">#REF!</definedName>
    <definedName name="___OCT87">#REF!</definedName>
    <definedName name="___OCT88" localSheetId="3">#REF!</definedName>
    <definedName name="___OCT88">#REF!</definedName>
    <definedName name="___SEP87" localSheetId="3">#REF!</definedName>
    <definedName name="___SEP87">#REF!</definedName>
    <definedName name="___SEP88" localSheetId="3">#REF!</definedName>
    <definedName name="___SEP88">#REF!</definedName>
    <definedName name="__1NEW_PROJECT">#REF!</definedName>
    <definedName name="__2P_PAY_CERTIFICA">#REF!</definedName>
    <definedName name="__3" localSheetId="3">#REF!</definedName>
    <definedName name="__3">#REF!</definedName>
    <definedName name="__3PRINT_ESCAL">#REF!</definedName>
    <definedName name="__4" localSheetId="3">#REF!</definedName>
    <definedName name="__4">#REF!</definedName>
    <definedName name="__4PRINT_PENALTIES">#REF!</definedName>
    <definedName name="__5" localSheetId="3">#REF!</definedName>
    <definedName name="__5">#REF!</definedName>
    <definedName name="__5PRINT_PROJECT_C">#REF!</definedName>
    <definedName name="__6" localSheetId="3">#REF!</definedName>
    <definedName name="__6">#REF!</definedName>
    <definedName name="__6PRINT_SPEC_SUBC">#REF!</definedName>
    <definedName name="__7" localSheetId="3">#REF!</definedName>
    <definedName name="__7">#REF!</definedName>
    <definedName name="__7SUM_FORMULAR">#REF!</definedName>
    <definedName name="__APR88" localSheetId="3">#REF!</definedName>
    <definedName name="__APR88">#REF!</definedName>
    <definedName name="__APR89" localSheetId="3">#REF!</definedName>
    <definedName name="__APR89">#REF!</definedName>
    <definedName name="__AUG87" localSheetId="3">#REF!</definedName>
    <definedName name="__AUG87">#REF!</definedName>
    <definedName name="__AUG88" localSheetId="3">#REF!</definedName>
    <definedName name="__AUG88">#REF!</definedName>
    <definedName name="__AUG89" localSheetId="3">#REF!</definedName>
    <definedName name="__AUG89">#REF!</definedName>
    <definedName name="__boq1" localSheetId="3">#REF!</definedName>
    <definedName name="__boq1">#REF!</definedName>
    <definedName name="__boq10" localSheetId="3">#REF!</definedName>
    <definedName name="__boq10">#REF!</definedName>
    <definedName name="__boq11" localSheetId="3">#REF!</definedName>
    <definedName name="__boq11">#REF!</definedName>
    <definedName name="__boq12" localSheetId="3">#REF!</definedName>
    <definedName name="__boq12">#REF!</definedName>
    <definedName name="__boq13" localSheetId="3">#REF!</definedName>
    <definedName name="__boq13">#REF!</definedName>
    <definedName name="__boq14" localSheetId="3">#REF!</definedName>
    <definedName name="__boq14">#REF!</definedName>
    <definedName name="__boq15" localSheetId="3">#REF!</definedName>
    <definedName name="__boq15">#REF!</definedName>
    <definedName name="__boq16" localSheetId="3">#REF!</definedName>
    <definedName name="__boq16">#REF!</definedName>
    <definedName name="__boq17" localSheetId="3">#REF!</definedName>
    <definedName name="__boq17">#REF!</definedName>
    <definedName name="__boq18" localSheetId="3">#REF!</definedName>
    <definedName name="__boq18">#REF!</definedName>
    <definedName name="__boq19" localSheetId="3">#REF!</definedName>
    <definedName name="__boq19">#REF!</definedName>
    <definedName name="__boq20" localSheetId="3">#REF!</definedName>
    <definedName name="__boq20">#REF!</definedName>
    <definedName name="__boq21" localSheetId="3">#REF!</definedName>
    <definedName name="__boq21">#REF!</definedName>
    <definedName name="__boq22" localSheetId="3">#REF!</definedName>
    <definedName name="__boq22">#REF!</definedName>
    <definedName name="__boq23" localSheetId="3">#REF!</definedName>
    <definedName name="__boq23">#REF!</definedName>
    <definedName name="__boq24" localSheetId="3">#REF!</definedName>
    <definedName name="__boq24">#REF!</definedName>
    <definedName name="__boq25" localSheetId="3">#REF!</definedName>
    <definedName name="__boq25">#REF!</definedName>
    <definedName name="__boq26" localSheetId="3">#REF!</definedName>
    <definedName name="__boq26">#REF!</definedName>
    <definedName name="__boq27" localSheetId="3">#REF!</definedName>
    <definedName name="__boq27">#REF!</definedName>
    <definedName name="__boq28" localSheetId="3">#REF!</definedName>
    <definedName name="__boq28">#REF!</definedName>
    <definedName name="__boq29" localSheetId="3">#REF!</definedName>
    <definedName name="__boq29">#REF!</definedName>
    <definedName name="__boq3" localSheetId="3">#REF!</definedName>
    <definedName name="__boq3">#REF!</definedName>
    <definedName name="__boq30" localSheetId="3">#REF!</definedName>
    <definedName name="__boq30">#REF!</definedName>
    <definedName name="__boq31" localSheetId="3">#REF!</definedName>
    <definedName name="__boq31">#REF!</definedName>
    <definedName name="__boq32" localSheetId="3">#REF!</definedName>
    <definedName name="__boq32">#REF!</definedName>
    <definedName name="__boq33" localSheetId="3">#REF!</definedName>
    <definedName name="__boq33">#REF!</definedName>
    <definedName name="__boq34" localSheetId="3">#REF!</definedName>
    <definedName name="__boq34">#REF!</definedName>
    <definedName name="__boq35" localSheetId="3">#REF!</definedName>
    <definedName name="__boq35">#REF!</definedName>
    <definedName name="__boq36" localSheetId="3">#REF!</definedName>
    <definedName name="__boq36">#REF!</definedName>
    <definedName name="__boq37" localSheetId="3">#REF!</definedName>
    <definedName name="__boq37">#REF!</definedName>
    <definedName name="__boq38" localSheetId="3">#REF!</definedName>
    <definedName name="__boq38">#REF!</definedName>
    <definedName name="__boq39" localSheetId="3">#REF!</definedName>
    <definedName name="__boq39">#REF!</definedName>
    <definedName name="__boq4" localSheetId="3">#REF!</definedName>
    <definedName name="__boq4">#REF!</definedName>
    <definedName name="__boq40" localSheetId="3">#REF!</definedName>
    <definedName name="__boq40">#REF!</definedName>
    <definedName name="__boq41" localSheetId="3">#REF!</definedName>
    <definedName name="__boq41">#REF!</definedName>
    <definedName name="__boq42" localSheetId="3">#REF!</definedName>
    <definedName name="__boq42">#REF!</definedName>
    <definedName name="__boq44" localSheetId="3">#REF!</definedName>
    <definedName name="__boq44">#REF!</definedName>
    <definedName name="__boq45" localSheetId="3">#REF!</definedName>
    <definedName name="__boq45">#REF!</definedName>
    <definedName name="__boq46" localSheetId="3">#REF!</definedName>
    <definedName name="__boq46">#REF!</definedName>
    <definedName name="__boq47" localSheetId="3">#REF!</definedName>
    <definedName name="__boq47">#REF!</definedName>
    <definedName name="__boq48" localSheetId="3">#REF!</definedName>
    <definedName name="__boq48">#REF!</definedName>
    <definedName name="__boq49" localSheetId="3">#REF!</definedName>
    <definedName name="__boq49">#REF!</definedName>
    <definedName name="__boq5" localSheetId="3">#REF!</definedName>
    <definedName name="__boq5">#REF!</definedName>
    <definedName name="__boq50" localSheetId="3">#REF!</definedName>
    <definedName name="__boq50">#REF!</definedName>
    <definedName name="__boq6" localSheetId="3">#REF!</definedName>
    <definedName name="__boq6">#REF!</definedName>
    <definedName name="__boq7" localSheetId="3">#REF!</definedName>
    <definedName name="__boq7">#REF!</definedName>
    <definedName name="__boq8" localSheetId="3">#REF!</definedName>
    <definedName name="__boq8">#REF!</definedName>
    <definedName name="__boq9" localSheetId="3">#REF!</definedName>
    <definedName name="__boq9">#REF!</definedName>
    <definedName name="__DEC87" localSheetId="3">#REF!</definedName>
    <definedName name="__DEC87">#REF!</definedName>
    <definedName name="__DEC88" localSheetId="3">#REF!</definedName>
    <definedName name="__DEC88">#REF!</definedName>
    <definedName name="__FEB88" localSheetId="3">#REF!</definedName>
    <definedName name="__FEB88">#REF!</definedName>
    <definedName name="__FEB89" localSheetId="3">#REF!</definedName>
    <definedName name="__FEB89">#REF!</definedName>
    <definedName name="__JAN88" localSheetId="3">#REF!</definedName>
    <definedName name="__JAN88">#REF!</definedName>
    <definedName name="__JAN89" localSheetId="3">#REF!</definedName>
    <definedName name="__JAN89">#REF!</definedName>
    <definedName name="__JUL88" localSheetId="3">#REF!</definedName>
    <definedName name="__JUL88">#REF!</definedName>
    <definedName name="__JUL89" localSheetId="3">#REF!</definedName>
    <definedName name="__JUL89">#REF!</definedName>
    <definedName name="__JUN88" localSheetId="3">#REF!</definedName>
    <definedName name="__JUN88">#REF!</definedName>
    <definedName name="__JUN89" localSheetId="3">#REF!</definedName>
    <definedName name="__JUN89">#REF!</definedName>
    <definedName name="__MAR88" localSheetId="3">#REF!</definedName>
    <definedName name="__MAR88">#REF!</definedName>
    <definedName name="__MAR89" localSheetId="3">#REF!</definedName>
    <definedName name="__MAR89">#REF!</definedName>
    <definedName name="__MAY88" localSheetId="3">#REF!</definedName>
    <definedName name="__MAY88">#REF!</definedName>
    <definedName name="__MAY89" localSheetId="3">#REF!</definedName>
    <definedName name="__MAY89">#REF!</definedName>
    <definedName name="__NOV87" localSheetId="3">#REF!</definedName>
    <definedName name="__NOV87">#REF!</definedName>
    <definedName name="__NOV88" localSheetId="3">#REF!</definedName>
    <definedName name="__NOV88">#REF!</definedName>
    <definedName name="__OCT87" localSheetId="3">#REF!</definedName>
    <definedName name="__OCT87">#REF!</definedName>
    <definedName name="__OCT88" localSheetId="3">#REF!</definedName>
    <definedName name="__OCT88">#REF!</definedName>
    <definedName name="__SEP87" localSheetId="3">#REF!</definedName>
    <definedName name="__SEP87">#REF!</definedName>
    <definedName name="__SEP88" localSheetId="3">#REF!</definedName>
    <definedName name="__SEP88">#REF!</definedName>
    <definedName name="_1" localSheetId="3" hidden="1">#REF!</definedName>
    <definedName name="_1" hidden="1">#REF!</definedName>
    <definedName name="_1_3" localSheetId="3">#REF!</definedName>
    <definedName name="_1_3">#REF!</definedName>
    <definedName name="_1NEW_PROJECT">#REF!</definedName>
    <definedName name="_2_4" localSheetId="3">#REF!</definedName>
    <definedName name="_2_4">#REF!</definedName>
    <definedName name="_2P_PAY_CERTIFICA">#REF!</definedName>
    <definedName name="_3" localSheetId="3">#REF!</definedName>
    <definedName name="_3">#REF!</definedName>
    <definedName name="_3_5" localSheetId="3">#REF!</definedName>
    <definedName name="_3_5">#REF!</definedName>
    <definedName name="_3PRINT_ESCAL">#REF!</definedName>
    <definedName name="_4" localSheetId="3">#REF!</definedName>
    <definedName name="_4">#REF!</definedName>
    <definedName name="_4_6" localSheetId="3">#REF!</definedName>
    <definedName name="_4_6">#REF!</definedName>
    <definedName name="_4PRINT_PENALTIES">#REF!</definedName>
    <definedName name="_5" localSheetId="3">#REF!</definedName>
    <definedName name="_5">#REF!</definedName>
    <definedName name="_5_7" localSheetId="3">#REF!</definedName>
    <definedName name="_5_7">#REF!</definedName>
    <definedName name="_5PRINT_PROJECT_C">#REF!</definedName>
    <definedName name="_6" localSheetId="3">#REF!</definedName>
    <definedName name="_6">#REF!</definedName>
    <definedName name="_6PRINT_SPEC_SUBC">#REF!</definedName>
    <definedName name="_7" localSheetId="3">#REF!</definedName>
    <definedName name="_7">#REF!</definedName>
    <definedName name="_7SUM_FORMULAR">#REF!</definedName>
    <definedName name="_APR88" localSheetId="3">#REF!</definedName>
    <definedName name="_APR88">#REF!</definedName>
    <definedName name="_APR89" localSheetId="3">#REF!</definedName>
    <definedName name="_APR89">#REF!</definedName>
    <definedName name="_AUG87" localSheetId="3">#REF!</definedName>
    <definedName name="_AUG87">#REF!</definedName>
    <definedName name="_AUG88" localSheetId="3">#REF!</definedName>
    <definedName name="_AUG88">#REF!</definedName>
    <definedName name="_AUG89" localSheetId="3">#REF!</definedName>
    <definedName name="_AUG89">#REF!</definedName>
    <definedName name="_boq1" localSheetId="3">#REF!</definedName>
    <definedName name="_boq1">#REF!</definedName>
    <definedName name="_boq10" localSheetId="3">#REF!</definedName>
    <definedName name="_boq10">#REF!</definedName>
    <definedName name="_boq11" localSheetId="3">#REF!</definedName>
    <definedName name="_boq11">#REF!</definedName>
    <definedName name="_boq12" localSheetId="3">#REF!</definedName>
    <definedName name="_boq12">#REF!</definedName>
    <definedName name="_boq13" localSheetId="3">#REF!</definedName>
    <definedName name="_boq13">#REF!</definedName>
    <definedName name="_boq14" localSheetId="3">#REF!</definedName>
    <definedName name="_boq14">#REF!</definedName>
    <definedName name="_boq15" localSheetId="3">#REF!</definedName>
    <definedName name="_boq15">#REF!</definedName>
    <definedName name="_boq16" localSheetId="3">#REF!</definedName>
    <definedName name="_boq16">#REF!</definedName>
    <definedName name="_boq17" localSheetId="3">#REF!</definedName>
    <definedName name="_boq17">#REF!</definedName>
    <definedName name="_boq18" localSheetId="3">#REF!</definedName>
    <definedName name="_boq18">#REF!</definedName>
    <definedName name="_boq19" localSheetId="3">#REF!</definedName>
    <definedName name="_boq19">#REF!</definedName>
    <definedName name="_boq2" localSheetId="3">#REF!</definedName>
    <definedName name="_boq2">#REF!</definedName>
    <definedName name="_boq20" localSheetId="3">#REF!</definedName>
    <definedName name="_boq20">#REF!</definedName>
    <definedName name="_boq21" localSheetId="3">#REF!</definedName>
    <definedName name="_boq21">#REF!</definedName>
    <definedName name="_boq22" localSheetId="3">#REF!</definedName>
    <definedName name="_boq22">#REF!</definedName>
    <definedName name="_boq23" localSheetId="3">#REF!</definedName>
    <definedName name="_boq23">#REF!</definedName>
    <definedName name="_boq24" localSheetId="3">#REF!</definedName>
    <definedName name="_boq24">#REF!</definedName>
    <definedName name="_boq25" localSheetId="3">#REF!</definedName>
    <definedName name="_boq25">#REF!</definedName>
    <definedName name="_boq26" localSheetId="3">#REF!</definedName>
    <definedName name="_boq26">#REF!</definedName>
    <definedName name="_boq27" localSheetId="3">#REF!</definedName>
    <definedName name="_boq27">#REF!</definedName>
    <definedName name="_boq28" localSheetId="3">#REF!</definedName>
    <definedName name="_boq28">#REF!</definedName>
    <definedName name="_boq29" localSheetId="3">#REF!</definedName>
    <definedName name="_boq29">#REF!</definedName>
    <definedName name="_boq3" localSheetId="3">#REF!</definedName>
    <definedName name="_boq3">#REF!</definedName>
    <definedName name="_boq30" localSheetId="3">#REF!</definedName>
    <definedName name="_boq30">#REF!</definedName>
    <definedName name="_boq31" localSheetId="3">#REF!</definedName>
    <definedName name="_boq31">#REF!</definedName>
    <definedName name="_boq32" localSheetId="3">#REF!</definedName>
    <definedName name="_boq32">#REF!</definedName>
    <definedName name="_boq33" localSheetId="3">#REF!</definedName>
    <definedName name="_boq33">#REF!</definedName>
    <definedName name="_boq34" localSheetId="3">#REF!</definedName>
    <definedName name="_boq34">#REF!</definedName>
    <definedName name="_boq35" localSheetId="3">#REF!</definedName>
    <definedName name="_boq35">#REF!</definedName>
    <definedName name="_boq36" localSheetId="3">#REF!</definedName>
    <definedName name="_boq36">#REF!</definedName>
    <definedName name="_boq37" localSheetId="3">#REF!</definedName>
    <definedName name="_boq37">#REF!</definedName>
    <definedName name="_boq38" localSheetId="3">#REF!</definedName>
    <definedName name="_boq38">#REF!</definedName>
    <definedName name="_boq39" localSheetId="3">#REF!</definedName>
    <definedName name="_boq39">#REF!</definedName>
    <definedName name="_boq4" localSheetId="3">#REF!</definedName>
    <definedName name="_boq4">#REF!</definedName>
    <definedName name="_boq40" localSheetId="3">#REF!</definedName>
    <definedName name="_boq40">#REF!</definedName>
    <definedName name="_boq41" localSheetId="3">#REF!</definedName>
    <definedName name="_boq41">#REF!</definedName>
    <definedName name="_boq42" localSheetId="3">#REF!</definedName>
    <definedName name="_boq42">#REF!</definedName>
    <definedName name="_boq44" localSheetId="3">#REF!</definedName>
    <definedName name="_boq44">#REF!</definedName>
    <definedName name="_boq45" localSheetId="3">#REF!</definedName>
    <definedName name="_boq45">#REF!</definedName>
    <definedName name="_boq46" localSheetId="3">#REF!</definedName>
    <definedName name="_boq46">#REF!</definedName>
    <definedName name="_boq47" localSheetId="3">#REF!</definedName>
    <definedName name="_boq47">#REF!</definedName>
    <definedName name="_boq48" localSheetId="3">#REF!</definedName>
    <definedName name="_boq48">#REF!</definedName>
    <definedName name="_boq49" localSheetId="3">#REF!</definedName>
    <definedName name="_boq49">#REF!</definedName>
    <definedName name="_boq5" localSheetId="3">#REF!</definedName>
    <definedName name="_boq5">#REF!</definedName>
    <definedName name="_boq50" localSheetId="3">#REF!</definedName>
    <definedName name="_boq50">#REF!</definedName>
    <definedName name="_boq6" localSheetId="3">#REF!</definedName>
    <definedName name="_boq6">#REF!</definedName>
    <definedName name="_boq7" localSheetId="3">#REF!</definedName>
    <definedName name="_boq7">#REF!</definedName>
    <definedName name="_boq8" localSheetId="3">#REF!</definedName>
    <definedName name="_boq8">#REF!</definedName>
    <definedName name="_boq9" localSheetId="3">#REF!</definedName>
    <definedName name="_boq9">#REF!</definedName>
    <definedName name="_boqkal" localSheetId="3">#REF!</definedName>
    <definedName name="_boqkal">#REF!</definedName>
    <definedName name="_boqlvv" localSheetId="3">#REF!</definedName>
    <definedName name="_boqlvv">#REF!</definedName>
    <definedName name="_DEC87" localSheetId="3">#REF!</definedName>
    <definedName name="_DEC87">#REF!</definedName>
    <definedName name="_DEC88" localSheetId="3">#REF!</definedName>
    <definedName name="_DEC88">#REF!</definedName>
    <definedName name="_FEB88" localSheetId="3">#REF!</definedName>
    <definedName name="_FEB88">#REF!</definedName>
    <definedName name="_FEB89" localSheetId="3">#REF!</definedName>
    <definedName name="_FEB89">#REF!</definedName>
    <definedName name="_Fill" localSheetId="3" hidden="1">#REF!</definedName>
    <definedName name="_Fill" hidden="1">#REF!</definedName>
    <definedName name="_xlnm._FilterDatabase" localSheetId="5" hidden="1">'P&amp;Gs'!$F$22:$F$25</definedName>
    <definedName name="_JAN88" localSheetId="3">#REF!</definedName>
    <definedName name="_JAN88">#REF!</definedName>
    <definedName name="_JAN89" localSheetId="3">#REF!</definedName>
    <definedName name="_JAN89">#REF!</definedName>
    <definedName name="_JUL88" localSheetId="3">#REF!</definedName>
    <definedName name="_JUL88">#REF!</definedName>
    <definedName name="_JUL89" localSheetId="3">#REF!</definedName>
    <definedName name="_JUL89">#REF!</definedName>
    <definedName name="_JUN88" localSheetId="3">#REF!</definedName>
    <definedName name="_JUN88">#REF!</definedName>
    <definedName name="_JUN89" localSheetId="3">#REF!</definedName>
    <definedName name="_JUN89">#REF!</definedName>
    <definedName name="_Key1" localSheetId="3" hidden="1">#REF!</definedName>
    <definedName name="_Key1" hidden="1">[1]AIRCON!#REF!</definedName>
    <definedName name="_Key2" hidden="1">[1]AIRCON!#REF!</definedName>
    <definedName name="_MAR88" localSheetId="3">#REF!</definedName>
    <definedName name="_MAR88">#REF!</definedName>
    <definedName name="_MAR89" localSheetId="3">#REF!</definedName>
    <definedName name="_MAR89">#REF!</definedName>
    <definedName name="_MAY88" localSheetId="3">#REF!</definedName>
    <definedName name="_MAY88">#REF!</definedName>
    <definedName name="_MAY89" localSheetId="3">#REF!</definedName>
    <definedName name="_MAY89">#REF!</definedName>
    <definedName name="_NOV87" localSheetId="3">#REF!</definedName>
    <definedName name="_NOV87">#REF!</definedName>
    <definedName name="_NOV88" localSheetId="3">#REF!</definedName>
    <definedName name="_NOV88">#REF!</definedName>
    <definedName name="_OCT87" localSheetId="3">#REF!</definedName>
    <definedName name="_OCT87">#REF!</definedName>
    <definedName name="_OCT88" localSheetId="3">#REF!</definedName>
    <definedName name="_OCT88">#REF!</definedName>
    <definedName name="_Order1" hidden="1">255</definedName>
    <definedName name="_Order2" hidden="1">255</definedName>
    <definedName name="_Parse_Out" localSheetId="3" hidden="1">#REF!</definedName>
    <definedName name="_Parse_Out" hidden="1">#REF!</definedName>
    <definedName name="_SEC1200">#REF!</definedName>
    <definedName name="_SEP87" localSheetId="3">#REF!</definedName>
    <definedName name="_SEP87">#REF!</definedName>
    <definedName name="_SEP88" localSheetId="3">#REF!</definedName>
    <definedName name="_SEP88">#REF!</definedName>
    <definedName name="_Sort" localSheetId="3" hidden="1">#REF!</definedName>
    <definedName name="_Sort" hidden="1">[1]AIRCON!#REF!</definedName>
    <definedName name="A" localSheetId="3">#REF!</definedName>
    <definedName name="A">#REF!</definedName>
    <definedName name="A_Erection_Labour">#REF!</definedName>
    <definedName name="acc" localSheetId="3">#REF!</definedName>
    <definedName name="acc">#REF!</definedName>
    <definedName name="AccommodationStart">'[2]1.5 Staff Accommodation'!$A$4</definedName>
    <definedName name="AccomodationStart">'[2]1.5 Staff Accommodation'!#REF!</definedName>
    <definedName name="ACwvu.all." hidden="1">#REF!</definedName>
    <definedName name="ACwvu.prices." hidden="1">#REF!</definedName>
    <definedName name="ACwvu.summary." hidden="1">#REF!</definedName>
    <definedName name="Amangcoya_Constr._cc">#REF!</definedName>
    <definedName name="APR88A" localSheetId="3">#REF!</definedName>
    <definedName name="APR88A">#REF!</definedName>
    <definedName name="APR89A" localSheetId="3">#REF!</definedName>
    <definedName name="APR89A">#REF!</definedName>
    <definedName name="Area">[2]Start!$C$16</definedName>
    <definedName name="AUG87A" localSheetId="3">#REF!</definedName>
    <definedName name="AUG87A">#REF!</definedName>
    <definedName name="AUG88A" localSheetId="3">#REF!</definedName>
    <definedName name="AUG88A">#REF!</definedName>
    <definedName name="AUG89A" localSheetId="3">#REF!</definedName>
    <definedName name="AUG89A">#REF!</definedName>
    <definedName name="B" localSheetId="3">#REF!</definedName>
    <definedName name="B">#REF!</definedName>
    <definedName name="base">[3]SVRREG!#REF!</definedName>
    <definedName name="boqmcc" localSheetId="3">#REF!</definedName>
    <definedName name="boqmcc">#REF!</definedName>
    <definedName name="boqmill" localSheetId="3">#REF!</definedName>
    <definedName name="boqmill">#REF!</definedName>
    <definedName name="capturersDepartment" localSheetId="1">'[4]Man Hours'!$E$60</definedName>
    <definedName name="capturersDepartment">MANHOURS!$E$60</definedName>
    <definedName name="CEClassification" localSheetId="3">#REF!</definedName>
    <definedName name="CEClassification">#REF!</definedName>
    <definedName name="CERT2">'[5]Monthly cert'!#REF!</definedName>
    <definedName name="CERT3">'[5]Monthly cert'!#REF!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[0]!Clear_CAST_Price_Summary</definedName>
    <definedName name="Client">[2]Start!$C$18</definedName>
    <definedName name="ClosingDate">[2]Start!$C$26</definedName>
    <definedName name="Code" localSheetId="3" hidden="1">#REF!</definedName>
    <definedName name="Code" hidden="1">#REF!</definedName>
    <definedName name="Consum1">'[2]3 Consumables'!$A$5</definedName>
    <definedName name="Consum2">'[2]3 Consumables'!$A$13</definedName>
    <definedName name="Consum3">'[2]3 Consumables'!$A$20</definedName>
    <definedName name="Consum4">'[2]3 Consumables'!$A$7</definedName>
    <definedName name="Consum5">'[2]3 Consumables'!$A$15</definedName>
    <definedName name="Consum6">'[2]3 Consumables'!$A$22</definedName>
    <definedName name="contractorName" localSheetId="1">'[4]Man Hours'!$J$8</definedName>
    <definedName name="contractorName">MANHOURS!$J$8</definedName>
    <definedName name="CR">#REF!</definedName>
    <definedName name="CranesStart">'[2]1.9 Cranes'!$A$4</definedName>
    <definedName name="Critical_Path_Construction">#REF!</definedName>
    <definedName name="Cwvu.summary." hidden="1">#REF!</definedName>
    <definedName name="data1" localSheetId="3" hidden="1">#REF!</definedName>
    <definedName name="data1" hidden="1">#REF!</definedName>
    <definedName name="data2" localSheetId="3" hidden="1">#REF!</definedName>
    <definedName name="data2" hidden="1">#REF!</definedName>
    <definedName name="data3" localSheetId="3" hidden="1">#REF!</definedName>
    <definedName name="data3" hidden="1">#REF!</definedName>
    <definedName name="dateValue">[4]Settings!$E$6</definedName>
    <definedName name="DEC87A" localSheetId="3">#REF!</definedName>
    <definedName name="DEC87A">#REF!</definedName>
    <definedName name="DEC88A" localSheetId="3">#REF!</definedName>
    <definedName name="DEC88A">#REF!</definedName>
    <definedName name="Desc">[2]Start!$C$20</definedName>
    <definedName name="dfgsd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FHFG"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iscount" localSheetId="3" hidden="1">#REF!</definedName>
    <definedName name="Discount" hidden="1">#REF!</definedName>
    <definedName name="display_area_2" localSheetId="3" hidden="1">#REF!</definedName>
    <definedName name="display_area_2" hidden="1">#REF!</definedName>
    <definedName name="Distance">[2]Start!$C$22</definedName>
    <definedName name="DTD" localSheetId="3">#REF!</definedName>
    <definedName name="DTD">#REF!</definedName>
    <definedName name="EquipTransportStart">'[2]2 Transport'!$A$4</definedName>
    <definedName name="ER">#REF!</definedName>
    <definedName name="ESCPRINT" localSheetId="3">#REF!</definedName>
    <definedName name="ESCPRINT">#REF!</definedName>
    <definedName name="ESCTODATE" localSheetId="3">#REF!</definedName>
    <definedName name="ESCTODATE">#REF!</definedName>
    <definedName name="EstFixedStart">'[2]1.6 Site Establishment'!$A$14</definedName>
    <definedName name="Estimator">[2]Start!$C$28</definedName>
    <definedName name="EstTimeStart">'[2]1.6 Site Establishment'!$A$5</definedName>
    <definedName name="EUR">'[6]Cover SHT'!$B$2</definedName>
    <definedName name="f">'[7]Any size'!$C$5:$P$80</definedName>
    <definedName name="fatalities" localSheetId="1">'[4]Man Hours'!$G$13</definedName>
    <definedName name="fatalities">MANHOURS!$G$13</definedName>
    <definedName name="FCode" localSheetId="3" hidden="1">#REF!</definedName>
    <definedName name="FCode" hidden="1">#REF!</definedName>
    <definedName name="FEB88A" localSheetId="3">#REF!</definedName>
    <definedName name="FEB88A">#REF!</definedName>
    <definedName name="FEB89A" localSheetId="3">#REF!</definedName>
    <definedName name="FEB89A">#REF!</definedName>
    <definedName name="Fees">SUM(#REF!)</definedName>
    <definedName name="fggfhhfgjh"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rt" localSheetId="3">tab</definedName>
    <definedName name="fgrt">tab</definedName>
    <definedName name="findingsCloseout" localSheetId="1">'[4]Man Hours'!$U$15</definedName>
    <definedName name="findingsCloseout">MANHOURS!$U$15</definedName>
    <definedName name="firstAid" localSheetId="1">'[4]Man Hours'!$R$13</definedName>
    <definedName name="firstAid">MANHOURS!$R$13</definedName>
    <definedName name="FOOTERC" localSheetId="3">#REF!</definedName>
    <definedName name="FOOTERC">#REF!</definedName>
    <definedName name="FOOTERL" localSheetId="3">#REF!</definedName>
    <definedName name="FOOTERL">#REF!</definedName>
    <definedName name="FOOTERR" localSheetId="3">#REF!</definedName>
    <definedName name="FOOTERR">#REF!</definedName>
    <definedName name="formation">[8]SVRREG!#REF!</definedName>
    <definedName name="fred" hidden="1">{"'Sortierung numerisch'!$A$1:$Q$606"}</definedName>
    <definedName name="fred1" hidden="1">{"'Sortierung numerisch'!$A$1:$Q$606"}</definedName>
    <definedName name="FuelStart">'[2]1.8 Fuel'!$A$4</definedName>
    <definedName name="G">#REF!</definedName>
    <definedName name="GBP">'[6]Cover SHT'!$B$1</definedName>
    <definedName name="GL_Cat_Code">[9]Lookup!$E:$E</definedName>
    <definedName name="Group_5___BoTT_JV">#REF!</definedName>
    <definedName name="HEADDAYA3">[10]Calendar!$U$65:$AA$70,[10]Calendar!$L$65:$R$70,[10]Calendar!$C$65:$I$70,[10]Calendar!$C$51:$I$56,[10]Calendar!$L$51:$R$56,[10]Calendar!$U$51:$AA$56,[10]Calendar!$U$37:$AA$42,[10]Calendar!$L$37:$R$41,[10]Calendar!$L$42:$R$42,[10]Calendar!$C$37:$I$42,[10]Calendar!$C$23:$I$28,[10]Calendar!$L$23:$R$28,[10]Calendar!$U$23:$AA$28</definedName>
    <definedName name="HEADDAYA4">[10]Calendar!$C$23:$I$28,[10]Calendar!$L$23,[10]Calendar!$R$23,[10]Calendar!$L$23:$R$28,[10]Calendar!$U$23:$AA$28,[10]Calendar!$C$37:$I$42,[10]Calendar!$L$37:$R$42,[10]Calendar!$U$37:$AA$42,[10]Calendar!$C$51:$I$56,[10]Calendar!$L$51:$R$55,[10]Calendar!$L$51:$R$56,[10]Calendar!$U$51:$AA$55,[10]Calendar!$AA$55,[10]Calendar!$U$51:$AA$56,[10]Calendar!$C$65:$I$70,[10]Calendar!$L$65:$R$70,[10]Calendar!$U$65:$AA$70</definedName>
    <definedName name="HEADINGL" localSheetId="3">#REF!</definedName>
    <definedName name="HEADINGL">#REF!</definedName>
    <definedName name="HEADINGR" localSheetId="3">#REF!</definedName>
    <definedName name="HEADINGR">#REF!</definedName>
    <definedName name="HEADWEEKA3">[10]Calendar!$C$22:$I$22,[10]Calendar!$L$22:$R$22,[10]Calendar!$U$22:$AA$22,[10]Calendar!$C$36:$I$36,[10]Calendar!$L$36:$R$36,[10]Calendar!$U$36:$AA$36,[10]Calendar!$C$50:$I$50,[10]Calendar!$L$50:$R$50,[10]Calendar!$U$50:$AA$50,[10]Calendar!$C$64:$I$64,[10]Calendar!$L$64:$R$64,[10]Calendar!$U$64:$AA$64</definedName>
    <definedName name="HEADWEEKA4">[10]Calendar!$C$22:$I$22,[10]Calendar!$L$22:$R$22,[10]Calendar!$U$22:$AA$22,[10]Calendar!$U$36:$AA$36,[10]Calendar!$L$36:$R$36,[10]Calendar!$C$36:$I$36,[10]Calendar!$U$50:$AA$50,[10]Calendar!$L$50:$R$50,[10]Calendar!$C$50:$I$50,[10]Calendar!$U$64:$AA$64,[10]Calendar!$L$64:$R$64,[10]Calendar!$C$64:$I$64</definedName>
    <definedName name="HELP">#REF!</definedName>
    <definedName name="HiddenRows" localSheetId="3" hidden="1">#REF!</definedName>
    <definedName name="HiddenRows" hidden="1">#REF!</definedName>
    <definedName name="HIDE" localSheetId="3">#REF!</definedName>
    <definedName name="HIDE">#REF!</definedName>
    <definedName name="Hitachi"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oursWorked">MANHOURS!$Q$52</definedName>
    <definedName name="HTML_CodePage" hidden="1">1252</definedName>
    <definedName name="HTML_Control" localSheetId="3" hidden="1">{"'S Summ'!$B$2:$L$73","'S Summ'!$G$76"}</definedName>
    <definedName name="HTML_Control" hidden="1">{"'S Summ'!$B$2:$L$73","'S Summ'!$G$76"}</definedName>
    <definedName name="HTML_Description" hidden="1">""</definedName>
    <definedName name="HTML_Email" hidden="1">""</definedName>
    <definedName name="HTML_Header" hidden="1">"S Summ"</definedName>
    <definedName name="HTML_LastUpdate" hidden="1">"28-Sep-99"</definedName>
    <definedName name="HTML_LineAfter" hidden="1">FALSE</definedName>
    <definedName name="HTML_LineBefore" hidden="1">FALSE</definedName>
    <definedName name="HTML_Name" hidden="1">"WINDOWS"</definedName>
    <definedName name="HTML_OBDlg2" hidden="1">TRUE</definedName>
    <definedName name="HTML_OBDlg4" hidden="1">TRUE</definedName>
    <definedName name="HTML_OS" hidden="1">0</definedName>
    <definedName name="HTML_PathFile" hidden="1">"C:\FC BOSSERT\MyHTML.htm"</definedName>
    <definedName name="HTML_Title" hidden="1">"1-Sept 99"</definedName>
    <definedName name="Impact_Codes">#REF!</definedName>
    <definedName name="incidentCloseOut" localSheetId="1">'[4]Man Hours'!$L$15</definedName>
    <definedName name="incidentCloseOut">MANHOURS!$L$15</definedName>
    <definedName name="INFO_EXE_SERVER_PATH" hidden="1">"C:\Program Files\Pastel Evolution\BICEVOLUTION.EXE"</definedName>
    <definedName name="INFO_INSTANCE_ID" hidden="1">"0"</definedName>
    <definedName name="INFO_INSTANCE_NAME" hidden="1">"Management Pack D-3-1 (Evo)_20110709_11_33_57_3333.xls"</definedName>
    <definedName name="INFO_REPORT_CODE" hidden="1">"E4-GL01-3-1"</definedName>
    <definedName name="INFO_REPORT_ID" hidden="1">"2"</definedName>
    <definedName name="INFO_REPORT_NAME" hidden="1">"Management Pack D-3-1 (Evo)"</definedName>
    <definedName name="INFO_RUN_USER" hidden="1">""</definedName>
    <definedName name="INFO_RUN_WORKSTATION" hidden="1">"PC-MAYNARD"</definedName>
    <definedName name="Inkonka_Construction">#REF!</definedName>
    <definedName name="Items_01">#REF!</definedName>
    <definedName name="JAN88A" localSheetId="3">#REF!</definedName>
    <definedName name="JAN88A">#REF!</definedName>
    <definedName name="JAN89A" localSheetId="3">#REF!</definedName>
    <definedName name="JAN89A">#REF!</definedName>
    <definedName name="JUL88A" localSheetId="3">#REF!</definedName>
    <definedName name="JUL88A">#REF!</definedName>
    <definedName name="JUL89A" localSheetId="3">#REF!</definedName>
    <definedName name="JUL89A">#REF!</definedName>
    <definedName name="JUN88A" localSheetId="3">#REF!</definedName>
    <definedName name="JUN88A">#REF!</definedName>
    <definedName name="JUN89A" localSheetId="3">#REF!</definedName>
    <definedName name="JUN89A">#REF!</definedName>
    <definedName name="Kala_Civils">#REF!</definedName>
    <definedName name="LEFT" localSheetId="3">#REF!</definedName>
    <definedName name="LEFT">#REF!</definedName>
    <definedName name="ListArea" localSheetId="3">#REF!</definedName>
    <definedName name="ListArea">#REF!</definedName>
    <definedName name="ListAreas" localSheetId="3">#REF!</definedName>
    <definedName name="ListAreas">#REF!</definedName>
    <definedName name="ListElement" localSheetId="3">#REF!</definedName>
    <definedName name="ListElement">#REF!</definedName>
    <definedName name="ListElements" localSheetId="3">#REF!</definedName>
    <definedName name="ListElements">#REF!</definedName>
    <definedName name="ltis" localSheetId="1">'[4]Man Hours'!$K$13</definedName>
    <definedName name="ltis">MANHOURS!$K$13</definedName>
    <definedName name="MACRO" localSheetId="3">#REF!</definedName>
    <definedName name="MACRO">#REF!</definedName>
    <definedName name="Makhubu_Civil_Eng._Cc">#REF!</definedName>
    <definedName name="manh" localSheetId="3">#REF!</definedName>
    <definedName name="manh">#REF!</definedName>
    <definedName name="Manpower" hidden="1">{"sheet1",#N/A,FALSE,"easheet";"sheet2a",#N/A,FALSE,"easheet";"sheet2b",#N/A,FALSE,"easheet";"sheet3",#N/A,FALSE,"easheet"}</definedName>
    <definedName name="MAR88A" localSheetId="3">#REF!</definedName>
    <definedName name="MAR88A">#REF!</definedName>
    <definedName name="MAR89A" localSheetId="3">#REF!</definedName>
    <definedName name="MAR89A">#REF!</definedName>
    <definedName name="MASTER" localSheetId="3">#REF!</definedName>
    <definedName name="MASTER">#REF!</definedName>
    <definedName name="MAY88A" localSheetId="3">#REF!</definedName>
    <definedName name="MAY88A">#REF!</definedName>
    <definedName name="MAY89A" localSheetId="3">#REF!</definedName>
    <definedName name="MAY89A">#REF!</definedName>
    <definedName name="medicals" localSheetId="1">'[4]Man Hours'!$N$13</definedName>
    <definedName name="medicals">MANHOURS!$N$13</definedName>
    <definedName name="Melki_Civils___Plant_Hire">#REF!</definedName>
    <definedName name="mh" localSheetId="3">#REF!</definedName>
    <definedName name="mh">#REF!</definedName>
    <definedName name="miscpy" hidden="1">{"page1",#N/A,FALSE,"Taean 1&amp;2";"page2",#N/A,FALSE,"Taean 1&amp;2"}</definedName>
    <definedName name="MNTH" localSheetId="3">#REF!</definedName>
    <definedName name="MNTH">#REF!</definedName>
    <definedName name="MNTHBUD" localSheetId="3">#REF!</definedName>
    <definedName name="MNTHBUD">#REF!</definedName>
    <definedName name="MNTHESC" localSheetId="3">#REF!</definedName>
    <definedName name="MNTHESC">#REF!</definedName>
    <definedName name="Module1.CF_Data">[0]!Module1.CF_Data</definedName>
    <definedName name="Module1.Collect_Data">[0]!Module1.Collect_Data</definedName>
    <definedName name="Mxoli_Civil_Constrution">#REF!</definedName>
    <definedName name="nearMisses" localSheetId="1">'[4]Man Hours'!$U$13</definedName>
    <definedName name="nearMisses">MANHOURS!$U$13</definedName>
    <definedName name="NEW">#REF!</definedName>
    <definedName name="NEWMONTH" localSheetId="3">#REF!</definedName>
    <definedName name="NEWMONTH">#REF!</definedName>
    <definedName name="NEWMONTHA" localSheetId="3">#REF!</definedName>
    <definedName name="NEWMONTHA">#REF!</definedName>
    <definedName name="NIL">#REF!</definedName>
    <definedName name="NMG" localSheetId="3">#REF!</definedName>
    <definedName name="NMG">#REF!</definedName>
    <definedName name="NMTC" localSheetId="3">#REF!</definedName>
    <definedName name="NMTC">#REF!</definedName>
    <definedName name="none">#REF!</definedName>
    <definedName name="NOV87A" localSheetId="3">#REF!</definedName>
    <definedName name="NOV87A">#REF!</definedName>
    <definedName name="NOV88A" localSheetId="3">#REF!</definedName>
    <definedName name="NOV88A">#REF!</definedName>
    <definedName name="OCT87A" localSheetId="3">#REF!</definedName>
    <definedName name="OCT87A">#REF!</definedName>
    <definedName name="OCT88A" localSheetId="3">#REF!</definedName>
    <definedName name="OCT88A">#REF!</definedName>
    <definedName name="Option">[11]DATA!$J$2:$J$3</definedName>
    <definedName name="OrderTable" localSheetId="3" hidden="1">#REF!</definedName>
    <definedName name="OrderTable" hidden="1">#REF!</definedName>
    <definedName name="OU" localSheetId="1">'[4]Man Hours'!$E$61</definedName>
    <definedName name="OU">MANHOURS!$E$61</definedName>
    <definedName name="p" localSheetId="3">#REF!</definedName>
    <definedName name="p">#REF!</definedName>
    <definedName name="PackageName">'[12]cover page'!$E$13</definedName>
    <definedName name="Period">[9]Date_Lup!$E$2:$E$13</definedName>
    <definedName name="pile" localSheetId="3">#REF!</definedName>
    <definedName name="pile">#REF!</definedName>
    <definedName name="PlantStart">'[2]1.10 Plant Equipment'!$A$4</definedName>
    <definedName name="PO_VO">'[13]PO List &amp; associated values'!$D$15:$CQ$103</definedName>
    <definedName name="PR">#REF!</definedName>
    <definedName name="_xlnm.Print_Area" localSheetId="14">'Ad-Hoc Items'!$A$1:$F$22</definedName>
    <definedName name="_xlnm.Print_Area" localSheetId="13">Dismantle!$A$1:$G$285</definedName>
    <definedName name="_xlnm.Print_Area" localSheetId="6">'Excavations '!$A$1:$J$179</definedName>
    <definedName name="_xlnm.Print_Area" localSheetId="10">'House Service Connections'!$A$1:$J$51</definedName>
    <definedName name="_xlnm.Print_Area" localSheetId="11">'LV Cable'!$A$1:$J$229</definedName>
    <definedName name="_xlnm.Print_Area" localSheetId="8">'LV Overhead'!$A$1:$J$151</definedName>
    <definedName name="_xlnm.Print_Area" localSheetId="0">MANHOURS!$A$1:$U$62</definedName>
    <definedName name="_xlnm.Print_Area" localSheetId="12">'MV Cable'!$A$1:$J$369</definedName>
    <definedName name="_xlnm.Print_Area" localSheetId="9">'MV Equip &amp; Switchgear'!$A$1:$J$81</definedName>
    <definedName name="_xlnm.Print_Area" localSheetId="7">'MV Overhead'!$A$1:$J$340</definedName>
    <definedName name="_xlnm.Print_Area" localSheetId="5">'P&amp;Gs'!$A$1:$G$54</definedName>
    <definedName name="_xlnm.Print_Area" localSheetId="2">'PC 1'!$A$1:$J$66</definedName>
    <definedName name="_xlnm.Print_Area" localSheetId="3">Statement!$B$1:$K$53</definedName>
    <definedName name="_xlnm.Print_Area" localSheetId="4">'SUMMARY PAGE'!$A$1:$T$19</definedName>
    <definedName name="_xlnm.Print_Area">#N/A</definedName>
    <definedName name="Print_Area_MI" localSheetId="3">Statement!$B$9:$K$12</definedName>
    <definedName name="PRINT_AREA_MI">#N/A</definedName>
    <definedName name="_xlnm.Print_Titles">[8]SVRREG!#REF!</definedName>
    <definedName name="PRINT_TITLES_MI" localSheetId="3">[14]SVRREG!#REF!</definedName>
    <definedName name="PRINT_TITLES_MI">[15]SVRREG!#REF!</definedName>
    <definedName name="ProdForm" localSheetId="3" hidden="1">#REF!</definedName>
    <definedName name="ProdForm" hidden="1">#REF!</definedName>
    <definedName name="Product" localSheetId="3" hidden="1">#REF!</definedName>
    <definedName name="Product" hidden="1">#REF!</definedName>
    <definedName name="prot4">[0]!prot4</definedName>
    <definedName name="prot5">[0]!prot5</definedName>
    <definedName name="PTDATA" hidden="1">{"page1",#N/A,FALSE,"Taean 1&amp;2";"page2",#N/A,FALSE,"Taean 1&amp;2"}</definedName>
    <definedName name="RANGE1">#REF!</definedName>
    <definedName name="rates" localSheetId="3">#REF!</definedName>
    <definedName name="rates">#REF!</definedName>
    <definedName name="RawData" localSheetId="3">#REF!</definedName>
    <definedName name="RawData">#REF!</definedName>
    <definedName name="RCArea" localSheetId="3" hidden="1">#REF!</definedName>
    <definedName name="RCArea" hidden="1">#REF!</definedName>
    <definedName name="_xlnm.Recorder">#REF!</definedName>
    <definedName name="reportYear" localSheetId="1">'[4]Man Hours'!$S$9</definedName>
    <definedName name="reportYear">MANHOURS!$S$9</definedName>
    <definedName name="RESERVE" localSheetId="3">#REF!</definedName>
    <definedName name="RESERVE">#REF!</definedName>
    <definedName name="Retained_Earnings">[9]Date_Lup!$D$41</definedName>
    <definedName name="RIGHT" localSheetId="3">#REF!</definedName>
    <definedName name="RIGHT">#REF!</definedName>
    <definedName name="rngBUSheets">INDIRECT("tblBUSheets")</definedName>
    <definedName name="rngDaysOfTheMonth">MANHOURS!$C$20:$C$50</definedName>
    <definedName name="rngEPWPManHours">MANHOURS!$Q$20:$S$50</definedName>
    <definedName name="rngEskomRepresentative">MANHOURS!$E$59</definedName>
    <definedName name="rngPermanentEmployeeManHours">MANHOURS!$E$20:$H$50</definedName>
    <definedName name="rngStorageSheets">INDIRECT("tblStorageSheets")</definedName>
    <definedName name="rngTempsPManHours">MANHOURS!$K$20:$M$50</definedName>
    <definedName name="Rwvu.all." hidden="1">#REF!,#REF!</definedName>
    <definedName name="Rwvu.prices." hidden="1">#REF!,#REF!</definedName>
    <definedName name="Rwvu.summary." hidden="1">#REF!</definedName>
    <definedName name="Salaries">#REF!</definedName>
    <definedName name="SalariesStart">'[2]1.1 Salaries'!$A$35</definedName>
    <definedName name="Scaf1">'[2]1.7 Scaffolding'!$A$5</definedName>
    <definedName name="Scaf2">'[2]1.7 Scaffolding'!$A$8</definedName>
    <definedName name="Scaf3">'[2]1.7 Scaffolding'!$A$12</definedName>
    <definedName name="Scaf4">'[2]1.7 Scaffolding'!$A$15</definedName>
    <definedName name="Scaf5">'[2]1.7 Scaffolding'!$A$19</definedName>
    <definedName name="Scaf6">'[2]1.7 Scaffolding'!$A$22</definedName>
    <definedName name="SchedA">#REF!</definedName>
    <definedName name="SchedB">#REF!</definedName>
    <definedName name="SelectedDate">[9]Lookup!$A$1</definedName>
    <definedName name="selectedMonth" localSheetId="1">'[4]Man Hours'!$J$9</definedName>
    <definedName name="selectedMonth">MANHOURS!$J$9</definedName>
    <definedName name="selectedServiceType" localSheetId="1">'[4]Man Hours'!$S$8</definedName>
    <definedName name="selectedServiceType">MANHOURS!$S$8</definedName>
    <definedName name="SelectedYear">[9]Lookup!$A$2</definedName>
    <definedName name="SEP87A" localSheetId="3">#REF!</definedName>
    <definedName name="SEP87A">#REF!</definedName>
    <definedName name="SEP88A" localSheetId="3">#REF!</definedName>
    <definedName name="SEP88A">#REF!</definedName>
    <definedName name="SGHDFH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hophours">[16]SHOPFAC!$I$59</definedName>
    <definedName name="SIClassification" localSheetId="3">#REF!</definedName>
    <definedName name="SIClassification">#REF!</definedName>
    <definedName name="Siemens">#REF!</definedName>
    <definedName name="sitehours">[16]SITEFAC!$H$96</definedName>
    <definedName name="SiteRunningStart">'[2]1.4 Daily Run Costs'!$A$4</definedName>
    <definedName name="SmallToolsStart">'[2]1.11 Small Tools'!$A$4</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all">#REF!</definedName>
    <definedName name="SpecialPrice" localSheetId="3" hidden="1">#REF!</definedName>
    <definedName name="SpecialPrice" hidden="1">#REF!</definedName>
    <definedName name="SR">#REF!</definedName>
    <definedName name="Steinmuller"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UB" hidden="1">#REF!</definedName>
    <definedName name="sum" localSheetId="3">#REF!</definedName>
    <definedName name="sum">#REF!</definedName>
    <definedName name="SV_AUTO_CONN_CATALOG" hidden="1">"Thor 2011"</definedName>
    <definedName name="SV_AUTO_CONN_SERVER" hidden="1">"THORSERVER"</definedName>
    <definedName name="SV_ENCPT_AUTO_CONN_PASSWORD" hidden="1">"083096084083070089114109052048052058"</definedName>
    <definedName name="SV_ENCPT_AUTO_CONN_USER" hidden="1">"095094088070084121098"</definedName>
    <definedName name="SV_ENCPT_EVOCOMMON_PASSWORD" hidden="1">"083096084083070089114109052048052058"</definedName>
    <definedName name="SV_ENCPT_EVOCOMMON_USER" hidden="1">"095094088070084121098"</definedName>
    <definedName name="SV_ENCPT_LOGON_PWD" hidden="1">"078104085088070"</definedName>
    <definedName name="SV_ENCPT_LOGON_USER" hidden="1">"095094088070084"</definedName>
    <definedName name="SV_EVOCOMMON_CATALOG" hidden="1">"EvolutionCommon"</definedName>
    <definedName name="SV_EVOCOMMON_SERVER" hidden="1">"THORSERVER"</definedName>
    <definedName name="SV_REPORT_CODE" hidden="1">"E4-GL01-3-1"</definedName>
    <definedName name="SV_REPORT_ID" hidden="1">"2"</definedName>
    <definedName name="SV_REPORT_NAME" hidden="1">"Management Pack D-3-1 (Evo)"</definedName>
    <definedName name="SV_SOLUTION_ID" hidden="1">"2"</definedName>
    <definedName name="Swvu.all." hidden="1">#REF!</definedName>
    <definedName name="Swvu.prices." hidden="1">#REF!</definedName>
    <definedName name="Swvu.summary." hidden="1">#REF!</definedName>
    <definedName name="tablex1">'MV Cable'!$C:$C</definedName>
    <definedName name="taskOrderLength">[17]Settings!$AZ$2</definedName>
    <definedName name="taskorderNumber" localSheetId="1">'[4]Man Hours'!$J$10</definedName>
    <definedName name="taskorderNumber">MANHOURS!$J$10</definedName>
    <definedName name="TATD" localSheetId="3">#REF!</definedName>
    <definedName name="TATD">#REF!</definedName>
    <definedName name="tbl_ProdInfo" localSheetId="3" hidden="1">#REF!</definedName>
    <definedName name="tbl_ProdInfo" hidden="1">#REF!</definedName>
    <definedName name="TBTD" localSheetId="3">#REF!</definedName>
    <definedName name="TBTD">#REF!</definedName>
    <definedName name="TEMP">[18]IRRMAC.XLM!$A$1</definedName>
    <definedName name="TenderNo">[2]Start!$C$24</definedName>
    <definedName name="Test" localSheetId="3" hidden="1">{"'S Summ'!$B$2:$L$73","'S Summ'!$G$76"}</definedName>
    <definedName name="Test" hidden="1">{"'S Summ'!$B$2:$L$73","'S Summ'!$G$76"}</definedName>
    <definedName name="TITLE" localSheetId="3">#REF!</definedName>
    <definedName name="TITLE">#REF!</definedName>
    <definedName name="TOC">#REF!</definedName>
    <definedName name="TOCpageCol">#REF!</definedName>
    <definedName name="TodayDate">[2]Start!$B$2</definedName>
    <definedName name="Total1200">#REF!</definedName>
    <definedName name="Total1300">#REF!</definedName>
    <definedName name="Total1400">#REF!</definedName>
    <definedName name="Total1500">#REF!</definedName>
    <definedName name="Total1600">#REF!</definedName>
    <definedName name="Total1700">#REF!</definedName>
    <definedName name="Total1800">#REF!</definedName>
    <definedName name="Total2100">#REF!</definedName>
    <definedName name="Total2200">#REF!</definedName>
    <definedName name="Total2300">#REF!</definedName>
    <definedName name="Total2400">#REF!</definedName>
    <definedName name="Total3100">#REF!</definedName>
    <definedName name="Total3200">#REF!</definedName>
    <definedName name="Total3300">#REF!</definedName>
    <definedName name="Total3400">#REF!</definedName>
    <definedName name="Total3500">#REF!</definedName>
    <definedName name="Total3600">#REF!</definedName>
    <definedName name="Total3700">#REF!</definedName>
    <definedName name="Total3800">#REF!</definedName>
    <definedName name="Total3900">#REF!</definedName>
    <definedName name="Total3950">#REF!</definedName>
    <definedName name="Total4100">#REF!</definedName>
    <definedName name="Total4200">#REF!</definedName>
    <definedName name="Total4300">#REF!</definedName>
    <definedName name="Total4400">#REF!</definedName>
    <definedName name="Total4500">#REF!</definedName>
    <definedName name="Total4600">#REF!</definedName>
    <definedName name="Total4800">#REF!</definedName>
    <definedName name="Total4900">#REF!</definedName>
    <definedName name="Total5100">#REF!</definedName>
    <definedName name="Total5200">#REF!</definedName>
    <definedName name="Total5300">#REF!</definedName>
    <definedName name="Total5400">#REF!</definedName>
    <definedName name="Total5500">#REF!</definedName>
    <definedName name="Total5600">#REF!</definedName>
    <definedName name="Total5700">#REF!</definedName>
    <definedName name="Total5800">#REF!</definedName>
    <definedName name="Total5900">#REF!</definedName>
    <definedName name="Total7100">#REF!</definedName>
    <definedName name="Total7200">#REF!</definedName>
    <definedName name="Total7300">#REF!</definedName>
    <definedName name="Total7400">#REF!</definedName>
    <definedName name="Total7500">#REF!</definedName>
    <definedName name="Total7600">#REF!</definedName>
    <definedName name="Total7700">#REF!</definedName>
    <definedName name="Total7800">#REF!</definedName>
    <definedName name="Total8100">#REF!</definedName>
    <definedName name="Total8400">#REF!</definedName>
    <definedName name="Total9100">#REF!</definedName>
    <definedName name="TotalA">#REF!</definedName>
    <definedName name="TotalB">#REF!</definedName>
    <definedName name="TotalB1">#REF!</definedName>
    <definedName name="TotalB3">#REF!</definedName>
    <definedName name="TotalD">#REF!</definedName>
    <definedName name="totalEmployees">MANHOURS!$I$52</definedName>
    <definedName name="TotalF">#REF!</definedName>
    <definedName name="totalPermEmployees" localSheetId="1">'[4]Man Hours'!$E$51</definedName>
    <definedName name="totalPermEmployees">MANHOURS!$E$51</definedName>
    <definedName name="totalPermHoursWorked" localSheetId="1">'[4]Man Hours'!$H$51</definedName>
    <definedName name="totalPermHoursWorked">MANHOURS!$H$51</definedName>
    <definedName name="totEPWPHours" localSheetId="1">'[4]Man Hours'!$T$51</definedName>
    <definedName name="totEPWPHours">MANHOURS!$T$51</definedName>
    <definedName name="totEPWPManpower" localSheetId="1">'[4]Man Hours'!$Q$51</definedName>
    <definedName name="totEPWPManpower">MANHOURS!$Q$51</definedName>
    <definedName name="TOTESCBUDTD" localSheetId="3">#REF!</definedName>
    <definedName name="TOTESCBUDTD">#REF!</definedName>
    <definedName name="TOTESCTD" localSheetId="3">#REF!</definedName>
    <definedName name="TOTESCTD">#REF!</definedName>
    <definedName name="TOTESCTL" localSheetId="3">#REF!</definedName>
    <definedName name="TOTESCTL">#REF!</definedName>
    <definedName name="TOTMNTHESC" localSheetId="3">#REF!</definedName>
    <definedName name="TOTMNTHESC">#REF!</definedName>
    <definedName name="totTempHours" localSheetId="1">'[4]Man Hours'!$N$51</definedName>
    <definedName name="totTempHours">MANHOURS!$N$51</definedName>
    <definedName name="totTempManPower" localSheetId="1">'[4]Man Hours'!$K$51</definedName>
    <definedName name="totTempManPower">MANHOURS!$K$51</definedName>
    <definedName name="Transport">#REF!</definedName>
    <definedName name="TransportStart">'[2]1.3 Site Transport'!$A$4</definedName>
    <definedName name="Txdata">#REF!</definedName>
    <definedName name="Txdataall">#REF!</definedName>
    <definedName name="Unam__Constr._cc">#REF!</definedName>
    <definedName name="unprot4">[0]!unprot4</definedName>
    <definedName name="UPDATE">#REF!</definedName>
    <definedName name="update2">[0]!update2</definedName>
    <definedName name="VACANT_2" localSheetId="3">tab</definedName>
    <definedName name="VACANT_2">tab</definedName>
    <definedName name="validateData">[4]Settings!$BF$2</definedName>
    <definedName name="VariationNo">'[12]cover page'!$E$24</definedName>
    <definedName name="vendorNumber" localSheetId="1">'[4]Man Hours'!$S$10</definedName>
    <definedName name="vendorNumber">MANHOURS!$S$10</definedName>
    <definedName name="vendorNumberLength">[4]Settings!$BB$2</definedName>
    <definedName name="Wages">#REF!</definedName>
    <definedName name="WagesStart">'[2]1.2 Wages'!$A$4</definedName>
    <definedName name="wrn.12._.Months." hidden="1">{#N/A,#N/A,FALSE,"12 Months"}</definedName>
    <definedName name="wrn.printall." hidden="1">{"sheet1",#N/A,FALSE,"easheet";"sheet2a",#N/A,FALSE,"easheet";"sheet2b",#N/A,FALSE,"easheet";"sheet3",#N/A,FALSE,"easheet"}</definedName>
    <definedName name="wrn.report1." hidden="1">{"page1",#N/A,FALSE,"Taean 1&amp;2";"page2",#N/A,FALSE,"Taean 1&amp;2"}</definedName>
    <definedName name="wrn.totsch." hidden="1">{"offequipsch",#N/A,FALSE,"GTC_Schedule";"onconstsch",#N/A,FALSE,"GTC_Schedule";"techsch",#N/A,FALSE,"GTC_Schedule";"totsch",#N/A,FALSE,"GTC_Schedule"}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 hidden="1">{#N/A,#N/A,FALSE,"12 Months"}</definedName>
    <definedName name="xx" hidden="1">{#N/A,#N/A,FALSE,"12 Months"}</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2" l="1"/>
  <c r="C18" i="30"/>
  <c r="H17" i="30" l="1"/>
  <c r="J22" i="31"/>
  <c r="F63" i="36"/>
  <c r="K60" i="36"/>
  <c r="J60" i="36"/>
  <c r="J61" i="36" s="1"/>
  <c r="I60" i="36"/>
  <c r="F60" i="36"/>
  <c r="F62" i="36" s="1"/>
  <c r="F64" i="36" s="1"/>
  <c r="K59" i="36"/>
  <c r="K58" i="36"/>
  <c r="B58" i="36"/>
  <c r="B59" i="36" s="1"/>
  <c r="B60" i="36" s="1"/>
  <c r="B61" i="36" s="1"/>
  <c r="B62" i="36" s="1"/>
  <c r="B63" i="36" s="1"/>
  <c r="B64" i="36" s="1"/>
  <c r="D53" i="36"/>
  <c r="J37" i="36"/>
  <c r="J40" i="36" s="1"/>
  <c r="J43" i="36" s="1"/>
  <c r="J46" i="36" s="1"/>
  <c r="I37" i="36"/>
  <c r="I40" i="36" s="1"/>
  <c r="K36" i="36"/>
  <c r="B36" i="36"/>
  <c r="B37" i="36" s="1"/>
  <c r="B39" i="36" s="1"/>
  <c r="B35" i="36"/>
  <c r="J34" i="36"/>
  <c r="I34" i="36"/>
  <c r="K34" i="36" s="1"/>
  <c r="F33" i="36"/>
  <c r="C33" i="36"/>
  <c r="F32" i="36"/>
  <c r="F31" i="36"/>
  <c r="F30" i="36"/>
  <c r="F29" i="36"/>
  <c r="F28" i="36"/>
  <c r="F27" i="36"/>
  <c r="F26" i="36"/>
  <c r="F25" i="36"/>
  <c r="F24" i="36"/>
  <c r="F23" i="36"/>
  <c r="C23" i="36"/>
  <c r="F22" i="36"/>
  <c r="C22" i="36"/>
  <c r="F21" i="36"/>
  <c r="C21" i="36"/>
  <c r="N20" i="36"/>
  <c r="K20" i="36"/>
  <c r="F20" i="36"/>
  <c r="C20" i="36"/>
  <c r="N19" i="36"/>
  <c r="K19" i="36"/>
  <c r="F19" i="36"/>
  <c r="C19" i="36"/>
  <c r="N18" i="36"/>
  <c r="K18" i="36"/>
  <c r="H18" i="36"/>
  <c r="F18" i="36"/>
  <c r="C18" i="36"/>
  <c r="N17" i="36"/>
  <c r="K17" i="36"/>
  <c r="F17" i="36"/>
  <c r="C17" i="36"/>
  <c r="N16" i="36"/>
  <c r="K16" i="36"/>
  <c r="F16" i="36"/>
  <c r="H16" i="36" s="1"/>
  <c r="C16" i="36"/>
  <c r="N15" i="36"/>
  <c r="K15" i="36"/>
  <c r="F15" i="36"/>
  <c r="H15" i="36" s="1"/>
  <c r="C15" i="36"/>
  <c r="N14" i="36"/>
  <c r="K14" i="36"/>
  <c r="F14" i="36"/>
  <c r="F34" i="36" s="1"/>
  <c r="F37" i="36" s="1"/>
  <c r="F40" i="36" s="1"/>
  <c r="F43" i="36" s="1"/>
  <c r="F46" i="36" s="1"/>
  <c r="C14" i="36"/>
  <c r="J48" i="36" l="1"/>
  <c r="J49" i="36"/>
  <c r="K40" i="36"/>
  <c r="I43" i="36"/>
  <c r="J63" i="36"/>
  <c r="J62" i="36"/>
  <c r="J64" i="36" s="1"/>
  <c r="F48" i="36"/>
  <c r="F49" i="36"/>
  <c r="F51" i="36" s="1"/>
  <c r="F53" i="36" s="1"/>
  <c r="B43" i="36"/>
  <c r="B45" i="36" s="1"/>
  <c r="B49" i="36" s="1"/>
  <c r="B51" i="36" s="1"/>
  <c r="B53" i="36" s="1"/>
  <c r="B40" i="36"/>
  <c r="B42" i="36" s="1"/>
  <c r="B46" i="36" s="1"/>
  <c r="B48" i="36" s="1"/>
  <c r="K37" i="36"/>
  <c r="I61" i="36"/>
  <c r="K61" i="36" s="1"/>
  <c r="K62" i="36" s="1"/>
  <c r="H14" i="36"/>
  <c r="I46" i="36" l="1"/>
  <c r="K43" i="36"/>
  <c r="I62" i="36"/>
  <c r="J51" i="36"/>
  <c r="J53" i="36"/>
  <c r="K46" i="36" l="1"/>
  <c r="I48" i="36"/>
  <c r="K48" i="36" s="1"/>
  <c r="I63" i="36"/>
  <c r="K63" i="36" s="1"/>
  <c r="K64" i="36" s="1"/>
  <c r="I64" i="36"/>
  <c r="I49" i="36" l="1"/>
  <c r="I51" i="36" l="1"/>
  <c r="K49" i="36"/>
  <c r="I53" i="36" l="1"/>
  <c r="K51" i="36"/>
  <c r="H53" i="36" l="1"/>
  <c r="K53" i="36"/>
  <c r="I6" i="21" l="1"/>
  <c r="J43" i="31"/>
  <c r="A33" i="31"/>
  <c r="A31" i="31"/>
  <c r="J29" i="31"/>
  <c r="A29" i="31"/>
  <c r="J27" i="31"/>
  <c r="A27" i="31"/>
  <c r="J25" i="31"/>
  <c r="A25" i="31"/>
  <c r="J23" i="31"/>
  <c r="J24" i="31" s="1"/>
  <c r="J26" i="31" s="1"/>
  <c r="J28" i="31" s="1"/>
  <c r="J30" i="31" s="1"/>
  <c r="J32" i="31" s="1"/>
  <c r="J35" i="31" s="1"/>
  <c r="J37" i="31" s="1"/>
  <c r="A23" i="31"/>
  <c r="G8" i="31"/>
  <c r="J60" i="31" l="1"/>
  <c r="J17" i="31"/>
  <c r="J18" i="31" s="1"/>
  <c r="L15" i="30" l="1"/>
  <c r="L14" i="30"/>
  <c r="L13" i="30"/>
  <c r="L12" i="30"/>
  <c r="L11" i="30"/>
  <c r="L10" i="30"/>
  <c r="L9" i="30"/>
  <c r="I15" i="30"/>
  <c r="I14" i="30"/>
  <c r="I13" i="30"/>
  <c r="I12" i="30"/>
  <c r="I11" i="30"/>
  <c r="I10" i="30"/>
  <c r="I9" i="30"/>
  <c r="F15" i="30"/>
  <c r="F14" i="30"/>
  <c r="F13" i="30"/>
  <c r="F12" i="30"/>
  <c r="F11" i="30"/>
  <c r="F10" i="30"/>
  <c r="F9" i="30"/>
  <c r="C19" i="30"/>
  <c r="E18" i="30"/>
  <c r="C15" i="30"/>
  <c r="C14" i="30"/>
  <c r="C13" i="30"/>
  <c r="C12" i="30"/>
  <c r="C11" i="30"/>
  <c r="C10" i="30"/>
  <c r="C9" i="30"/>
  <c r="J31" i="6"/>
  <c r="I31" i="6"/>
  <c r="H31" i="6"/>
  <c r="J30" i="6"/>
  <c r="I30" i="6"/>
  <c r="H30" i="6"/>
  <c r="J29" i="6"/>
  <c r="I29" i="6"/>
  <c r="H29" i="6"/>
  <c r="J28" i="6"/>
  <c r="I28" i="6"/>
  <c r="H28" i="6"/>
  <c r="J27" i="6"/>
  <c r="I27" i="6"/>
  <c r="H27" i="6"/>
  <c r="J26" i="6"/>
  <c r="I26" i="6"/>
  <c r="H26" i="6"/>
  <c r="J25" i="6"/>
  <c r="I25" i="6"/>
  <c r="H25" i="6"/>
  <c r="J24" i="6"/>
  <c r="I24" i="6"/>
  <c r="H24" i="6"/>
  <c r="J23" i="6"/>
  <c r="I23" i="6"/>
  <c r="H23" i="6"/>
  <c r="J22" i="6"/>
  <c r="I22" i="6"/>
  <c r="H22" i="6"/>
  <c r="J21" i="6"/>
  <c r="I21" i="6"/>
  <c r="H21" i="6"/>
  <c r="J20" i="6"/>
  <c r="I20" i="6"/>
  <c r="H20" i="6"/>
  <c r="J19" i="6"/>
  <c r="I19" i="6"/>
  <c r="H19" i="6"/>
  <c r="J18" i="6"/>
  <c r="I18" i="6"/>
  <c r="H18" i="6"/>
  <c r="J17" i="6"/>
  <c r="I17" i="6"/>
  <c r="H17" i="6"/>
  <c r="J16" i="6"/>
  <c r="I16" i="6"/>
  <c r="H16" i="6"/>
  <c r="J15" i="6"/>
  <c r="I15" i="6"/>
  <c r="H15" i="6"/>
  <c r="J14" i="6"/>
  <c r="I14" i="6"/>
  <c r="H14" i="6"/>
  <c r="J13" i="6"/>
  <c r="I13" i="6"/>
  <c r="H13" i="6"/>
  <c r="J12" i="6"/>
  <c r="I12" i="6"/>
  <c r="H12" i="6"/>
  <c r="J11" i="6"/>
  <c r="I11" i="6"/>
  <c r="H11" i="6"/>
  <c r="J10" i="6"/>
  <c r="I10" i="6"/>
  <c r="H10" i="6"/>
  <c r="J9" i="6"/>
  <c r="I9" i="6"/>
  <c r="H9" i="6"/>
  <c r="J8" i="6"/>
  <c r="I8" i="6"/>
  <c r="H8" i="6"/>
  <c r="J7" i="6"/>
  <c r="I7" i="6"/>
  <c r="H7" i="6"/>
  <c r="J6" i="6"/>
  <c r="I6" i="6"/>
  <c r="H6" i="6"/>
  <c r="J65" i="6"/>
  <c r="I65" i="6"/>
  <c r="H65" i="6"/>
  <c r="J64" i="6"/>
  <c r="I64" i="6"/>
  <c r="H64" i="6"/>
  <c r="J63" i="6"/>
  <c r="I63" i="6"/>
  <c r="H63" i="6"/>
  <c r="J62" i="6"/>
  <c r="I62" i="6"/>
  <c r="H62" i="6"/>
  <c r="J61" i="6"/>
  <c r="I61" i="6"/>
  <c r="H61" i="6"/>
  <c r="J60" i="6"/>
  <c r="I60" i="6"/>
  <c r="H60" i="6"/>
  <c r="J59" i="6"/>
  <c r="I59" i="6"/>
  <c r="H59" i="6"/>
  <c r="J58" i="6"/>
  <c r="I58" i="6"/>
  <c r="H58" i="6"/>
  <c r="J57" i="6"/>
  <c r="I57" i="6"/>
  <c r="H57" i="6"/>
  <c r="J56" i="6"/>
  <c r="I56" i="6"/>
  <c r="H56" i="6"/>
  <c r="J55" i="6"/>
  <c r="I55" i="6"/>
  <c r="H55" i="6"/>
  <c r="J54" i="6"/>
  <c r="I54" i="6"/>
  <c r="H54" i="6"/>
  <c r="J53" i="6"/>
  <c r="I53" i="6"/>
  <c r="H53" i="6"/>
  <c r="J52" i="6"/>
  <c r="I52" i="6"/>
  <c r="H52" i="6"/>
  <c r="J51" i="6"/>
  <c r="I51" i="6"/>
  <c r="H51" i="6"/>
  <c r="J50" i="6"/>
  <c r="I50" i="6"/>
  <c r="H50" i="6"/>
  <c r="J49" i="6"/>
  <c r="I49" i="6"/>
  <c r="H49" i="6"/>
  <c r="J48" i="6"/>
  <c r="I48" i="6"/>
  <c r="H48" i="6"/>
  <c r="J47" i="6"/>
  <c r="I47" i="6"/>
  <c r="H47" i="6"/>
  <c r="J46" i="6"/>
  <c r="I46" i="6"/>
  <c r="H46" i="6"/>
  <c r="J45" i="6"/>
  <c r="I45" i="6"/>
  <c r="H45" i="6"/>
  <c r="J44" i="6"/>
  <c r="I44" i="6"/>
  <c r="H44" i="6"/>
  <c r="J43" i="6"/>
  <c r="I43" i="6"/>
  <c r="H43" i="6"/>
  <c r="J42" i="6"/>
  <c r="I42" i="6"/>
  <c r="H42" i="6"/>
  <c r="J41" i="6"/>
  <c r="I41" i="6"/>
  <c r="H41" i="6"/>
  <c r="J40" i="6"/>
  <c r="I40" i="6"/>
  <c r="H40" i="6"/>
  <c r="J39" i="6"/>
  <c r="I39" i="6"/>
  <c r="H39" i="6"/>
  <c r="J38" i="6"/>
  <c r="I38" i="6"/>
  <c r="H38" i="6"/>
  <c r="J37" i="6"/>
  <c r="I37" i="6"/>
  <c r="H37" i="6"/>
  <c r="J36" i="6"/>
  <c r="I36" i="6"/>
  <c r="H36" i="6"/>
  <c r="J35" i="6"/>
  <c r="I35" i="6"/>
  <c r="H35" i="6"/>
  <c r="J34" i="6"/>
  <c r="I34" i="6"/>
  <c r="H34" i="6"/>
  <c r="J84" i="6"/>
  <c r="I84" i="6"/>
  <c r="H84" i="6"/>
  <c r="J83" i="6"/>
  <c r="I83" i="6"/>
  <c r="H83" i="6"/>
  <c r="J82" i="6"/>
  <c r="I82" i="6"/>
  <c r="H82" i="6"/>
  <c r="J81" i="6"/>
  <c r="I81" i="6"/>
  <c r="H81" i="6"/>
  <c r="J80" i="6"/>
  <c r="I80" i="6"/>
  <c r="H80" i="6"/>
  <c r="J79" i="6"/>
  <c r="I79" i="6"/>
  <c r="H79" i="6"/>
  <c r="J78" i="6"/>
  <c r="I78" i="6"/>
  <c r="H78" i="6"/>
  <c r="J77" i="6"/>
  <c r="I77" i="6"/>
  <c r="H77" i="6"/>
  <c r="J76" i="6"/>
  <c r="I76" i="6"/>
  <c r="H76" i="6"/>
  <c r="J75" i="6"/>
  <c r="I75" i="6"/>
  <c r="H75" i="6"/>
  <c r="J74" i="6"/>
  <c r="I74" i="6"/>
  <c r="H74" i="6"/>
  <c r="J73" i="6"/>
  <c r="I73" i="6"/>
  <c r="H73" i="6"/>
  <c r="J72" i="6"/>
  <c r="I72" i="6"/>
  <c r="H72" i="6"/>
  <c r="J71" i="6"/>
  <c r="I71" i="6"/>
  <c r="H71" i="6"/>
  <c r="J70" i="6"/>
  <c r="I70" i="6"/>
  <c r="H70" i="6"/>
  <c r="J69" i="6"/>
  <c r="I69" i="6"/>
  <c r="H69" i="6"/>
  <c r="J68" i="6"/>
  <c r="I68" i="6"/>
  <c r="H68" i="6"/>
  <c r="J89" i="6"/>
  <c r="I89" i="6"/>
  <c r="H89" i="6"/>
  <c r="J88" i="6"/>
  <c r="I88" i="6"/>
  <c r="H88" i="6"/>
  <c r="J87" i="6"/>
  <c r="I87" i="6"/>
  <c r="H87" i="6"/>
  <c r="J143" i="6"/>
  <c r="I143" i="6"/>
  <c r="J142" i="6"/>
  <c r="I142" i="6"/>
  <c r="J141" i="6"/>
  <c r="I141" i="6"/>
  <c r="J140" i="6"/>
  <c r="I140" i="6"/>
  <c r="J139" i="6"/>
  <c r="I139" i="6"/>
  <c r="J138" i="6"/>
  <c r="I138" i="6"/>
  <c r="J137" i="6"/>
  <c r="I137" i="6"/>
  <c r="J136" i="6"/>
  <c r="I136" i="6"/>
  <c r="J135" i="6"/>
  <c r="I135" i="6"/>
  <c r="J134" i="6"/>
  <c r="I134" i="6"/>
  <c r="J133" i="6"/>
  <c r="I133" i="6"/>
  <c r="J132" i="6"/>
  <c r="I132" i="6"/>
  <c r="J131" i="6"/>
  <c r="I131" i="6"/>
  <c r="J130" i="6"/>
  <c r="I130" i="6"/>
  <c r="J129" i="6"/>
  <c r="I129" i="6"/>
  <c r="J128" i="6"/>
  <c r="I128" i="6"/>
  <c r="J127" i="6"/>
  <c r="I127" i="6"/>
  <c r="J126" i="6"/>
  <c r="I126" i="6"/>
  <c r="J125" i="6"/>
  <c r="I125" i="6"/>
  <c r="J124" i="6"/>
  <c r="I124" i="6"/>
  <c r="J123" i="6"/>
  <c r="I123" i="6"/>
  <c r="J122" i="6"/>
  <c r="I122" i="6"/>
  <c r="J121" i="6"/>
  <c r="I121" i="6"/>
  <c r="J120" i="6"/>
  <c r="I120" i="6"/>
  <c r="J119" i="6"/>
  <c r="I119" i="6"/>
  <c r="J118" i="6"/>
  <c r="I118" i="6"/>
  <c r="J117" i="6"/>
  <c r="I117" i="6"/>
  <c r="J116" i="6"/>
  <c r="I116" i="6"/>
  <c r="J115" i="6"/>
  <c r="I115" i="6"/>
  <c r="J114" i="6"/>
  <c r="I114" i="6"/>
  <c r="J113" i="6"/>
  <c r="I113" i="6"/>
  <c r="J112" i="6"/>
  <c r="I112" i="6"/>
  <c r="J111" i="6"/>
  <c r="I111" i="6"/>
  <c r="J110" i="6"/>
  <c r="I110" i="6"/>
  <c r="J109" i="6"/>
  <c r="I109" i="6"/>
  <c r="J108" i="6"/>
  <c r="I108" i="6"/>
  <c r="J107" i="6"/>
  <c r="I107" i="6"/>
  <c r="J106" i="6"/>
  <c r="I106" i="6"/>
  <c r="J105" i="6"/>
  <c r="I105" i="6"/>
  <c r="J104" i="6"/>
  <c r="I104" i="6"/>
  <c r="J103" i="6"/>
  <c r="I103" i="6"/>
  <c r="J102" i="6"/>
  <c r="I102" i="6"/>
  <c r="J101" i="6"/>
  <c r="I101" i="6"/>
  <c r="J100" i="6"/>
  <c r="I100" i="6"/>
  <c r="J99" i="6"/>
  <c r="I99" i="6"/>
  <c r="J98" i="6"/>
  <c r="I98" i="6"/>
  <c r="J97" i="6"/>
  <c r="I97" i="6"/>
  <c r="J96" i="6"/>
  <c r="I96" i="6"/>
  <c r="J95" i="6"/>
  <c r="I95" i="6"/>
  <c r="J94" i="6"/>
  <c r="I94" i="6"/>
  <c r="J93" i="6"/>
  <c r="I93" i="6"/>
  <c r="J92" i="6"/>
  <c r="I92" i="6"/>
  <c r="J149" i="6"/>
  <c r="I149" i="6"/>
  <c r="H149" i="6"/>
  <c r="J148" i="6"/>
  <c r="I148" i="6"/>
  <c r="H148" i="6"/>
  <c r="J147" i="6"/>
  <c r="I147" i="6"/>
  <c r="H147" i="6"/>
  <c r="J146" i="6"/>
  <c r="I146" i="6"/>
  <c r="H146" i="6"/>
  <c r="J176" i="6"/>
  <c r="I176" i="6"/>
  <c r="H176" i="6"/>
  <c r="J175" i="6"/>
  <c r="I175" i="6"/>
  <c r="H175" i="6"/>
  <c r="J174" i="6"/>
  <c r="I174" i="6"/>
  <c r="H174" i="6"/>
  <c r="J173" i="6"/>
  <c r="I173" i="6"/>
  <c r="H173" i="6"/>
  <c r="J172" i="6"/>
  <c r="I172" i="6"/>
  <c r="H172" i="6"/>
  <c r="J171" i="6"/>
  <c r="I171" i="6"/>
  <c r="H171" i="6"/>
  <c r="J170" i="6"/>
  <c r="I170" i="6"/>
  <c r="H170" i="6"/>
  <c r="J169" i="6"/>
  <c r="I169" i="6"/>
  <c r="H169" i="6"/>
  <c r="J168" i="6"/>
  <c r="I168" i="6"/>
  <c r="H168" i="6"/>
  <c r="J167" i="6"/>
  <c r="I167" i="6"/>
  <c r="H167" i="6"/>
  <c r="J166" i="6"/>
  <c r="I166" i="6"/>
  <c r="H166" i="6"/>
  <c r="J165" i="6"/>
  <c r="I165" i="6"/>
  <c r="H165" i="6"/>
  <c r="J164" i="6"/>
  <c r="I164" i="6"/>
  <c r="H164" i="6"/>
  <c r="J163" i="6"/>
  <c r="I163" i="6"/>
  <c r="H163" i="6"/>
  <c r="J162" i="6"/>
  <c r="I162" i="6"/>
  <c r="H162" i="6"/>
  <c r="J161" i="6"/>
  <c r="I161" i="6"/>
  <c r="H161" i="6"/>
  <c r="J160" i="6"/>
  <c r="I160" i="6"/>
  <c r="H160" i="6"/>
  <c r="J159" i="6"/>
  <c r="I159" i="6"/>
  <c r="H159" i="6"/>
  <c r="J158" i="6"/>
  <c r="I158" i="6"/>
  <c r="H158" i="6"/>
  <c r="J157" i="6"/>
  <c r="I157" i="6"/>
  <c r="H157" i="6"/>
  <c r="J156" i="6"/>
  <c r="I156" i="6"/>
  <c r="H156" i="6"/>
  <c r="J155" i="6"/>
  <c r="I155" i="6"/>
  <c r="H155" i="6"/>
  <c r="J154" i="6"/>
  <c r="I154" i="6"/>
  <c r="H154" i="6"/>
  <c r="J153" i="6"/>
  <c r="I153" i="6"/>
  <c r="H153" i="6"/>
  <c r="J152" i="6"/>
  <c r="I152" i="6"/>
  <c r="H152" i="6"/>
  <c r="J266" i="6"/>
  <c r="I266" i="6"/>
  <c r="H266" i="6"/>
  <c r="J265" i="6"/>
  <c r="I265" i="6"/>
  <c r="H265" i="6"/>
  <c r="J264" i="6"/>
  <c r="I264" i="6"/>
  <c r="H264" i="6"/>
  <c r="J263" i="6"/>
  <c r="I263" i="6"/>
  <c r="H263" i="6"/>
  <c r="J262" i="6"/>
  <c r="I262" i="6"/>
  <c r="H262" i="6"/>
  <c r="J261" i="6"/>
  <c r="I261" i="6"/>
  <c r="H261" i="6"/>
  <c r="J260" i="6"/>
  <c r="I260" i="6"/>
  <c r="H260" i="6"/>
  <c r="J259" i="6"/>
  <c r="I259" i="6"/>
  <c r="H259" i="6"/>
  <c r="J258" i="6"/>
  <c r="I258" i="6"/>
  <c r="H258" i="6"/>
  <c r="J257" i="6"/>
  <c r="I257" i="6"/>
  <c r="H257" i="6"/>
  <c r="J256" i="6"/>
  <c r="I256" i="6"/>
  <c r="H256" i="6"/>
  <c r="J255" i="6"/>
  <c r="I255" i="6"/>
  <c r="H255" i="6"/>
  <c r="J254" i="6"/>
  <c r="I254" i="6"/>
  <c r="H254" i="6"/>
  <c r="J253" i="6"/>
  <c r="I253" i="6"/>
  <c r="H253" i="6"/>
  <c r="J252" i="6"/>
  <c r="I252" i="6"/>
  <c r="H252" i="6"/>
  <c r="J251" i="6"/>
  <c r="I251" i="6"/>
  <c r="H251" i="6"/>
  <c r="J250" i="6"/>
  <c r="I250" i="6"/>
  <c r="H250" i="6"/>
  <c r="J249" i="6"/>
  <c r="I249" i="6"/>
  <c r="H249" i="6"/>
  <c r="J248" i="6"/>
  <c r="I248" i="6"/>
  <c r="H248" i="6"/>
  <c r="J247" i="6"/>
  <c r="I247" i="6"/>
  <c r="H247" i="6"/>
  <c r="J246" i="6"/>
  <c r="I246" i="6"/>
  <c r="H246" i="6"/>
  <c r="J245" i="6"/>
  <c r="I245" i="6"/>
  <c r="H245" i="6"/>
  <c r="J244" i="6"/>
  <c r="I244" i="6"/>
  <c r="H244" i="6"/>
  <c r="J243" i="6"/>
  <c r="I243" i="6"/>
  <c r="H243" i="6"/>
  <c r="J242" i="6"/>
  <c r="I242" i="6"/>
  <c r="H242" i="6"/>
  <c r="J241" i="6"/>
  <c r="I241" i="6"/>
  <c r="H241" i="6"/>
  <c r="J240" i="6"/>
  <c r="I240" i="6"/>
  <c r="H240" i="6"/>
  <c r="J239" i="6"/>
  <c r="I239" i="6"/>
  <c r="H239" i="6"/>
  <c r="J238" i="6"/>
  <c r="I238" i="6"/>
  <c r="H238" i="6"/>
  <c r="J237" i="6"/>
  <c r="I237" i="6"/>
  <c r="H237" i="6"/>
  <c r="J236" i="6"/>
  <c r="I236" i="6"/>
  <c r="H236" i="6"/>
  <c r="J235" i="6"/>
  <c r="I235" i="6"/>
  <c r="H235" i="6"/>
  <c r="J234" i="6"/>
  <c r="I234" i="6"/>
  <c r="H234" i="6"/>
  <c r="J233" i="6"/>
  <c r="I233" i="6"/>
  <c r="H233" i="6"/>
  <c r="J232" i="6"/>
  <c r="I232" i="6"/>
  <c r="H232" i="6"/>
  <c r="J231" i="6"/>
  <c r="I231" i="6"/>
  <c r="H231" i="6"/>
  <c r="J230" i="6"/>
  <c r="I230" i="6"/>
  <c r="H230" i="6"/>
  <c r="J229" i="6"/>
  <c r="I229" i="6"/>
  <c r="H229" i="6"/>
  <c r="J228" i="6"/>
  <c r="I228" i="6"/>
  <c r="H228" i="6"/>
  <c r="J227" i="6"/>
  <c r="I227" i="6"/>
  <c r="H227" i="6"/>
  <c r="J226" i="6"/>
  <c r="I226" i="6"/>
  <c r="H226" i="6"/>
  <c r="J225" i="6"/>
  <c r="I225" i="6"/>
  <c r="H225" i="6"/>
  <c r="J224" i="6"/>
  <c r="I224" i="6"/>
  <c r="H224" i="6"/>
  <c r="J223" i="6"/>
  <c r="I223" i="6"/>
  <c r="H223" i="6"/>
  <c r="J222" i="6"/>
  <c r="I222" i="6"/>
  <c r="H222" i="6"/>
  <c r="J221" i="6"/>
  <c r="I221" i="6"/>
  <c r="H221" i="6"/>
  <c r="J220" i="6"/>
  <c r="I220" i="6"/>
  <c r="H220" i="6"/>
  <c r="J219" i="6"/>
  <c r="I219" i="6"/>
  <c r="H219" i="6"/>
  <c r="J218" i="6"/>
  <c r="I218" i="6"/>
  <c r="H218" i="6"/>
  <c r="J217" i="6"/>
  <c r="I217" i="6"/>
  <c r="H217" i="6"/>
  <c r="J216" i="6"/>
  <c r="I216" i="6"/>
  <c r="H216" i="6"/>
  <c r="J215" i="6"/>
  <c r="I215" i="6"/>
  <c r="H215" i="6"/>
  <c r="J214" i="6"/>
  <c r="I214" i="6"/>
  <c r="H214" i="6"/>
  <c r="J213" i="6"/>
  <c r="I213" i="6"/>
  <c r="H213" i="6"/>
  <c r="J212" i="6"/>
  <c r="I212" i="6"/>
  <c r="H212" i="6"/>
  <c r="J211" i="6"/>
  <c r="I211" i="6"/>
  <c r="H211" i="6"/>
  <c r="J210" i="6"/>
  <c r="I210" i="6"/>
  <c r="H210" i="6"/>
  <c r="J209" i="6"/>
  <c r="I209" i="6"/>
  <c r="H209" i="6"/>
  <c r="J208" i="6"/>
  <c r="I208" i="6"/>
  <c r="H208" i="6"/>
  <c r="J207" i="6"/>
  <c r="I207" i="6"/>
  <c r="H207" i="6"/>
  <c r="J206" i="6"/>
  <c r="I206" i="6"/>
  <c r="H206" i="6"/>
  <c r="J205" i="6"/>
  <c r="I205" i="6"/>
  <c r="H205" i="6"/>
  <c r="J204" i="6"/>
  <c r="I204" i="6"/>
  <c r="H204" i="6"/>
  <c r="J203" i="6"/>
  <c r="I203" i="6"/>
  <c r="H203" i="6"/>
  <c r="J202" i="6"/>
  <c r="I202" i="6"/>
  <c r="H202" i="6"/>
  <c r="J201" i="6"/>
  <c r="I201" i="6"/>
  <c r="H201" i="6"/>
  <c r="J200" i="6"/>
  <c r="I200" i="6"/>
  <c r="H200" i="6"/>
  <c r="J199" i="6"/>
  <c r="I199" i="6"/>
  <c r="H199" i="6"/>
  <c r="J198" i="6"/>
  <c r="I198" i="6"/>
  <c r="H198" i="6"/>
  <c r="J197" i="6"/>
  <c r="I197" i="6"/>
  <c r="H197" i="6"/>
  <c r="J196" i="6"/>
  <c r="I196" i="6"/>
  <c r="H196" i="6"/>
  <c r="J195" i="6"/>
  <c r="I195" i="6"/>
  <c r="H195" i="6"/>
  <c r="J194" i="6"/>
  <c r="I194" i="6"/>
  <c r="H194" i="6"/>
  <c r="J193" i="6"/>
  <c r="I193" i="6"/>
  <c r="H193" i="6"/>
  <c r="J192" i="6"/>
  <c r="I192" i="6"/>
  <c r="H192" i="6"/>
  <c r="J191" i="6"/>
  <c r="I191" i="6"/>
  <c r="H191" i="6"/>
  <c r="J190" i="6"/>
  <c r="I190" i="6"/>
  <c r="H190" i="6"/>
  <c r="J189" i="6"/>
  <c r="I189" i="6"/>
  <c r="H189" i="6"/>
  <c r="J188" i="6"/>
  <c r="I188" i="6"/>
  <c r="H188" i="6"/>
  <c r="J187" i="6"/>
  <c r="I187" i="6"/>
  <c r="H187" i="6"/>
  <c r="J186" i="6"/>
  <c r="I186" i="6"/>
  <c r="H186" i="6"/>
  <c r="J185" i="6"/>
  <c r="I185" i="6"/>
  <c r="H185" i="6"/>
  <c r="J184" i="6"/>
  <c r="I184" i="6"/>
  <c r="H184" i="6"/>
  <c r="J183" i="6"/>
  <c r="I183" i="6"/>
  <c r="H183" i="6"/>
  <c r="J182" i="6"/>
  <c r="I182" i="6"/>
  <c r="H182" i="6"/>
  <c r="J181" i="6"/>
  <c r="I181" i="6"/>
  <c r="H181" i="6"/>
  <c r="J180" i="6"/>
  <c r="I180" i="6"/>
  <c r="H180" i="6"/>
  <c r="J179" i="6"/>
  <c r="I179" i="6"/>
  <c r="H179" i="6"/>
  <c r="J332" i="6"/>
  <c r="I332" i="6"/>
  <c r="H332" i="6"/>
  <c r="J331" i="6"/>
  <c r="I331" i="6"/>
  <c r="H331" i="6"/>
  <c r="J330" i="6"/>
  <c r="I330" i="6"/>
  <c r="H330" i="6"/>
  <c r="J329" i="6"/>
  <c r="I329" i="6"/>
  <c r="H329" i="6"/>
  <c r="J328" i="6"/>
  <c r="I328" i="6"/>
  <c r="H328" i="6"/>
  <c r="J327" i="6"/>
  <c r="I327" i="6"/>
  <c r="H327" i="6"/>
  <c r="J326" i="6"/>
  <c r="I326" i="6"/>
  <c r="H326" i="6"/>
  <c r="J325" i="6"/>
  <c r="I325" i="6"/>
  <c r="H325" i="6"/>
  <c r="J324" i="6"/>
  <c r="I324" i="6"/>
  <c r="H324" i="6"/>
  <c r="J323" i="6"/>
  <c r="I323" i="6"/>
  <c r="H323" i="6"/>
  <c r="J322" i="6"/>
  <c r="I322" i="6"/>
  <c r="H322" i="6"/>
  <c r="J321" i="6"/>
  <c r="I321" i="6"/>
  <c r="H321" i="6"/>
  <c r="J320" i="6"/>
  <c r="I320" i="6"/>
  <c r="H320" i="6"/>
  <c r="J319" i="6"/>
  <c r="I319" i="6"/>
  <c r="H319" i="6"/>
  <c r="J318" i="6"/>
  <c r="I318" i="6"/>
  <c r="H318" i="6"/>
  <c r="J317" i="6"/>
  <c r="I317" i="6"/>
  <c r="H317" i="6"/>
  <c r="J316" i="6"/>
  <c r="I316" i="6"/>
  <c r="H316" i="6"/>
  <c r="J315" i="6"/>
  <c r="I315" i="6"/>
  <c r="H315" i="6"/>
  <c r="J314" i="6"/>
  <c r="I314" i="6"/>
  <c r="H314" i="6"/>
  <c r="J313" i="6"/>
  <c r="I313" i="6"/>
  <c r="H313" i="6"/>
  <c r="J312" i="6"/>
  <c r="I312" i="6"/>
  <c r="H312" i="6"/>
  <c r="J311" i="6"/>
  <c r="I311" i="6"/>
  <c r="H311" i="6"/>
  <c r="J310" i="6"/>
  <c r="I310" i="6"/>
  <c r="H310" i="6"/>
  <c r="J309" i="6"/>
  <c r="I309" i="6"/>
  <c r="H309" i="6"/>
  <c r="J308" i="6"/>
  <c r="I308" i="6"/>
  <c r="H308" i="6"/>
  <c r="J307" i="6"/>
  <c r="I307" i="6"/>
  <c r="H307" i="6"/>
  <c r="J306" i="6"/>
  <c r="I306" i="6"/>
  <c r="H306" i="6"/>
  <c r="J305" i="6"/>
  <c r="I305" i="6"/>
  <c r="H305" i="6"/>
  <c r="J304" i="6"/>
  <c r="I304" i="6"/>
  <c r="H304" i="6"/>
  <c r="J303" i="6"/>
  <c r="I303" i="6"/>
  <c r="H303" i="6"/>
  <c r="J302" i="6"/>
  <c r="I302" i="6"/>
  <c r="H302" i="6"/>
  <c r="J301" i="6"/>
  <c r="I301" i="6"/>
  <c r="H301" i="6"/>
  <c r="J300" i="6"/>
  <c r="I300" i="6"/>
  <c r="H300" i="6"/>
  <c r="J299" i="6"/>
  <c r="I299" i="6"/>
  <c r="H299" i="6"/>
  <c r="J298" i="6"/>
  <c r="I298" i="6"/>
  <c r="H298" i="6"/>
  <c r="J297" i="6"/>
  <c r="I297" i="6"/>
  <c r="H297" i="6"/>
  <c r="J296" i="6"/>
  <c r="I296" i="6"/>
  <c r="H296" i="6"/>
  <c r="J295" i="6"/>
  <c r="I295" i="6"/>
  <c r="H295" i="6"/>
  <c r="J294" i="6"/>
  <c r="I294" i="6"/>
  <c r="H294" i="6"/>
  <c r="J293" i="6"/>
  <c r="I293" i="6"/>
  <c r="H293" i="6"/>
  <c r="J292" i="6"/>
  <c r="I292" i="6"/>
  <c r="H292" i="6"/>
  <c r="J291" i="6"/>
  <c r="I291" i="6"/>
  <c r="H291" i="6"/>
  <c r="J290" i="6"/>
  <c r="I290" i="6"/>
  <c r="H290" i="6"/>
  <c r="J289" i="6"/>
  <c r="I289" i="6"/>
  <c r="H289" i="6"/>
  <c r="J288" i="6"/>
  <c r="I288" i="6"/>
  <c r="H288" i="6"/>
  <c r="J287" i="6"/>
  <c r="I287" i="6"/>
  <c r="H287" i="6"/>
  <c r="J286" i="6"/>
  <c r="I286" i="6"/>
  <c r="H286" i="6"/>
  <c r="J285" i="6"/>
  <c r="I285" i="6"/>
  <c r="H285" i="6"/>
  <c r="J284" i="6"/>
  <c r="I284" i="6"/>
  <c r="H284" i="6"/>
  <c r="J283" i="6"/>
  <c r="I283" i="6"/>
  <c r="H283" i="6"/>
  <c r="J282" i="6"/>
  <c r="I282" i="6"/>
  <c r="H282" i="6"/>
  <c r="J281" i="6"/>
  <c r="I281" i="6"/>
  <c r="H281" i="6"/>
  <c r="J280" i="6"/>
  <c r="I280" i="6"/>
  <c r="H280" i="6"/>
  <c r="J279" i="6"/>
  <c r="I279" i="6"/>
  <c r="H279" i="6"/>
  <c r="J278" i="6"/>
  <c r="I278" i="6"/>
  <c r="H278" i="6"/>
  <c r="J277" i="6"/>
  <c r="I277" i="6"/>
  <c r="H277" i="6"/>
  <c r="J276" i="6"/>
  <c r="I276" i="6"/>
  <c r="H276" i="6"/>
  <c r="J275" i="6"/>
  <c r="I275" i="6"/>
  <c r="H275" i="6"/>
  <c r="J274" i="6"/>
  <c r="I274" i="6"/>
  <c r="H274" i="6"/>
  <c r="J273" i="6"/>
  <c r="I273" i="6"/>
  <c r="H273" i="6"/>
  <c r="J272" i="6"/>
  <c r="I272" i="6"/>
  <c r="H272" i="6"/>
  <c r="J271" i="6"/>
  <c r="I271" i="6"/>
  <c r="H271" i="6"/>
  <c r="J270" i="6"/>
  <c r="I270" i="6"/>
  <c r="H270" i="6"/>
  <c r="J269" i="6"/>
  <c r="I269" i="6"/>
  <c r="H269" i="6"/>
  <c r="J342" i="6"/>
  <c r="I342" i="6"/>
  <c r="J341" i="6"/>
  <c r="I341" i="6"/>
  <c r="J340" i="6"/>
  <c r="I340" i="6"/>
  <c r="J339" i="6"/>
  <c r="I339" i="6"/>
  <c r="J338" i="6"/>
  <c r="I338" i="6"/>
  <c r="J337" i="6"/>
  <c r="I337" i="6"/>
  <c r="J336" i="6"/>
  <c r="I336" i="6"/>
  <c r="J335" i="6"/>
  <c r="I335" i="6"/>
  <c r="J345" i="6"/>
  <c r="I345" i="6"/>
  <c r="H345" i="6"/>
  <c r="J344" i="6"/>
  <c r="I344" i="6"/>
  <c r="H344" i="6"/>
  <c r="J350" i="6"/>
  <c r="I350" i="6"/>
  <c r="H350" i="6"/>
  <c r="J349" i="6"/>
  <c r="I349" i="6"/>
  <c r="H349" i="6"/>
  <c r="J348" i="6"/>
  <c r="I348" i="6"/>
  <c r="H348" i="6"/>
  <c r="J368" i="6"/>
  <c r="I368" i="6"/>
  <c r="H368" i="6"/>
  <c r="J367" i="6"/>
  <c r="I367" i="6"/>
  <c r="H367" i="6"/>
  <c r="J366" i="6"/>
  <c r="I366" i="6"/>
  <c r="H366" i="6"/>
  <c r="J365" i="6"/>
  <c r="I365" i="6"/>
  <c r="H365" i="6"/>
  <c r="J364" i="6"/>
  <c r="I364" i="6"/>
  <c r="H364" i="6"/>
  <c r="J363" i="6"/>
  <c r="I363" i="6"/>
  <c r="H363" i="6"/>
  <c r="J362" i="6"/>
  <c r="I362" i="6"/>
  <c r="H362" i="6"/>
  <c r="J361" i="6"/>
  <c r="I361" i="6"/>
  <c r="H361" i="6"/>
  <c r="J360" i="6"/>
  <c r="I360" i="6"/>
  <c r="H360" i="6"/>
  <c r="J359" i="6"/>
  <c r="I359" i="6"/>
  <c r="H359" i="6"/>
  <c r="J358" i="6"/>
  <c r="I358" i="6"/>
  <c r="H358" i="6"/>
  <c r="J357" i="6"/>
  <c r="I357" i="6"/>
  <c r="H357" i="6"/>
  <c r="J356" i="6"/>
  <c r="I356" i="6"/>
  <c r="H356" i="6"/>
  <c r="J355" i="6"/>
  <c r="I355" i="6"/>
  <c r="H355" i="6"/>
  <c r="J354" i="6"/>
  <c r="I354" i="6"/>
  <c r="H354" i="6"/>
  <c r="J353" i="6"/>
  <c r="I353" i="6"/>
  <c r="H353" i="6"/>
  <c r="J352" i="6"/>
  <c r="I352" i="6"/>
  <c r="H352" i="6"/>
  <c r="M7" i="6"/>
  <c r="N7" i="6"/>
  <c r="O7" i="6"/>
  <c r="R7" i="6"/>
  <c r="S7" i="6"/>
  <c r="T7" i="6"/>
  <c r="W7" i="6"/>
  <c r="X7" i="6"/>
  <c r="Y7" i="6"/>
  <c r="M8" i="6"/>
  <c r="N8" i="6"/>
  <c r="O8" i="6"/>
  <c r="R8" i="6"/>
  <c r="S8" i="6"/>
  <c r="T8" i="6"/>
  <c r="W8" i="6"/>
  <c r="X8" i="6"/>
  <c r="Y8" i="6"/>
  <c r="M9" i="6"/>
  <c r="N9" i="6"/>
  <c r="O9" i="6"/>
  <c r="R9" i="6"/>
  <c r="S9" i="6"/>
  <c r="T9" i="6"/>
  <c r="W9" i="6"/>
  <c r="X9" i="6"/>
  <c r="X369" i="6" s="1"/>
  <c r="M15" i="30" s="1"/>
  <c r="N15" i="30" s="1"/>
  <c r="Y9" i="6"/>
  <c r="M10" i="6"/>
  <c r="N10" i="6"/>
  <c r="O10" i="6"/>
  <c r="R10" i="6"/>
  <c r="S10" i="6"/>
  <c r="T10" i="6"/>
  <c r="W10" i="6"/>
  <c r="X10" i="6"/>
  <c r="Y10" i="6"/>
  <c r="M11" i="6"/>
  <c r="N11" i="6"/>
  <c r="O11" i="6"/>
  <c r="R11" i="6"/>
  <c r="S11" i="6"/>
  <c r="T11" i="6"/>
  <c r="W11" i="6"/>
  <c r="X11" i="6"/>
  <c r="Y11" i="6"/>
  <c r="M12" i="6"/>
  <c r="N12" i="6"/>
  <c r="O12" i="6"/>
  <c r="R12" i="6"/>
  <c r="S12" i="6"/>
  <c r="T12" i="6"/>
  <c r="W12" i="6"/>
  <c r="X12" i="6"/>
  <c r="Y12" i="6"/>
  <c r="M13" i="6"/>
  <c r="N13" i="6"/>
  <c r="O13" i="6"/>
  <c r="R13" i="6"/>
  <c r="S13" i="6"/>
  <c r="T13" i="6"/>
  <c r="W13" i="6"/>
  <c r="X13" i="6"/>
  <c r="Y13" i="6"/>
  <c r="M14" i="6"/>
  <c r="N14" i="6"/>
  <c r="O14" i="6"/>
  <c r="R14" i="6"/>
  <c r="S14" i="6"/>
  <c r="T14" i="6"/>
  <c r="W14" i="6"/>
  <c r="X14" i="6"/>
  <c r="Y14" i="6"/>
  <c r="M15" i="6"/>
  <c r="N15" i="6"/>
  <c r="O15" i="6"/>
  <c r="R15" i="6"/>
  <c r="S15" i="6"/>
  <c r="T15" i="6"/>
  <c r="W15" i="6"/>
  <c r="X15" i="6"/>
  <c r="Y15" i="6"/>
  <c r="M16" i="6"/>
  <c r="N16" i="6"/>
  <c r="O16" i="6"/>
  <c r="R16" i="6"/>
  <c r="S16" i="6"/>
  <c r="T16" i="6"/>
  <c r="W16" i="6"/>
  <c r="X16" i="6"/>
  <c r="Y16" i="6"/>
  <c r="M17" i="6"/>
  <c r="N17" i="6"/>
  <c r="O17" i="6"/>
  <c r="R17" i="6"/>
  <c r="S17" i="6"/>
  <c r="T17" i="6"/>
  <c r="W17" i="6"/>
  <c r="X17" i="6"/>
  <c r="Y17" i="6"/>
  <c r="M18" i="6"/>
  <c r="N18" i="6"/>
  <c r="O18" i="6"/>
  <c r="R18" i="6"/>
  <c r="S18" i="6"/>
  <c r="T18" i="6"/>
  <c r="W18" i="6"/>
  <c r="X18" i="6"/>
  <c r="Y18" i="6"/>
  <c r="M19" i="6"/>
  <c r="N19" i="6"/>
  <c r="O19" i="6"/>
  <c r="R19" i="6"/>
  <c r="S19" i="6"/>
  <c r="T19" i="6"/>
  <c r="W19" i="6"/>
  <c r="X19" i="6"/>
  <c r="Y19" i="6"/>
  <c r="M20" i="6"/>
  <c r="N20" i="6"/>
  <c r="O20" i="6"/>
  <c r="R20" i="6"/>
  <c r="S20" i="6"/>
  <c r="T20" i="6"/>
  <c r="W20" i="6"/>
  <c r="X20" i="6"/>
  <c r="Y20" i="6"/>
  <c r="M21" i="6"/>
  <c r="N21" i="6"/>
  <c r="O21" i="6"/>
  <c r="R21" i="6"/>
  <c r="S21" i="6"/>
  <c r="T21" i="6"/>
  <c r="W21" i="6"/>
  <c r="X21" i="6"/>
  <c r="Y21" i="6"/>
  <c r="M22" i="6"/>
  <c r="N22" i="6"/>
  <c r="O22" i="6"/>
  <c r="R22" i="6"/>
  <c r="S22" i="6"/>
  <c r="T22" i="6"/>
  <c r="W22" i="6"/>
  <c r="X22" i="6"/>
  <c r="Y22" i="6"/>
  <c r="M23" i="6"/>
  <c r="N23" i="6"/>
  <c r="O23" i="6"/>
  <c r="R23" i="6"/>
  <c r="S23" i="6"/>
  <c r="T23" i="6"/>
  <c r="W23" i="6"/>
  <c r="X23" i="6"/>
  <c r="Y23" i="6"/>
  <c r="M24" i="6"/>
  <c r="N24" i="6"/>
  <c r="O24" i="6"/>
  <c r="R24" i="6"/>
  <c r="S24" i="6"/>
  <c r="T24" i="6"/>
  <c r="W24" i="6"/>
  <c r="X24" i="6"/>
  <c r="Y24" i="6"/>
  <c r="M25" i="6"/>
  <c r="N25" i="6"/>
  <c r="O25" i="6"/>
  <c r="R25" i="6"/>
  <c r="S25" i="6"/>
  <c r="T25" i="6"/>
  <c r="W25" i="6"/>
  <c r="X25" i="6"/>
  <c r="Y25" i="6"/>
  <c r="M26" i="6"/>
  <c r="N26" i="6"/>
  <c r="O26" i="6"/>
  <c r="R26" i="6"/>
  <c r="S26" i="6"/>
  <c r="T26" i="6"/>
  <c r="W26" i="6"/>
  <c r="X26" i="6"/>
  <c r="Y26" i="6"/>
  <c r="M27" i="6"/>
  <c r="N27" i="6"/>
  <c r="O27" i="6"/>
  <c r="R27" i="6"/>
  <c r="S27" i="6"/>
  <c r="T27" i="6"/>
  <c r="W27" i="6"/>
  <c r="X27" i="6"/>
  <c r="Y27" i="6"/>
  <c r="M28" i="6"/>
  <c r="N28" i="6"/>
  <c r="O28" i="6"/>
  <c r="R28" i="6"/>
  <c r="S28" i="6"/>
  <c r="T28" i="6"/>
  <c r="W28" i="6"/>
  <c r="X28" i="6"/>
  <c r="Y28" i="6"/>
  <c r="M29" i="6"/>
  <c r="N29" i="6"/>
  <c r="O29" i="6"/>
  <c r="R29" i="6"/>
  <c r="S29" i="6"/>
  <c r="T29" i="6"/>
  <c r="W29" i="6"/>
  <c r="X29" i="6"/>
  <c r="Y29" i="6"/>
  <c r="M30" i="6"/>
  <c r="N30" i="6"/>
  <c r="O30" i="6"/>
  <c r="R30" i="6"/>
  <c r="S30" i="6"/>
  <c r="T30" i="6"/>
  <c r="W30" i="6"/>
  <c r="X30" i="6"/>
  <c r="Y30" i="6"/>
  <c r="M31" i="6"/>
  <c r="N31" i="6"/>
  <c r="O31" i="6"/>
  <c r="R31" i="6"/>
  <c r="S31" i="6"/>
  <c r="T31" i="6"/>
  <c r="W31" i="6"/>
  <c r="X31" i="6"/>
  <c r="Y31" i="6"/>
  <c r="M34" i="6"/>
  <c r="N34" i="6"/>
  <c r="O34" i="6"/>
  <c r="R34" i="6"/>
  <c r="S34" i="6"/>
  <c r="T34" i="6"/>
  <c r="W34" i="6"/>
  <c r="X34" i="6"/>
  <c r="Y34" i="6"/>
  <c r="M35" i="6"/>
  <c r="N35" i="6"/>
  <c r="O35" i="6"/>
  <c r="R35" i="6"/>
  <c r="S35" i="6"/>
  <c r="T35" i="6"/>
  <c r="W35" i="6"/>
  <c r="X35" i="6"/>
  <c r="Y35" i="6"/>
  <c r="M36" i="6"/>
  <c r="N36" i="6"/>
  <c r="O36" i="6"/>
  <c r="R36" i="6"/>
  <c r="S36" i="6"/>
  <c r="T36" i="6"/>
  <c r="W36" i="6"/>
  <c r="X36" i="6"/>
  <c r="Y36" i="6"/>
  <c r="M37" i="6"/>
  <c r="N37" i="6"/>
  <c r="O37" i="6"/>
  <c r="R37" i="6"/>
  <c r="S37" i="6"/>
  <c r="T37" i="6"/>
  <c r="W37" i="6"/>
  <c r="X37" i="6"/>
  <c r="Y37" i="6"/>
  <c r="M38" i="6"/>
  <c r="N38" i="6"/>
  <c r="O38" i="6"/>
  <c r="R38" i="6"/>
  <c r="S38" i="6"/>
  <c r="T38" i="6"/>
  <c r="W38" i="6"/>
  <c r="X38" i="6"/>
  <c r="Y38" i="6"/>
  <c r="M39" i="6"/>
  <c r="N39" i="6"/>
  <c r="O39" i="6"/>
  <c r="R39" i="6"/>
  <c r="S39" i="6"/>
  <c r="T39" i="6"/>
  <c r="W39" i="6"/>
  <c r="X39" i="6"/>
  <c r="Y39" i="6"/>
  <c r="M40" i="6"/>
  <c r="N40" i="6"/>
  <c r="O40" i="6"/>
  <c r="R40" i="6"/>
  <c r="S40" i="6"/>
  <c r="T40" i="6"/>
  <c r="W40" i="6"/>
  <c r="X40" i="6"/>
  <c r="Y40" i="6"/>
  <c r="M41" i="6"/>
  <c r="N41" i="6"/>
  <c r="O41" i="6"/>
  <c r="R41" i="6"/>
  <c r="S41" i="6"/>
  <c r="T41" i="6"/>
  <c r="W41" i="6"/>
  <c r="X41" i="6"/>
  <c r="Y41" i="6"/>
  <c r="M42" i="6"/>
  <c r="N42" i="6"/>
  <c r="O42" i="6"/>
  <c r="R42" i="6"/>
  <c r="S42" i="6"/>
  <c r="T42" i="6"/>
  <c r="W42" i="6"/>
  <c r="X42" i="6"/>
  <c r="Y42" i="6"/>
  <c r="M43" i="6"/>
  <c r="N43" i="6"/>
  <c r="O43" i="6"/>
  <c r="R43" i="6"/>
  <c r="S43" i="6"/>
  <c r="T43" i="6"/>
  <c r="W43" i="6"/>
  <c r="X43" i="6"/>
  <c r="Y43" i="6"/>
  <c r="M44" i="6"/>
  <c r="N44" i="6"/>
  <c r="O44" i="6"/>
  <c r="R44" i="6"/>
  <c r="S44" i="6"/>
  <c r="T44" i="6"/>
  <c r="W44" i="6"/>
  <c r="X44" i="6"/>
  <c r="Y44" i="6"/>
  <c r="M45" i="6"/>
  <c r="N45" i="6"/>
  <c r="O45" i="6"/>
  <c r="R45" i="6"/>
  <c r="S45" i="6"/>
  <c r="T45" i="6"/>
  <c r="W45" i="6"/>
  <c r="X45" i="6"/>
  <c r="Y45" i="6"/>
  <c r="M46" i="6"/>
  <c r="N46" i="6"/>
  <c r="O46" i="6"/>
  <c r="R46" i="6"/>
  <c r="S46" i="6"/>
  <c r="T46" i="6"/>
  <c r="W46" i="6"/>
  <c r="X46" i="6"/>
  <c r="Y46" i="6"/>
  <c r="M47" i="6"/>
  <c r="N47" i="6"/>
  <c r="O47" i="6"/>
  <c r="R47" i="6"/>
  <c r="S47" i="6"/>
  <c r="T47" i="6"/>
  <c r="W47" i="6"/>
  <c r="X47" i="6"/>
  <c r="Y47" i="6"/>
  <c r="M48" i="6"/>
  <c r="N48" i="6"/>
  <c r="O48" i="6"/>
  <c r="R48" i="6"/>
  <c r="S48" i="6"/>
  <c r="T48" i="6"/>
  <c r="W48" i="6"/>
  <c r="X48" i="6"/>
  <c r="Y48" i="6"/>
  <c r="M49" i="6"/>
  <c r="N49" i="6"/>
  <c r="O49" i="6"/>
  <c r="R49" i="6"/>
  <c r="S49" i="6"/>
  <c r="T49" i="6"/>
  <c r="W49" i="6"/>
  <c r="X49" i="6"/>
  <c r="Y49" i="6"/>
  <c r="M50" i="6"/>
  <c r="N50" i="6"/>
  <c r="O50" i="6"/>
  <c r="R50" i="6"/>
  <c r="S50" i="6"/>
  <c r="T50" i="6"/>
  <c r="W50" i="6"/>
  <c r="X50" i="6"/>
  <c r="Y50" i="6"/>
  <c r="M51" i="6"/>
  <c r="N51" i="6"/>
  <c r="O51" i="6"/>
  <c r="R51" i="6"/>
  <c r="S51" i="6"/>
  <c r="T51" i="6"/>
  <c r="W51" i="6"/>
  <c r="X51" i="6"/>
  <c r="Y51" i="6"/>
  <c r="M52" i="6"/>
  <c r="N52" i="6"/>
  <c r="O52" i="6"/>
  <c r="R52" i="6"/>
  <c r="S52" i="6"/>
  <c r="T52" i="6"/>
  <c r="W52" i="6"/>
  <c r="X52" i="6"/>
  <c r="Y52" i="6"/>
  <c r="M53" i="6"/>
  <c r="N53" i="6"/>
  <c r="O53" i="6"/>
  <c r="R53" i="6"/>
  <c r="S53" i="6"/>
  <c r="T53" i="6"/>
  <c r="W53" i="6"/>
  <c r="X53" i="6"/>
  <c r="Y53" i="6"/>
  <c r="M54" i="6"/>
  <c r="N54" i="6"/>
  <c r="O54" i="6"/>
  <c r="R54" i="6"/>
  <c r="S54" i="6"/>
  <c r="T54" i="6"/>
  <c r="W54" i="6"/>
  <c r="X54" i="6"/>
  <c r="Y54" i="6"/>
  <c r="M55" i="6"/>
  <c r="N55" i="6"/>
  <c r="O55" i="6"/>
  <c r="R55" i="6"/>
  <c r="S55" i="6"/>
  <c r="T55" i="6"/>
  <c r="W55" i="6"/>
  <c r="X55" i="6"/>
  <c r="Y55" i="6"/>
  <c r="M56" i="6"/>
  <c r="N56" i="6"/>
  <c r="O56" i="6"/>
  <c r="R56" i="6"/>
  <c r="S56" i="6"/>
  <c r="T56" i="6"/>
  <c r="W56" i="6"/>
  <c r="X56" i="6"/>
  <c r="Y56" i="6"/>
  <c r="M57" i="6"/>
  <c r="N57" i="6"/>
  <c r="O57" i="6"/>
  <c r="R57" i="6"/>
  <c r="S57" i="6"/>
  <c r="T57" i="6"/>
  <c r="W57" i="6"/>
  <c r="X57" i="6"/>
  <c r="Y57" i="6"/>
  <c r="M58" i="6"/>
  <c r="N58" i="6"/>
  <c r="O58" i="6"/>
  <c r="R58" i="6"/>
  <c r="S58" i="6"/>
  <c r="T58" i="6"/>
  <c r="W58" i="6"/>
  <c r="X58" i="6"/>
  <c r="Y58" i="6"/>
  <c r="M59" i="6"/>
  <c r="N59" i="6"/>
  <c r="O59" i="6"/>
  <c r="R59" i="6"/>
  <c r="S59" i="6"/>
  <c r="T59" i="6"/>
  <c r="W59" i="6"/>
  <c r="X59" i="6"/>
  <c r="Y59" i="6"/>
  <c r="M60" i="6"/>
  <c r="N60" i="6"/>
  <c r="O60" i="6"/>
  <c r="R60" i="6"/>
  <c r="S60" i="6"/>
  <c r="T60" i="6"/>
  <c r="W60" i="6"/>
  <c r="X60" i="6"/>
  <c r="Y60" i="6"/>
  <c r="M61" i="6"/>
  <c r="N61" i="6"/>
  <c r="O61" i="6"/>
  <c r="R61" i="6"/>
  <c r="S61" i="6"/>
  <c r="T61" i="6"/>
  <c r="W61" i="6"/>
  <c r="X61" i="6"/>
  <c r="Y61" i="6"/>
  <c r="M62" i="6"/>
  <c r="N62" i="6"/>
  <c r="O62" i="6"/>
  <c r="R62" i="6"/>
  <c r="S62" i="6"/>
  <c r="T62" i="6"/>
  <c r="W62" i="6"/>
  <c r="X62" i="6"/>
  <c r="Y62" i="6"/>
  <c r="M63" i="6"/>
  <c r="N63" i="6"/>
  <c r="O63" i="6"/>
  <c r="R63" i="6"/>
  <c r="S63" i="6"/>
  <c r="T63" i="6"/>
  <c r="W63" i="6"/>
  <c r="X63" i="6"/>
  <c r="Y63" i="6"/>
  <c r="M64" i="6"/>
  <c r="N64" i="6"/>
  <c r="O64" i="6"/>
  <c r="R64" i="6"/>
  <c r="S64" i="6"/>
  <c r="T64" i="6"/>
  <c r="W64" i="6"/>
  <c r="X64" i="6"/>
  <c r="Y64" i="6"/>
  <c r="M65" i="6"/>
  <c r="N65" i="6"/>
  <c r="O65" i="6"/>
  <c r="R65" i="6"/>
  <c r="S65" i="6"/>
  <c r="T65" i="6"/>
  <c r="W65" i="6"/>
  <c r="X65" i="6"/>
  <c r="Y65" i="6"/>
  <c r="M68" i="6"/>
  <c r="N68" i="6"/>
  <c r="O68" i="6"/>
  <c r="R68" i="6"/>
  <c r="S68" i="6"/>
  <c r="T68" i="6"/>
  <c r="W68" i="6"/>
  <c r="X68" i="6"/>
  <c r="Y68" i="6"/>
  <c r="M69" i="6"/>
  <c r="N69" i="6"/>
  <c r="O69" i="6"/>
  <c r="R69" i="6"/>
  <c r="S69" i="6"/>
  <c r="T69" i="6"/>
  <c r="W69" i="6"/>
  <c r="X69" i="6"/>
  <c r="Y69" i="6"/>
  <c r="M70" i="6"/>
  <c r="N70" i="6"/>
  <c r="O70" i="6"/>
  <c r="R70" i="6"/>
  <c r="S70" i="6"/>
  <c r="T70" i="6"/>
  <c r="W70" i="6"/>
  <c r="X70" i="6"/>
  <c r="Y70" i="6"/>
  <c r="M71" i="6"/>
  <c r="N71" i="6"/>
  <c r="O71" i="6"/>
  <c r="R71" i="6"/>
  <c r="S71" i="6"/>
  <c r="T71" i="6"/>
  <c r="W71" i="6"/>
  <c r="X71" i="6"/>
  <c r="Y71" i="6"/>
  <c r="M72" i="6"/>
  <c r="N72" i="6"/>
  <c r="O72" i="6"/>
  <c r="R72" i="6"/>
  <c r="S72" i="6"/>
  <c r="T72" i="6"/>
  <c r="W72" i="6"/>
  <c r="X72" i="6"/>
  <c r="Y72" i="6"/>
  <c r="M73" i="6"/>
  <c r="N73" i="6"/>
  <c r="O73" i="6"/>
  <c r="R73" i="6"/>
  <c r="S73" i="6"/>
  <c r="T73" i="6"/>
  <c r="W73" i="6"/>
  <c r="X73" i="6"/>
  <c r="Y73" i="6"/>
  <c r="M74" i="6"/>
  <c r="N74" i="6"/>
  <c r="O74" i="6"/>
  <c r="R74" i="6"/>
  <c r="S74" i="6"/>
  <c r="T74" i="6"/>
  <c r="W74" i="6"/>
  <c r="X74" i="6"/>
  <c r="Y74" i="6"/>
  <c r="M75" i="6"/>
  <c r="N75" i="6"/>
  <c r="O75" i="6"/>
  <c r="R75" i="6"/>
  <c r="S75" i="6"/>
  <c r="T75" i="6"/>
  <c r="W75" i="6"/>
  <c r="X75" i="6"/>
  <c r="Y75" i="6"/>
  <c r="M76" i="6"/>
  <c r="N76" i="6"/>
  <c r="O76" i="6"/>
  <c r="R76" i="6"/>
  <c r="S76" i="6"/>
  <c r="T76" i="6"/>
  <c r="W76" i="6"/>
  <c r="X76" i="6"/>
  <c r="Y76" i="6"/>
  <c r="M77" i="6"/>
  <c r="N77" i="6"/>
  <c r="O77" i="6"/>
  <c r="R77" i="6"/>
  <c r="S77" i="6"/>
  <c r="T77" i="6"/>
  <c r="W77" i="6"/>
  <c r="X77" i="6"/>
  <c r="Y77" i="6"/>
  <c r="M78" i="6"/>
  <c r="N78" i="6"/>
  <c r="O78" i="6"/>
  <c r="R78" i="6"/>
  <c r="S78" i="6"/>
  <c r="T78" i="6"/>
  <c r="W78" i="6"/>
  <c r="X78" i="6"/>
  <c r="Y78" i="6"/>
  <c r="M79" i="6"/>
  <c r="N79" i="6"/>
  <c r="O79" i="6"/>
  <c r="R79" i="6"/>
  <c r="S79" i="6"/>
  <c r="T79" i="6"/>
  <c r="W79" i="6"/>
  <c r="X79" i="6"/>
  <c r="Y79" i="6"/>
  <c r="M80" i="6"/>
  <c r="N80" i="6"/>
  <c r="O80" i="6"/>
  <c r="R80" i="6"/>
  <c r="S80" i="6"/>
  <c r="T80" i="6"/>
  <c r="W80" i="6"/>
  <c r="X80" i="6"/>
  <c r="Y80" i="6"/>
  <c r="M81" i="6"/>
  <c r="N81" i="6"/>
  <c r="O81" i="6"/>
  <c r="R81" i="6"/>
  <c r="S81" i="6"/>
  <c r="T81" i="6"/>
  <c r="W81" i="6"/>
  <c r="X81" i="6"/>
  <c r="Y81" i="6"/>
  <c r="M82" i="6"/>
  <c r="N82" i="6"/>
  <c r="O82" i="6"/>
  <c r="R82" i="6"/>
  <c r="S82" i="6"/>
  <c r="T82" i="6"/>
  <c r="W82" i="6"/>
  <c r="X82" i="6"/>
  <c r="Y82" i="6"/>
  <c r="M83" i="6"/>
  <c r="N83" i="6"/>
  <c r="O83" i="6"/>
  <c r="R83" i="6"/>
  <c r="S83" i="6"/>
  <c r="T83" i="6"/>
  <c r="W83" i="6"/>
  <c r="X83" i="6"/>
  <c r="Y83" i="6"/>
  <c r="M84" i="6"/>
  <c r="N84" i="6"/>
  <c r="O84" i="6"/>
  <c r="R84" i="6"/>
  <c r="S84" i="6"/>
  <c r="T84" i="6"/>
  <c r="W84" i="6"/>
  <c r="X84" i="6"/>
  <c r="Y84" i="6"/>
  <c r="M87" i="6"/>
  <c r="N87" i="6"/>
  <c r="O87" i="6"/>
  <c r="R87" i="6"/>
  <c r="S87" i="6"/>
  <c r="T87" i="6"/>
  <c r="W87" i="6"/>
  <c r="X87" i="6"/>
  <c r="Y87" i="6"/>
  <c r="M88" i="6"/>
  <c r="N88" i="6"/>
  <c r="O88" i="6"/>
  <c r="R88" i="6"/>
  <c r="S88" i="6"/>
  <c r="T88" i="6"/>
  <c r="W88" i="6"/>
  <c r="X88" i="6"/>
  <c r="Y88" i="6"/>
  <c r="M89" i="6"/>
  <c r="N89" i="6"/>
  <c r="O89" i="6"/>
  <c r="R89" i="6"/>
  <c r="S89" i="6"/>
  <c r="T89" i="6"/>
  <c r="W89" i="6"/>
  <c r="X89" i="6"/>
  <c r="Y89" i="6"/>
  <c r="N92" i="6"/>
  <c r="O92" i="6"/>
  <c r="S92" i="6"/>
  <c r="T92" i="6"/>
  <c r="X92" i="6"/>
  <c r="Y92" i="6"/>
  <c r="N93" i="6"/>
  <c r="O93" i="6"/>
  <c r="S93" i="6"/>
  <c r="T93" i="6"/>
  <c r="X93" i="6"/>
  <c r="Y93" i="6"/>
  <c r="N94" i="6"/>
  <c r="O94" i="6"/>
  <c r="S94" i="6"/>
  <c r="T94" i="6"/>
  <c r="X94" i="6"/>
  <c r="Y94" i="6"/>
  <c r="N95" i="6"/>
  <c r="O95" i="6"/>
  <c r="S95" i="6"/>
  <c r="T95" i="6"/>
  <c r="X95" i="6"/>
  <c r="Y95" i="6"/>
  <c r="N96" i="6"/>
  <c r="O96" i="6"/>
  <c r="S96" i="6"/>
  <c r="T96" i="6"/>
  <c r="X96" i="6"/>
  <c r="Y96" i="6"/>
  <c r="N97" i="6"/>
  <c r="O97" i="6"/>
  <c r="S97" i="6"/>
  <c r="T97" i="6"/>
  <c r="X97" i="6"/>
  <c r="Y97" i="6"/>
  <c r="N98" i="6"/>
  <c r="O98" i="6"/>
  <c r="S98" i="6"/>
  <c r="T98" i="6"/>
  <c r="X98" i="6"/>
  <c r="Y98" i="6"/>
  <c r="N99" i="6"/>
  <c r="O99" i="6"/>
  <c r="S99" i="6"/>
  <c r="T99" i="6"/>
  <c r="X99" i="6"/>
  <c r="Y99" i="6"/>
  <c r="N100" i="6"/>
  <c r="O100" i="6"/>
  <c r="S100" i="6"/>
  <c r="T100" i="6"/>
  <c r="X100" i="6"/>
  <c r="Y100" i="6"/>
  <c r="N101" i="6"/>
  <c r="O101" i="6"/>
  <c r="S101" i="6"/>
  <c r="T101" i="6"/>
  <c r="X101" i="6"/>
  <c r="Y101" i="6"/>
  <c r="N102" i="6"/>
  <c r="O102" i="6"/>
  <c r="S102" i="6"/>
  <c r="T102" i="6"/>
  <c r="X102" i="6"/>
  <c r="Y102" i="6"/>
  <c r="N103" i="6"/>
  <c r="O103" i="6"/>
  <c r="S103" i="6"/>
  <c r="T103" i="6"/>
  <c r="X103" i="6"/>
  <c r="Y103" i="6"/>
  <c r="N104" i="6"/>
  <c r="O104" i="6"/>
  <c r="S104" i="6"/>
  <c r="T104" i="6"/>
  <c r="X104" i="6"/>
  <c r="Y104" i="6"/>
  <c r="N105" i="6"/>
  <c r="O105" i="6"/>
  <c r="S105" i="6"/>
  <c r="T105" i="6"/>
  <c r="X105" i="6"/>
  <c r="Y105" i="6"/>
  <c r="N106" i="6"/>
  <c r="O106" i="6"/>
  <c r="S106" i="6"/>
  <c r="T106" i="6"/>
  <c r="X106" i="6"/>
  <c r="Y106" i="6"/>
  <c r="N107" i="6"/>
  <c r="O107" i="6"/>
  <c r="S107" i="6"/>
  <c r="T107" i="6"/>
  <c r="X107" i="6"/>
  <c r="Y107" i="6"/>
  <c r="N108" i="6"/>
  <c r="O108" i="6"/>
  <c r="S108" i="6"/>
  <c r="T108" i="6"/>
  <c r="X108" i="6"/>
  <c r="Y108" i="6"/>
  <c r="N109" i="6"/>
  <c r="O109" i="6"/>
  <c r="S109" i="6"/>
  <c r="T109" i="6"/>
  <c r="X109" i="6"/>
  <c r="Y109" i="6"/>
  <c r="N110" i="6"/>
  <c r="O110" i="6"/>
  <c r="S110" i="6"/>
  <c r="T110" i="6"/>
  <c r="X110" i="6"/>
  <c r="Y110" i="6"/>
  <c r="N111" i="6"/>
  <c r="O111" i="6"/>
  <c r="S111" i="6"/>
  <c r="T111" i="6"/>
  <c r="X111" i="6"/>
  <c r="Y111" i="6"/>
  <c r="N112" i="6"/>
  <c r="O112" i="6"/>
  <c r="S112" i="6"/>
  <c r="T112" i="6"/>
  <c r="X112" i="6"/>
  <c r="Y112" i="6"/>
  <c r="N113" i="6"/>
  <c r="O113" i="6"/>
  <c r="S113" i="6"/>
  <c r="T113" i="6"/>
  <c r="X113" i="6"/>
  <c r="Y113" i="6"/>
  <c r="N114" i="6"/>
  <c r="O114" i="6"/>
  <c r="S114" i="6"/>
  <c r="T114" i="6"/>
  <c r="X114" i="6"/>
  <c r="Y114" i="6"/>
  <c r="N115" i="6"/>
  <c r="O115" i="6"/>
  <c r="S115" i="6"/>
  <c r="T115" i="6"/>
  <c r="X115" i="6"/>
  <c r="Y115" i="6"/>
  <c r="N116" i="6"/>
  <c r="O116" i="6"/>
  <c r="S116" i="6"/>
  <c r="T116" i="6"/>
  <c r="X116" i="6"/>
  <c r="Y116" i="6"/>
  <c r="N117" i="6"/>
  <c r="O117" i="6"/>
  <c r="S117" i="6"/>
  <c r="T117" i="6"/>
  <c r="X117" i="6"/>
  <c r="Y117" i="6"/>
  <c r="N118" i="6"/>
  <c r="O118" i="6"/>
  <c r="S118" i="6"/>
  <c r="T118" i="6"/>
  <c r="X118" i="6"/>
  <c r="Y118" i="6"/>
  <c r="N119" i="6"/>
  <c r="O119" i="6"/>
  <c r="S119" i="6"/>
  <c r="T119" i="6"/>
  <c r="X119" i="6"/>
  <c r="Y119" i="6"/>
  <c r="N120" i="6"/>
  <c r="O120" i="6"/>
  <c r="S120" i="6"/>
  <c r="T120" i="6"/>
  <c r="X120" i="6"/>
  <c r="Y120" i="6"/>
  <c r="N121" i="6"/>
  <c r="O121" i="6"/>
  <c r="S121" i="6"/>
  <c r="T121" i="6"/>
  <c r="X121" i="6"/>
  <c r="Y121" i="6"/>
  <c r="N122" i="6"/>
  <c r="O122" i="6"/>
  <c r="S122" i="6"/>
  <c r="T122" i="6"/>
  <c r="X122" i="6"/>
  <c r="Y122" i="6"/>
  <c r="N123" i="6"/>
  <c r="O123" i="6"/>
  <c r="S123" i="6"/>
  <c r="T123" i="6"/>
  <c r="X123" i="6"/>
  <c r="Y123" i="6"/>
  <c r="N124" i="6"/>
  <c r="O124" i="6"/>
  <c r="S124" i="6"/>
  <c r="T124" i="6"/>
  <c r="X124" i="6"/>
  <c r="Y124" i="6"/>
  <c r="N125" i="6"/>
  <c r="O125" i="6"/>
  <c r="S125" i="6"/>
  <c r="T125" i="6"/>
  <c r="X125" i="6"/>
  <c r="Y125" i="6"/>
  <c r="N126" i="6"/>
  <c r="O126" i="6"/>
  <c r="S126" i="6"/>
  <c r="T126" i="6"/>
  <c r="X126" i="6"/>
  <c r="Y126" i="6"/>
  <c r="N127" i="6"/>
  <c r="O127" i="6"/>
  <c r="S127" i="6"/>
  <c r="T127" i="6"/>
  <c r="X127" i="6"/>
  <c r="Y127" i="6"/>
  <c r="N128" i="6"/>
  <c r="O128" i="6"/>
  <c r="S128" i="6"/>
  <c r="T128" i="6"/>
  <c r="X128" i="6"/>
  <c r="Y128" i="6"/>
  <c r="N129" i="6"/>
  <c r="O129" i="6"/>
  <c r="S129" i="6"/>
  <c r="T129" i="6"/>
  <c r="X129" i="6"/>
  <c r="Y129" i="6"/>
  <c r="N130" i="6"/>
  <c r="O130" i="6"/>
  <c r="S130" i="6"/>
  <c r="T130" i="6"/>
  <c r="X130" i="6"/>
  <c r="Y130" i="6"/>
  <c r="N131" i="6"/>
  <c r="O131" i="6"/>
  <c r="S131" i="6"/>
  <c r="T131" i="6"/>
  <c r="X131" i="6"/>
  <c r="Y131" i="6"/>
  <c r="N132" i="6"/>
  <c r="O132" i="6"/>
  <c r="S132" i="6"/>
  <c r="T132" i="6"/>
  <c r="X132" i="6"/>
  <c r="Y132" i="6"/>
  <c r="N133" i="6"/>
  <c r="O133" i="6"/>
  <c r="S133" i="6"/>
  <c r="T133" i="6"/>
  <c r="X133" i="6"/>
  <c r="Y133" i="6"/>
  <c r="N134" i="6"/>
  <c r="O134" i="6"/>
  <c r="S134" i="6"/>
  <c r="T134" i="6"/>
  <c r="X134" i="6"/>
  <c r="Y134" i="6"/>
  <c r="N135" i="6"/>
  <c r="O135" i="6"/>
  <c r="S135" i="6"/>
  <c r="T135" i="6"/>
  <c r="X135" i="6"/>
  <c r="Y135" i="6"/>
  <c r="N136" i="6"/>
  <c r="O136" i="6"/>
  <c r="S136" i="6"/>
  <c r="T136" i="6"/>
  <c r="X136" i="6"/>
  <c r="Y136" i="6"/>
  <c r="N137" i="6"/>
  <c r="O137" i="6"/>
  <c r="S137" i="6"/>
  <c r="T137" i="6"/>
  <c r="X137" i="6"/>
  <c r="Y137" i="6"/>
  <c r="N138" i="6"/>
  <c r="O138" i="6"/>
  <c r="S138" i="6"/>
  <c r="T138" i="6"/>
  <c r="X138" i="6"/>
  <c r="Y138" i="6"/>
  <c r="N139" i="6"/>
  <c r="O139" i="6"/>
  <c r="S139" i="6"/>
  <c r="T139" i="6"/>
  <c r="X139" i="6"/>
  <c r="Y139" i="6"/>
  <c r="N140" i="6"/>
  <c r="O140" i="6"/>
  <c r="S140" i="6"/>
  <c r="T140" i="6"/>
  <c r="X140" i="6"/>
  <c r="Y140" i="6"/>
  <c r="N141" i="6"/>
  <c r="O141" i="6"/>
  <c r="S141" i="6"/>
  <c r="T141" i="6"/>
  <c r="X141" i="6"/>
  <c r="Y141" i="6"/>
  <c r="N142" i="6"/>
  <c r="O142" i="6"/>
  <c r="S142" i="6"/>
  <c r="T142" i="6"/>
  <c r="X142" i="6"/>
  <c r="Y142" i="6"/>
  <c r="N143" i="6"/>
  <c r="O143" i="6"/>
  <c r="S143" i="6"/>
  <c r="T143" i="6"/>
  <c r="X143" i="6"/>
  <c r="Y143" i="6"/>
  <c r="M146" i="6"/>
  <c r="N146" i="6"/>
  <c r="O146" i="6"/>
  <c r="R146" i="6"/>
  <c r="S146" i="6"/>
  <c r="T146" i="6"/>
  <c r="W146" i="6"/>
  <c r="X146" i="6"/>
  <c r="Y146" i="6"/>
  <c r="M147" i="6"/>
  <c r="N147" i="6"/>
  <c r="O147" i="6"/>
  <c r="R147" i="6"/>
  <c r="S147" i="6"/>
  <c r="T147" i="6"/>
  <c r="W147" i="6"/>
  <c r="X147" i="6"/>
  <c r="Y147" i="6"/>
  <c r="M148" i="6"/>
  <c r="N148" i="6"/>
  <c r="O148" i="6"/>
  <c r="R148" i="6"/>
  <c r="S148" i="6"/>
  <c r="T148" i="6"/>
  <c r="W148" i="6"/>
  <c r="X148" i="6"/>
  <c r="Y148" i="6"/>
  <c r="M149" i="6"/>
  <c r="N149" i="6"/>
  <c r="O149" i="6"/>
  <c r="R149" i="6"/>
  <c r="S149" i="6"/>
  <c r="T149" i="6"/>
  <c r="W149" i="6"/>
  <c r="X149" i="6"/>
  <c r="Y149" i="6"/>
  <c r="M152" i="6"/>
  <c r="N152" i="6"/>
  <c r="O152" i="6"/>
  <c r="R152" i="6"/>
  <c r="S152" i="6"/>
  <c r="T152" i="6"/>
  <c r="W152" i="6"/>
  <c r="X152" i="6"/>
  <c r="Y152" i="6"/>
  <c r="M153" i="6"/>
  <c r="N153" i="6"/>
  <c r="O153" i="6"/>
  <c r="R153" i="6"/>
  <c r="S153" i="6"/>
  <c r="T153" i="6"/>
  <c r="W153" i="6"/>
  <c r="X153" i="6"/>
  <c r="Y153" i="6"/>
  <c r="M154" i="6"/>
  <c r="N154" i="6"/>
  <c r="O154" i="6"/>
  <c r="R154" i="6"/>
  <c r="S154" i="6"/>
  <c r="T154" i="6"/>
  <c r="W154" i="6"/>
  <c r="X154" i="6"/>
  <c r="Y154" i="6"/>
  <c r="M155" i="6"/>
  <c r="N155" i="6"/>
  <c r="O155" i="6"/>
  <c r="R155" i="6"/>
  <c r="S155" i="6"/>
  <c r="T155" i="6"/>
  <c r="W155" i="6"/>
  <c r="X155" i="6"/>
  <c r="Y155" i="6"/>
  <c r="M156" i="6"/>
  <c r="N156" i="6"/>
  <c r="O156" i="6"/>
  <c r="R156" i="6"/>
  <c r="S156" i="6"/>
  <c r="T156" i="6"/>
  <c r="W156" i="6"/>
  <c r="X156" i="6"/>
  <c r="Y156" i="6"/>
  <c r="M157" i="6"/>
  <c r="N157" i="6"/>
  <c r="O157" i="6"/>
  <c r="R157" i="6"/>
  <c r="S157" i="6"/>
  <c r="T157" i="6"/>
  <c r="W157" i="6"/>
  <c r="X157" i="6"/>
  <c r="Y157" i="6"/>
  <c r="M158" i="6"/>
  <c r="N158" i="6"/>
  <c r="O158" i="6"/>
  <c r="R158" i="6"/>
  <c r="S158" i="6"/>
  <c r="T158" i="6"/>
  <c r="W158" i="6"/>
  <c r="X158" i="6"/>
  <c r="Y158" i="6"/>
  <c r="M159" i="6"/>
  <c r="N159" i="6"/>
  <c r="O159" i="6"/>
  <c r="R159" i="6"/>
  <c r="S159" i="6"/>
  <c r="T159" i="6"/>
  <c r="W159" i="6"/>
  <c r="X159" i="6"/>
  <c r="Y159" i="6"/>
  <c r="M160" i="6"/>
  <c r="N160" i="6"/>
  <c r="O160" i="6"/>
  <c r="R160" i="6"/>
  <c r="S160" i="6"/>
  <c r="T160" i="6"/>
  <c r="W160" i="6"/>
  <c r="X160" i="6"/>
  <c r="Y160" i="6"/>
  <c r="M161" i="6"/>
  <c r="N161" i="6"/>
  <c r="O161" i="6"/>
  <c r="R161" i="6"/>
  <c r="S161" i="6"/>
  <c r="T161" i="6"/>
  <c r="W161" i="6"/>
  <c r="X161" i="6"/>
  <c r="Y161" i="6"/>
  <c r="M162" i="6"/>
  <c r="N162" i="6"/>
  <c r="O162" i="6"/>
  <c r="R162" i="6"/>
  <c r="S162" i="6"/>
  <c r="T162" i="6"/>
  <c r="W162" i="6"/>
  <c r="X162" i="6"/>
  <c r="Y162" i="6"/>
  <c r="M163" i="6"/>
  <c r="N163" i="6"/>
  <c r="O163" i="6"/>
  <c r="R163" i="6"/>
  <c r="S163" i="6"/>
  <c r="T163" i="6"/>
  <c r="W163" i="6"/>
  <c r="X163" i="6"/>
  <c r="Y163" i="6"/>
  <c r="M164" i="6"/>
  <c r="N164" i="6"/>
  <c r="O164" i="6"/>
  <c r="R164" i="6"/>
  <c r="S164" i="6"/>
  <c r="T164" i="6"/>
  <c r="W164" i="6"/>
  <c r="X164" i="6"/>
  <c r="Y164" i="6"/>
  <c r="M165" i="6"/>
  <c r="N165" i="6"/>
  <c r="O165" i="6"/>
  <c r="R165" i="6"/>
  <c r="S165" i="6"/>
  <c r="T165" i="6"/>
  <c r="W165" i="6"/>
  <c r="X165" i="6"/>
  <c r="Y165" i="6"/>
  <c r="M166" i="6"/>
  <c r="N166" i="6"/>
  <c r="O166" i="6"/>
  <c r="R166" i="6"/>
  <c r="S166" i="6"/>
  <c r="T166" i="6"/>
  <c r="W166" i="6"/>
  <c r="X166" i="6"/>
  <c r="Y166" i="6"/>
  <c r="M167" i="6"/>
  <c r="N167" i="6"/>
  <c r="O167" i="6"/>
  <c r="R167" i="6"/>
  <c r="S167" i="6"/>
  <c r="T167" i="6"/>
  <c r="W167" i="6"/>
  <c r="X167" i="6"/>
  <c r="Y167" i="6"/>
  <c r="M168" i="6"/>
  <c r="N168" i="6"/>
  <c r="O168" i="6"/>
  <c r="R168" i="6"/>
  <c r="S168" i="6"/>
  <c r="T168" i="6"/>
  <c r="W168" i="6"/>
  <c r="X168" i="6"/>
  <c r="Y168" i="6"/>
  <c r="M169" i="6"/>
  <c r="N169" i="6"/>
  <c r="O169" i="6"/>
  <c r="R169" i="6"/>
  <c r="S169" i="6"/>
  <c r="T169" i="6"/>
  <c r="W169" i="6"/>
  <c r="X169" i="6"/>
  <c r="Y169" i="6"/>
  <c r="M170" i="6"/>
  <c r="N170" i="6"/>
  <c r="O170" i="6"/>
  <c r="R170" i="6"/>
  <c r="S170" i="6"/>
  <c r="T170" i="6"/>
  <c r="W170" i="6"/>
  <c r="X170" i="6"/>
  <c r="Y170" i="6"/>
  <c r="M171" i="6"/>
  <c r="N171" i="6"/>
  <c r="O171" i="6"/>
  <c r="R171" i="6"/>
  <c r="S171" i="6"/>
  <c r="T171" i="6"/>
  <c r="W171" i="6"/>
  <c r="X171" i="6"/>
  <c r="Y171" i="6"/>
  <c r="M172" i="6"/>
  <c r="N172" i="6"/>
  <c r="O172" i="6"/>
  <c r="R172" i="6"/>
  <c r="S172" i="6"/>
  <c r="T172" i="6"/>
  <c r="W172" i="6"/>
  <c r="X172" i="6"/>
  <c r="Y172" i="6"/>
  <c r="M173" i="6"/>
  <c r="N173" i="6"/>
  <c r="O173" i="6"/>
  <c r="R173" i="6"/>
  <c r="S173" i="6"/>
  <c r="T173" i="6"/>
  <c r="W173" i="6"/>
  <c r="X173" i="6"/>
  <c r="Y173" i="6"/>
  <c r="M174" i="6"/>
  <c r="N174" i="6"/>
  <c r="O174" i="6"/>
  <c r="R174" i="6"/>
  <c r="S174" i="6"/>
  <c r="T174" i="6"/>
  <c r="W174" i="6"/>
  <c r="X174" i="6"/>
  <c r="Y174" i="6"/>
  <c r="M175" i="6"/>
  <c r="N175" i="6"/>
  <c r="O175" i="6"/>
  <c r="R175" i="6"/>
  <c r="S175" i="6"/>
  <c r="T175" i="6"/>
  <c r="W175" i="6"/>
  <c r="X175" i="6"/>
  <c r="Y175" i="6"/>
  <c r="M176" i="6"/>
  <c r="N176" i="6"/>
  <c r="O176" i="6"/>
  <c r="R176" i="6"/>
  <c r="S176" i="6"/>
  <c r="T176" i="6"/>
  <c r="W176" i="6"/>
  <c r="X176" i="6"/>
  <c r="Y176" i="6"/>
  <c r="M179" i="6"/>
  <c r="N179" i="6"/>
  <c r="O179" i="6"/>
  <c r="R179" i="6"/>
  <c r="S179" i="6"/>
  <c r="T179" i="6"/>
  <c r="W179" i="6"/>
  <c r="X179" i="6"/>
  <c r="Y179" i="6"/>
  <c r="M180" i="6"/>
  <c r="N180" i="6"/>
  <c r="O180" i="6"/>
  <c r="R180" i="6"/>
  <c r="S180" i="6"/>
  <c r="T180" i="6"/>
  <c r="W180" i="6"/>
  <c r="X180" i="6"/>
  <c r="Y180" i="6"/>
  <c r="M181" i="6"/>
  <c r="N181" i="6"/>
  <c r="O181" i="6"/>
  <c r="R181" i="6"/>
  <c r="S181" i="6"/>
  <c r="T181" i="6"/>
  <c r="W181" i="6"/>
  <c r="X181" i="6"/>
  <c r="Y181" i="6"/>
  <c r="M182" i="6"/>
  <c r="N182" i="6"/>
  <c r="O182" i="6"/>
  <c r="R182" i="6"/>
  <c r="S182" i="6"/>
  <c r="T182" i="6"/>
  <c r="W182" i="6"/>
  <c r="X182" i="6"/>
  <c r="Y182" i="6"/>
  <c r="M183" i="6"/>
  <c r="N183" i="6"/>
  <c r="O183" i="6"/>
  <c r="R183" i="6"/>
  <c r="S183" i="6"/>
  <c r="T183" i="6"/>
  <c r="W183" i="6"/>
  <c r="X183" i="6"/>
  <c r="Y183" i="6"/>
  <c r="M184" i="6"/>
  <c r="N184" i="6"/>
  <c r="O184" i="6"/>
  <c r="R184" i="6"/>
  <c r="S184" i="6"/>
  <c r="T184" i="6"/>
  <c r="W184" i="6"/>
  <c r="X184" i="6"/>
  <c r="Y184" i="6"/>
  <c r="M185" i="6"/>
  <c r="N185" i="6"/>
  <c r="O185" i="6"/>
  <c r="R185" i="6"/>
  <c r="S185" i="6"/>
  <c r="T185" i="6"/>
  <c r="W185" i="6"/>
  <c r="X185" i="6"/>
  <c r="Y185" i="6"/>
  <c r="M186" i="6"/>
  <c r="N186" i="6"/>
  <c r="O186" i="6"/>
  <c r="R186" i="6"/>
  <c r="S186" i="6"/>
  <c r="T186" i="6"/>
  <c r="W186" i="6"/>
  <c r="X186" i="6"/>
  <c r="Y186" i="6"/>
  <c r="M187" i="6"/>
  <c r="N187" i="6"/>
  <c r="O187" i="6"/>
  <c r="R187" i="6"/>
  <c r="S187" i="6"/>
  <c r="T187" i="6"/>
  <c r="W187" i="6"/>
  <c r="X187" i="6"/>
  <c r="Y187" i="6"/>
  <c r="M188" i="6"/>
  <c r="N188" i="6"/>
  <c r="O188" i="6"/>
  <c r="R188" i="6"/>
  <c r="S188" i="6"/>
  <c r="T188" i="6"/>
  <c r="W188" i="6"/>
  <c r="X188" i="6"/>
  <c r="Y188" i="6"/>
  <c r="M189" i="6"/>
  <c r="N189" i="6"/>
  <c r="O189" i="6"/>
  <c r="R189" i="6"/>
  <c r="S189" i="6"/>
  <c r="T189" i="6"/>
  <c r="W189" i="6"/>
  <c r="X189" i="6"/>
  <c r="Y189" i="6"/>
  <c r="M190" i="6"/>
  <c r="N190" i="6"/>
  <c r="O190" i="6"/>
  <c r="R190" i="6"/>
  <c r="S190" i="6"/>
  <c r="T190" i="6"/>
  <c r="W190" i="6"/>
  <c r="X190" i="6"/>
  <c r="Y190" i="6"/>
  <c r="M191" i="6"/>
  <c r="N191" i="6"/>
  <c r="O191" i="6"/>
  <c r="R191" i="6"/>
  <c r="S191" i="6"/>
  <c r="T191" i="6"/>
  <c r="W191" i="6"/>
  <c r="X191" i="6"/>
  <c r="Y191" i="6"/>
  <c r="M192" i="6"/>
  <c r="N192" i="6"/>
  <c r="O192" i="6"/>
  <c r="R192" i="6"/>
  <c r="S192" i="6"/>
  <c r="T192" i="6"/>
  <c r="W192" i="6"/>
  <c r="X192" i="6"/>
  <c r="Y192" i="6"/>
  <c r="M193" i="6"/>
  <c r="N193" i="6"/>
  <c r="O193" i="6"/>
  <c r="R193" i="6"/>
  <c r="S193" i="6"/>
  <c r="T193" i="6"/>
  <c r="W193" i="6"/>
  <c r="X193" i="6"/>
  <c r="Y193" i="6"/>
  <c r="M194" i="6"/>
  <c r="N194" i="6"/>
  <c r="O194" i="6"/>
  <c r="R194" i="6"/>
  <c r="S194" i="6"/>
  <c r="T194" i="6"/>
  <c r="W194" i="6"/>
  <c r="X194" i="6"/>
  <c r="Y194" i="6"/>
  <c r="M195" i="6"/>
  <c r="N195" i="6"/>
  <c r="O195" i="6"/>
  <c r="R195" i="6"/>
  <c r="S195" i="6"/>
  <c r="T195" i="6"/>
  <c r="W195" i="6"/>
  <c r="X195" i="6"/>
  <c r="Y195" i="6"/>
  <c r="M196" i="6"/>
  <c r="N196" i="6"/>
  <c r="O196" i="6"/>
  <c r="R196" i="6"/>
  <c r="S196" i="6"/>
  <c r="T196" i="6"/>
  <c r="W196" i="6"/>
  <c r="X196" i="6"/>
  <c r="Y196" i="6"/>
  <c r="M197" i="6"/>
  <c r="N197" i="6"/>
  <c r="O197" i="6"/>
  <c r="R197" i="6"/>
  <c r="S197" i="6"/>
  <c r="T197" i="6"/>
  <c r="W197" i="6"/>
  <c r="X197" i="6"/>
  <c r="Y197" i="6"/>
  <c r="M198" i="6"/>
  <c r="N198" i="6"/>
  <c r="O198" i="6"/>
  <c r="R198" i="6"/>
  <c r="S198" i="6"/>
  <c r="T198" i="6"/>
  <c r="W198" i="6"/>
  <c r="X198" i="6"/>
  <c r="Y198" i="6"/>
  <c r="M199" i="6"/>
  <c r="N199" i="6"/>
  <c r="O199" i="6"/>
  <c r="R199" i="6"/>
  <c r="S199" i="6"/>
  <c r="T199" i="6"/>
  <c r="W199" i="6"/>
  <c r="X199" i="6"/>
  <c r="Y199" i="6"/>
  <c r="M200" i="6"/>
  <c r="N200" i="6"/>
  <c r="O200" i="6"/>
  <c r="R200" i="6"/>
  <c r="S200" i="6"/>
  <c r="T200" i="6"/>
  <c r="W200" i="6"/>
  <c r="X200" i="6"/>
  <c r="Y200" i="6"/>
  <c r="M201" i="6"/>
  <c r="N201" i="6"/>
  <c r="O201" i="6"/>
  <c r="R201" i="6"/>
  <c r="S201" i="6"/>
  <c r="T201" i="6"/>
  <c r="W201" i="6"/>
  <c r="X201" i="6"/>
  <c r="Y201" i="6"/>
  <c r="M202" i="6"/>
  <c r="N202" i="6"/>
  <c r="O202" i="6"/>
  <c r="R202" i="6"/>
  <c r="S202" i="6"/>
  <c r="T202" i="6"/>
  <c r="W202" i="6"/>
  <c r="X202" i="6"/>
  <c r="Y202" i="6"/>
  <c r="M203" i="6"/>
  <c r="N203" i="6"/>
  <c r="O203" i="6"/>
  <c r="R203" i="6"/>
  <c r="S203" i="6"/>
  <c r="T203" i="6"/>
  <c r="W203" i="6"/>
  <c r="X203" i="6"/>
  <c r="Y203" i="6"/>
  <c r="M204" i="6"/>
  <c r="N204" i="6"/>
  <c r="O204" i="6"/>
  <c r="R204" i="6"/>
  <c r="S204" i="6"/>
  <c r="T204" i="6"/>
  <c r="W204" i="6"/>
  <c r="X204" i="6"/>
  <c r="Y204" i="6"/>
  <c r="M205" i="6"/>
  <c r="N205" i="6"/>
  <c r="O205" i="6"/>
  <c r="R205" i="6"/>
  <c r="S205" i="6"/>
  <c r="T205" i="6"/>
  <c r="W205" i="6"/>
  <c r="X205" i="6"/>
  <c r="Y205" i="6"/>
  <c r="M206" i="6"/>
  <c r="N206" i="6"/>
  <c r="O206" i="6"/>
  <c r="R206" i="6"/>
  <c r="S206" i="6"/>
  <c r="T206" i="6"/>
  <c r="W206" i="6"/>
  <c r="X206" i="6"/>
  <c r="Y206" i="6"/>
  <c r="M207" i="6"/>
  <c r="N207" i="6"/>
  <c r="O207" i="6"/>
  <c r="R207" i="6"/>
  <c r="S207" i="6"/>
  <c r="T207" i="6"/>
  <c r="W207" i="6"/>
  <c r="X207" i="6"/>
  <c r="Y207" i="6"/>
  <c r="M208" i="6"/>
  <c r="N208" i="6"/>
  <c r="O208" i="6"/>
  <c r="R208" i="6"/>
  <c r="S208" i="6"/>
  <c r="T208" i="6"/>
  <c r="W208" i="6"/>
  <c r="X208" i="6"/>
  <c r="Y208" i="6"/>
  <c r="M209" i="6"/>
  <c r="N209" i="6"/>
  <c r="O209" i="6"/>
  <c r="R209" i="6"/>
  <c r="S209" i="6"/>
  <c r="T209" i="6"/>
  <c r="W209" i="6"/>
  <c r="X209" i="6"/>
  <c r="Y209" i="6"/>
  <c r="M210" i="6"/>
  <c r="N210" i="6"/>
  <c r="O210" i="6"/>
  <c r="R210" i="6"/>
  <c r="S210" i="6"/>
  <c r="T210" i="6"/>
  <c r="W210" i="6"/>
  <c r="X210" i="6"/>
  <c r="Y210" i="6"/>
  <c r="M211" i="6"/>
  <c r="N211" i="6"/>
  <c r="O211" i="6"/>
  <c r="R211" i="6"/>
  <c r="S211" i="6"/>
  <c r="T211" i="6"/>
  <c r="W211" i="6"/>
  <c r="X211" i="6"/>
  <c r="Y211" i="6"/>
  <c r="M212" i="6"/>
  <c r="N212" i="6"/>
  <c r="O212" i="6"/>
  <c r="R212" i="6"/>
  <c r="S212" i="6"/>
  <c r="T212" i="6"/>
  <c r="W212" i="6"/>
  <c r="X212" i="6"/>
  <c r="Y212" i="6"/>
  <c r="M213" i="6"/>
  <c r="N213" i="6"/>
  <c r="O213" i="6"/>
  <c r="R213" i="6"/>
  <c r="S213" i="6"/>
  <c r="T213" i="6"/>
  <c r="W213" i="6"/>
  <c r="X213" i="6"/>
  <c r="Y213" i="6"/>
  <c r="M214" i="6"/>
  <c r="N214" i="6"/>
  <c r="O214" i="6"/>
  <c r="R214" i="6"/>
  <c r="S214" i="6"/>
  <c r="T214" i="6"/>
  <c r="W214" i="6"/>
  <c r="X214" i="6"/>
  <c r="Y214" i="6"/>
  <c r="M215" i="6"/>
  <c r="N215" i="6"/>
  <c r="O215" i="6"/>
  <c r="R215" i="6"/>
  <c r="S215" i="6"/>
  <c r="T215" i="6"/>
  <c r="W215" i="6"/>
  <c r="X215" i="6"/>
  <c r="Y215" i="6"/>
  <c r="M216" i="6"/>
  <c r="N216" i="6"/>
  <c r="O216" i="6"/>
  <c r="R216" i="6"/>
  <c r="S216" i="6"/>
  <c r="T216" i="6"/>
  <c r="W216" i="6"/>
  <c r="X216" i="6"/>
  <c r="Y216" i="6"/>
  <c r="M217" i="6"/>
  <c r="N217" i="6"/>
  <c r="O217" i="6"/>
  <c r="R217" i="6"/>
  <c r="S217" i="6"/>
  <c r="T217" i="6"/>
  <c r="W217" i="6"/>
  <c r="X217" i="6"/>
  <c r="Y217" i="6"/>
  <c r="M218" i="6"/>
  <c r="N218" i="6"/>
  <c r="O218" i="6"/>
  <c r="R218" i="6"/>
  <c r="S218" i="6"/>
  <c r="T218" i="6"/>
  <c r="W218" i="6"/>
  <c r="X218" i="6"/>
  <c r="Y218" i="6"/>
  <c r="M219" i="6"/>
  <c r="N219" i="6"/>
  <c r="O219" i="6"/>
  <c r="R219" i="6"/>
  <c r="S219" i="6"/>
  <c r="T219" i="6"/>
  <c r="W219" i="6"/>
  <c r="X219" i="6"/>
  <c r="Y219" i="6"/>
  <c r="M220" i="6"/>
  <c r="N220" i="6"/>
  <c r="O220" i="6"/>
  <c r="R220" i="6"/>
  <c r="S220" i="6"/>
  <c r="T220" i="6"/>
  <c r="W220" i="6"/>
  <c r="X220" i="6"/>
  <c r="Y220" i="6"/>
  <c r="M221" i="6"/>
  <c r="N221" i="6"/>
  <c r="O221" i="6"/>
  <c r="R221" i="6"/>
  <c r="S221" i="6"/>
  <c r="T221" i="6"/>
  <c r="W221" i="6"/>
  <c r="X221" i="6"/>
  <c r="Y221" i="6"/>
  <c r="M222" i="6"/>
  <c r="N222" i="6"/>
  <c r="O222" i="6"/>
  <c r="R222" i="6"/>
  <c r="S222" i="6"/>
  <c r="T222" i="6"/>
  <c r="W222" i="6"/>
  <c r="X222" i="6"/>
  <c r="Y222" i="6"/>
  <c r="M223" i="6"/>
  <c r="N223" i="6"/>
  <c r="O223" i="6"/>
  <c r="R223" i="6"/>
  <c r="S223" i="6"/>
  <c r="T223" i="6"/>
  <c r="W223" i="6"/>
  <c r="X223" i="6"/>
  <c r="Y223" i="6"/>
  <c r="M224" i="6"/>
  <c r="N224" i="6"/>
  <c r="O224" i="6"/>
  <c r="R224" i="6"/>
  <c r="S224" i="6"/>
  <c r="T224" i="6"/>
  <c r="W224" i="6"/>
  <c r="X224" i="6"/>
  <c r="Y224" i="6"/>
  <c r="M225" i="6"/>
  <c r="N225" i="6"/>
  <c r="O225" i="6"/>
  <c r="R225" i="6"/>
  <c r="S225" i="6"/>
  <c r="T225" i="6"/>
  <c r="W225" i="6"/>
  <c r="X225" i="6"/>
  <c r="Y225" i="6"/>
  <c r="M226" i="6"/>
  <c r="N226" i="6"/>
  <c r="O226" i="6"/>
  <c r="R226" i="6"/>
  <c r="S226" i="6"/>
  <c r="T226" i="6"/>
  <c r="W226" i="6"/>
  <c r="X226" i="6"/>
  <c r="Y226" i="6"/>
  <c r="M227" i="6"/>
  <c r="N227" i="6"/>
  <c r="O227" i="6"/>
  <c r="R227" i="6"/>
  <c r="S227" i="6"/>
  <c r="T227" i="6"/>
  <c r="W227" i="6"/>
  <c r="X227" i="6"/>
  <c r="Y227" i="6"/>
  <c r="M228" i="6"/>
  <c r="N228" i="6"/>
  <c r="O228" i="6"/>
  <c r="R228" i="6"/>
  <c r="S228" i="6"/>
  <c r="T228" i="6"/>
  <c r="W228" i="6"/>
  <c r="X228" i="6"/>
  <c r="Y228" i="6"/>
  <c r="M229" i="6"/>
  <c r="N229" i="6"/>
  <c r="O229" i="6"/>
  <c r="R229" i="6"/>
  <c r="S229" i="6"/>
  <c r="T229" i="6"/>
  <c r="W229" i="6"/>
  <c r="X229" i="6"/>
  <c r="Y229" i="6"/>
  <c r="M230" i="6"/>
  <c r="N230" i="6"/>
  <c r="O230" i="6"/>
  <c r="R230" i="6"/>
  <c r="S230" i="6"/>
  <c r="T230" i="6"/>
  <c r="W230" i="6"/>
  <c r="X230" i="6"/>
  <c r="Y230" i="6"/>
  <c r="M231" i="6"/>
  <c r="N231" i="6"/>
  <c r="O231" i="6"/>
  <c r="R231" i="6"/>
  <c r="S231" i="6"/>
  <c r="T231" i="6"/>
  <c r="W231" i="6"/>
  <c r="X231" i="6"/>
  <c r="Y231" i="6"/>
  <c r="M232" i="6"/>
  <c r="N232" i="6"/>
  <c r="O232" i="6"/>
  <c r="R232" i="6"/>
  <c r="S232" i="6"/>
  <c r="T232" i="6"/>
  <c r="W232" i="6"/>
  <c r="X232" i="6"/>
  <c r="Y232" i="6"/>
  <c r="M233" i="6"/>
  <c r="N233" i="6"/>
  <c r="O233" i="6"/>
  <c r="R233" i="6"/>
  <c r="S233" i="6"/>
  <c r="T233" i="6"/>
  <c r="W233" i="6"/>
  <c r="X233" i="6"/>
  <c r="Y233" i="6"/>
  <c r="M234" i="6"/>
  <c r="N234" i="6"/>
  <c r="O234" i="6"/>
  <c r="R234" i="6"/>
  <c r="S234" i="6"/>
  <c r="T234" i="6"/>
  <c r="W234" i="6"/>
  <c r="X234" i="6"/>
  <c r="Y234" i="6"/>
  <c r="M235" i="6"/>
  <c r="N235" i="6"/>
  <c r="O235" i="6"/>
  <c r="R235" i="6"/>
  <c r="S235" i="6"/>
  <c r="T235" i="6"/>
  <c r="W235" i="6"/>
  <c r="X235" i="6"/>
  <c r="Y235" i="6"/>
  <c r="M236" i="6"/>
  <c r="N236" i="6"/>
  <c r="O236" i="6"/>
  <c r="R236" i="6"/>
  <c r="S236" i="6"/>
  <c r="T236" i="6"/>
  <c r="W236" i="6"/>
  <c r="X236" i="6"/>
  <c r="Y236" i="6"/>
  <c r="M237" i="6"/>
  <c r="N237" i="6"/>
  <c r="O237" i="6"/>
  <c r="R237" i="6"/>
  <c r="S237" i="6"/>
  <c r="T237" i="6"/>
  <c r="W237" i="6"/>
  <c r="X237" i="6"/>
  <c r="Y237" i="6"/>
  <c r="M238" i="6"/>
  <c r="N238" i="6"/>
  <c r="O238" i="6"/>
  <c r="R238" i="6"/>
  <c r="S238" i="6"/>
  <c r="T238" i="6"/>
  <c r="W238" i="6"/>
  <c r="X238" i="6"/>
  <c r="Y238" i="6"/>
  <c r="M239" i="6"/>
  <c r="N239" i="6"/>
  <c r="O239" i="6"/>
  <c r="R239" i="6"/>
  <c r="S239" i="6"/>
  <c r="T239" i="6"/>
  <c r="W239" i="6"/>
  <c r="X239" i="6"/>
  <c r="Y239" i="6"/>
  <c r="M240" i="6"/>
  <c r="N240" i="6"/>
  <c r="O240" i="6"/>
  <c r="R240" i="6"/>
  <c r="S240" i="6"/>
  <c r="T240" i="6"/>
  <c r="W240" i="6"/>
  <c r="X240" i="6"/>
  <c r="Y240" i="6"/>
  <c r="M241" i="6"/>
  <c r="N241" i="6"/>
  <c r="O241" i="6"/>
  <c r="R241" i="6"/>
  <c r="S241" i="6"/>
  <c r="T241" i="6"/>
  <c r="W241" i="6"/>
  <c r="X241" i="6"/>
  <c r="Y241" i="6"/>
  <c r="M242" i="6"/>
  <c r="N242" i="6"/>
  <c r="O242" i="6"/>
  <c r="R242" i="6"/>
  <c r="S242" i="6"/>
  <c r="T242" i="6"/>
  <c r="W242" i="6"/>
  <c r="X242" i="6"/>
  <c r="Y242" i="6"/>
  <c r="M243" i="6"/>
  <c r="N243" i="6"/>
  <c r="O243" i="6"/>
  <c r="R243" i="6"/>
  <c r="S243" i="6"/>
  <c r="T243" i="6"/>
  <c r="W243" i="6"/>
  <c r="X243" i="6"/>
  <c r="Y243" i="6"/>
  <c r="M244" i="6"/>
  <c r="N244" i="6"/>
  <c r="O244" i="6"/>
  <c r="R244" i="6"/>
  <c r="S244" i="6"/>
  <c r="T244" i="6"/>
  <c r="W244" i="6"/>
  <c r="X244" i="6"/>
  <c r="Y244" i="6"/>
  <c r="M245" i="6"/>
  <c r="N245" i="6"/>
  <c r="O245" i="6"/>
  <c r="R245" i="6"/>
  <c r="S245" i="6"/>
  <c r="T245" i="6"/>
  <c r="W245" i="6"/>
  <c r="X245" i="6"/>
  <c r="Y245" i="6"/>
  <c r="M246" i="6"/>
  <c r="N246" i="6"/>
  <c r="O246" i="6"/>
  <c r="R246" i="6"/>
  <c r="S246" i="6"/>
  <c r="T246" i="6"/>
  <c r="W246" i="6"/>
  <c r="X246" i="6"/>
  <c r="Y246" i="6"/>
  <c r="M247" i="6"/>
  <c r="N247" i="6"/>
  <c r="O247" i="6"/>
  <c r="R247" i="6"/>
  <c r="S247" i="6"/>
  <c r="T247" i="6"/>
  <c r="W247" i="6"/>
  <c r="X247" i="6"/>
  <c r="Y247" i="6"/>
  <c r="M248" i="6"/>
  <c r="N248" i="6"/>
  <c r="O248" i="6"/>
  <c r="R248" i="6"/>
  <c r="S248" i="6"/>
  <c r="T248" i="6"/>
  <c r="W248" i="6"/>
  <c r="X248" i="6"/>
  <c r="Y248" i="6"/>
  <c r="M249" i="6"/>
  <c r="N249" i="6"/>
  <c r="O249" i="6"/>
  <c r="R249" i="6"/>
  <c r="S249" i="6"/>
  <c r="T249" i="6"/>
  <c r="W249" i="6"/>
  <c r="X249" i="6"/>
  <c r="Y249" i="6"/>
  <c r="M250" i="6"/>
  <c r="N250" i="6"/>
  <c r="O250" i="6"/>
  <c r="R250" i="6"/>
  <c r="S250" i="6"/>
  <c r="T250" i="6"/>
  <c r="W250" i="6"/>
  <c r="X250" i="6"/>
  <c r="Y250" i="6"/>
  <c r="M251" i="6"/>
  <c r="N251" i="6"/>
  <c r="O251" i="6"/>
  <c r="R251" i="6"/>
  <c r="S251" i="6"/>
  <c r="T251" i="6"/>
  <c r="W251" i="6"/>
  <c r="X251" i="6"/>
  <c r="Y251" i="6"/>
  <c r="M252" i="6"/>
  <c r="N252" i="6"/>
  <c r="O252" i="6"/>
  <c r="R252" i="6"/>
  <c r="S252" i="6"/>
  <c r="T252" i="6"/>
  <c r="W252" i="6"/>
  <c r="X252" i="6"/>
  <c r="Y252" i="6"/>
  <c r="M253" i="6"/>
  <c r="N253" i="6"/>
  <c r="O253" i="6"/>
  <c r="R253" i="6"/>
  <c r="S253" i="6"/>
  <c r="T253" i="6"/>
  <c r="W253" i="6"/>
  <c r="X253" i="6"/>
  <c r="Y253" i="6"/>
  <c r="M254" i="6"/>
  <c r="N254" i="6"/>
  <c r="O254" i="6"/>
  <c r="R254" i="6"/>
  <c r="S254" i="6"/>
  <c r="T254" i="6"/>
  <c r="W254" i="6"/>
  <c r="X254" i="6"/>
  <c r="Y254" i="6"/>
  <c r="M255" i="6"/>
  <c r="N255" i="6"/>
  <c r="O255" i="6"/>
  <c r="R255" i="6"/>
  <c r="S255" i="6"/>
  <c r="T255" i="6"/>
  <c r="W255" i="6"/>
  <c r="X255" i="6"/>
  <c r="Y255" i="6"/>
  <c r="M256" i="6"/>
  <c r="N256" i="6"/>
  <c r="O256" i="6"/>
  <c r="R256" i="6"/>
  <c r="S256" i="6"/>
  <c r="T256" i="6"/>
  <c r="W256" i="6"/>
  <c r="X256" i="6"/>
  <c r="Y256" i="6"/>
  <c r="M257" i="6"/>
  <c r="N257" i="6"/>
  <c r="O257" i="6"/>
  <c r="R257" i="6"/>
  <c r="S257" i="6"/>
  <c r="T257" i="6"/>
  <c r="W257" i="6"/>
  <c r="X257" i="6"/>
  <c r="Y257" i="6"/>
  <c r="M258" i="6"/>
  <c r="N258" i="6"/>
  <c r="O258" i="6"/>
  <c r="R258" i="6"/>
  <c r="S258" i="6"/>
  <c r="T258" i="6"/>
  <c r="W258" i="6"/>
  <c r="X258" i="6"/>
  <c r="Y258" i="6"/>
  <c r="M259" i="6"/>
  <c r="N259" i="6"/>
  <c r="O259" i="6"/>
  <c r="R259" i="6"/>
  <c r="S259" i="6"/>
  <c r="T259" i="6"/>
  <c r="W259" i="6"/>
  <c r="X259" i="6"/>
  <c r="Y259" i="6"/>
  <c r="M260" i="6"/>
  <c r="N260" i="6"/>
  <c r="O260" i="6"/>
  <c r="R260" i="6"/>
  <c r="S260" i="6"/>
  <c r="T260" i="6"/>
  <c r="W260" i="6"/>
  <c r="X260" i="6"/>
  <c r="Y260" i="6"/>
  <c r="M261" i="6"/>
  <c r="N261" i="6"/>
  <c r="O261" i="6"/>
  <c r="R261" i="6"/>
  <c r="S261" i="6"/>
  <c r="T261" i="6"/>
  <c r="W261" i="6"/>
  <c r="X261" i="6"/>
  <c r="Y261" i="6"/>
  <c r="M262" i="6"/>
  <c r="N262" i="6"/>
  <c r="O262" i="6"/>
  <c r="R262" i="6"/>
  <c r="S262" i="6"/>
  <c r="T262" i="6"/>
  <c r="W262" i="6"/>
  <c r="X262" i="6"/>
  <c r="Y262" i="6"/>
  <c r="M263" i="6"/>
  <c r="N263" i="6"/>
  <c r="O263" i="6"/>
  <c r="R263" i="6"/>
  <c r="S263" i="6"/>
  <c r="T263" i="6"/>
  <c r="W263" i="6"/>
  <c r="X263" i="6"/>
  <c r="Y263" i="6"/>
  <c r="M264" i="6"/>
  <c r="N264" i="6"/>
  <c r="O264" i="6"/>
  <c r="R264" i="6"/>
  <c r="S264" i="6"/>
  <c r="T264" i="6"/>
  <c r="W264" i="6"/>
  <c r="X264" i="6"/>
  <c r="Y264" i="6"/>
  <c r="M265" i="6"/>
  <c r="N265" i="6"/>
  <c r="O265" i="6"/>
  <c r="R265" i="6"/>
  <c r="S265" i="6"/>
  <c r="T265" i="6"/>
  <c r="W265" i="6"/>
  <c r="X265" i="6"/>
  <c r="Y265" i="6"/>
  <c r="M266" i="6"/>
  <c r="N266" i="6"/>
  <c r="O266" i="6"/>
  <c r="R266" i="6"/>
  <c r="S266" i="6"/>
  <c r="T266" i="6"/>
  <c r="W266" i="6"/>
  <c r="X266" i="6"/>
  <c r="Y266" i="6"/>
  <c r="M269" i="6"/>
  <c r="N269" i="6"/>
  <c r="O269" i="6"/>
  <c r="R269" i="6"/>
  <c r="S269" i="6"/>
  <c r="T269" i="6"/>
  <c r="W269" i="6"/>
  <c r="X269" i="6"/>
  <c r="Y269" i="6"/>
  <c r="M270" i="6"/>
  <c r="N270" i="6"/>
  <c r="O270" i="6"/>
  <c r="R270" i="6"/>
  <c r="S270" i="6"/>
  <c r="T270" i="6"/>
  <c r="W270" i="6"/>
  <c r="X270" i="6"/>
  <c r="Y270" i="6"/>
  <c r="M271" i="6"/>
  <c r="N271" i="6"/>
  <c r="O271" i="6"/>
  <c r="R271" i="6"/>
  <c r="S271" i="6"/>
  <c r="T271" i="6"/>
  <c r="W271" i="6"/>
  <c r="X271" i="6"/>
  <c r="Y271" i="6"/>
  <c r="M272" i="6"/>
  <c r="N272" i="6"/>
  <c r="O272" i="6"/>
  <c r="R272" i="6"/>
  <c r="S272" i="6"/>
  <c r="T272" i="6"/>
  <c r="W272" i="6"/>
  <c r="X272" i="6"/>
  <c r="Y272" i="6"/>
  <c r="M273" i="6"/>
  <c r="N273" i="6"/>
  <c r="O273" i="6"/>
  <c r="R273" i="6"/>
  <c r="S273" i="6"/>
  <c r="T273" i="6"/>
  <c r="W273" i="6"/>
  <c r="X273" i="6"/>
  <c r="Y273" i="6"/>
  <c r="M274" i="6"/>
  <c r="N274" i="6"/>
  <c r="O274" i="6"/>
  <c r="R274" i="6"/>
  <c r="S274" i="6"/>
  <c r="T274" i="6"/>
  <c r="W274" i="6"/>
  <c r="X274" i="6"/>
  <c r="Y274" i="6"/>
  <c r="M275" i="6"/>
  <c r="N275" i="6"/>
  <c r="O275" i="6"/>
  <c r="R275" i="6"/>
  <c r="S275" i="6"/>
  <c r="T275" i="6"/>
  <c r="W275" i="6"/>
  <c r="X275" i="6"/>
  <c r="Y275" i="6"/>
  <c r="M276" i="6"/>
  <c r="N276" i="6"/>
  <c r="O276" i="6"/>
  <c r="R276" i="6"/>
  <c r="S276" i="6"/>
  <c r="T276" i="6"/>
  <c r="W276" i="6"/>
  <c r="X276" i="6"/>
  <c r="Y276" i="6"/>
  <c r="M277" i="6"/>
  <c r="N277" i="6"/>
  <c r="O277" i="6"/>
  <c r="R277" i="6"/>
  <c r="S277" i="6"/>
  <c r="T277" i="6"/>
  <c r="W277" i="6"/>
  <c r="X277" i="6"/>
  <c r="Y277" i="6"/>
  <c r="M278" i="6"/>
  <c r="N278" i="6"/>
  <c r="O278" i="6"/>
  <c r="R278" i="6"/>
  <c r="S278" i="6"/>
  <c r="T278" i="6"/>
  <c r="W278" i="6"/>
  <c r="X278" i="6"/>
  <c r="Y278" i="6"/>
  <c r="M279" i="6"/>
  <c r="N279" i="6"/>
  <c r="O279" i="6"/>
  <c r="R279" i="6"/>
  <c r="S279" i="6"/>
  <c r="T279" i="6"/>
  <c r="W279" i="6"/>
  <c r="X279" i="6"/>
  <c r="Y279" i="6"/>
  <c r="M280" i="6"/>
  <c r="N280" i="6"/>
  <c r="O280" i="6"/>
  <c r="R280" i="6"/>
  <c r="S280" i="6"/>
  <c r="T280" i="6"/>
  <c r="W280" i="6"/>
  <c r="X280" i="6"/>
  <c r="Y280" i="6"/>
  <c r="M281" i="6"/>
  <c r="N281" i="6"/>
  <c r="O281" i="6"/>
  <c r="R281" i="6"/>
  <c r="S281" i="6"/>
  <c r="T281" i="6"/>
  <c r="W281" i="6"/>
  <c r="X281" i="6"/>
  <c r="Y281" i="6"/>
  <c r="M282" i="6"/>
  <c r="N282" i="6"/>
  <c r="O282" i="6"/>
  <c r="R282" i="6"/>
  <c r="S282" i="6"/>
  <c r="T282" i="6"/>
  <c r="W282" i="6"/>
  <c r="X282" i="6"/>
  <c r="Y282" i="6"/>
  <c r="M283" i="6"/>
  <c r="N283" i="6"/>
  <c r="O283" i="6"/>
  <c r="R283" i="6"/>
  <c r="S283" i="6"/>
  <c r="T283" i="6"/>
  <c r="W283" i="6"/>
  <c r="X283" i="6"/>
  <c r="Y283" i="6"/>
  <c r="M284" i="6"/>
  <c r="N284" i="6"/>
  <c r="O284" i="6"/>
  <c r="R284" i="6"/>
  <c r="S284" i="6"/>
  <c r="T284" i="6"/>
  <c r="W284" i="6"/>
  <c r="X284" i="6"/>
  <c r="Y284" i="6"/>
  <c r="M285" i="6"/>
  <c r="N285" i="6"/>
  <c r="O285" i="6"/>
  <c r="R285" i="6"/>
  <c r="S285" i="6"/>
  <c r="T285" i="6"/>
  <c r="W285" i="6"/>
  <c r="X285" i="6"/>
  <c r="Y285" i="6"/>
  <c r="M286" i="6"/>
  <c r="N286" i="6"/>
  <c r="O286" i="6"/>
  <c r="R286" i="6"/>
  <c r="S286" i="6"/>
  <c r="T286" i="6"/>
  <c r="W286" i="6"/>
  <c r="X286" i="6"/>
  <c r="Y286" i="6"/>
  <c r="M287" i="6"/>
  <c r="N287" i="6"/>
  <c r="O287" i="6"/>
  <c r="R287" i="6"/>
  <c r="S287" i="6"/>
  <c r="T287" i="6"/>
  <c r="W287" i="6"/>
  <c r="X287" i="6"/>
  <c r="Y287" i="6"/>
  <c r="M288" i="6"/>
  <c r="N288" i="6"/>
  <c r="O288" i="6"/>
  <c r="R288" i="6"/>
  <c r="S288" i="6"/>
  <c r="T288" i="6"/>
  <c r="W288" i="6"/>
  <c r="X288" i="6"/>
  <c r="Y288" i="6"/>
  <c r="M289" i="6"/>
  <c r="N289" i="6"/>
  <c r="O289" i="6"/>
  <c r="R289" i="6"/>
  <c r="S289" i="6"/>
  <c r="T289" i="6"/>
  <c r="W289" i="6"/>
  <c r="X289" i="6"/>
  <c r="Y289" i="6"/>
  <c r="M290" i="6"/>
  <c r="N290" i="6"/>
  <c r="O290" i="6"/>
  <c r="R290" i="6"/>
  <c r="S290" i="6"/>
  <c r="T290" i="6"/>
  <c r="W290" i="6"/>
  <c r="X290" i="6"/>
  <c r="Y290" i="6"/>
  <c r="M291" i="6"/>
  <c r="N291" i="6"/>
  <c r="O291" i="6"/>
  <c r="R291" i="6"/>
  <c r="S291" i="6"/>
  <c r="T291" i="6"/>
  <c r="W291" i="6"/>
  <c r="X291" i="6"/>
  <c r="Y291" i="6"/>
  <c r="M292" i="6"/>
  <c r="N292" i="6"/>
  <c r="O292" i="6"/>
  <c r="R292" i="6"/>
  <c r="S292" i="6"/>
  <c r="T292" i="6"/>
  <c r="W292" i="6"/>
  <c r="X292" i="6"/>
  <c r="Y292" i="6"/>
  <c r="M293" i="6"/>
  <c r="N293" i="6"/>
  <c r="O293" i="6"/>
  <c r="R293" i="6"/>
  <c r="S293" i="6"/>
  <c r="T293" i="6"/>
  <c r="W293" i="6"/>
  <c r="X293" i="6"/>
  <c r="Y293" i="6"/>
  <c r="M294" i="6"/>
  <c r="N294" i="6"/>
  <c r="O294" i="6"/>
  <c r="R294" i="6"/>
  <c r="S294" i="6"/>
  <c r="T294" i="6"/>
  <c r="W294" i="6"/>
  <c r="X294" i="6"/>
  <c r="Y294" i="6"/>
  <c r="M295" i="6"/>
  <c r="N295" i="6"/>
  <c r="O295" i="6"/>
  <c r="R295" i="6"/>
  <c r="S295" i="6"/>
  <c r="T295" i="6"/>
  <c r="W295" i="6"/>
  <c r="X295" i="6"/>
  <c r="Y295" i="6"/>
  <c r="M296" i="6"/>
  <c r="N296" i="6"/>
  <c r="O296" i="6"/>
  <c r="R296" i="6"/>
  <c r="S296" i="6"/>
  <c r="T296" i="6"/>
  <c r="W296" i="6"/>
  <c r="X296" i="6"/>
  <c r="Y296" i="6"/>
  <c r="M297" i="6"/>
  <c r="N297" i="6"/>
  <c r="O297" i="6"/>
  <c r="R297" i="6"/>
  <c r="S297" i="6"/>
  <c r="T297" i="6"/>
  <c r="W297" i="6"/>
  <c r="X297" i="6"/>
  <c r="Y297" i="6"/>
  <c r="M298" i="6"/>
  <c r="N298" i="6"/>
  <c r="O298" i="6"/>
  <c r="R298" i="6"/>
  <c r="S298" i="6"/>
  <c r="T298" i="6"/>
  <c r="W298" i="6"/>
  <c r="X298" i="6"/>
  <c r="Y298" i="6"/>
  <c r="M299" i="6"/>
  <c r="N299" i="6"/>
  <c r="O299" i="6"/>
  <c r="R299" i="6"/>
  <c r="S299" i="6"/>
  <c r="T299" i="6"/>
  <c r="W299" i="6"/>
  <c r="X299" i="6"/>
  <c r="Y299" i="6"/>
  <c r="M300" i="6"/>
  <c r="N300" i="6"/>
  <c r="O300" i="6"/>
  <c r="R300" i="6"/>
  <c r="S300" i="6"/>
  <c r="T300" i="6"/>
  <c r="W300" i="6"/>
  <c r="X300" i="6"/>
  <c r="Y300" i="6"/>
  <c r="M301" i="6"/>
  <c r="N301" i="6"/>
  <c r="O301" i="6"/>
  <c r="R301" i="6"/>
  <c r="S301" i="6"/>
  <c r="T301" i="6"/>
  <c r="W301" i="6"/>
  <c r="X301" i="6"/>
  <c r="Y301" i="6"/>
  <c r="M302" i="6"/>
  <c r="N302" i="6"/>
  <c r="O302" i="6"/>
  <c r="R302" i="6"/>
  <c r="S302" i="6"/>
  <c r="T302" i="6"/>
  <c r="W302" i="6"/>
  <c r="X302" i="6"/>
  <c r="Y302" i="6"/>
  <c r="M303" i="6"/>
  <c r="N303" i="6"/>
  <c r="O303" i="6"/>
  <c r="R303" i="6"/>
  <c r="S303" i="6"/>
  <c r="T303" i="6"/>
  <c r="W303" i="6"/>
  <c r="X303" i="6"/>
  <c r="Y303" i="6"/>
  <c r="M304" i="6"/>
  <c r="N304" i="6"/>
  <c r="O304" i="6"/>
  <c r="R304" i="6"/>
  <c r="S304" i="6"/>
  <c r="T304" i="6"/>
  <c r="W304" i="6"/>
  <c r="X304" i="6"/>
  <c r="Y304" i="6"/>
  <c r="M305" i="6"/>
  <c r="N305" i="6"/>
  <c r="O305" i="6"/>
  <c r="R305" i="6"/>
  <c r="S305" i="6"/>
  <c r="T305" i="6"/>
  <c r="W305" i="6"/>
  <c r="X305" i="6"/>
  <c r="Y305" i="6"/>
  <c r="M306" i="6"/>
  <c r="N306" i="6"/>
  <c r="O306" i="6"/>
  <c r="R306" i="6"/>
  <c r="S306" i="6"/>
  <c r="T306" i="6"/>
  <c r="W306" i="6"/>
  <c r="X306" i="6"/>
  <c r="Y306" i="6"/>
  <c r="M307" i="6"/>
  <c r="N307" i="6"/>
  <c r="O307" i="6"/>
  <c r="R307" i="6"/>
  <c r="S307" i="6"/>
  <c r="T307" i="6"/>
  <c r="W307" i="6"/>
  <c r="X307" i="6"/>
  <c r="Y307" i="6"/>
  <c r="M308" i="6"/>
  <c r="N308" i="6"/>
  <c r="O308" i="6"/>
  <c r="R308" i="6"/>
  <c r="S308" i="6"/>
  <c r="T308" i="6"/>
  <c r="W308" i="6"/>
  <c r="X308" i="6"/>
  <c r="Y308" i="6"/>
  <c r="M309" i="6"/>
  <c r="N309" i="6"/>
  <c r="O309" i="6"/>
  <c r="R309" i="6"/>
  <c r="S309" i="6"/>
  <c r="T309" i="6"/>
  <c r="W309" i="6"/>
  <c r="X309" i="6"/>
  <c r="Y309" i="6"/>
  <c r="M310" i="6"/>
  <c r="N310" i="6"/>
  <c r="O310" i="6"/>
  <c r="R310" i="6"/>
  <c r="S310" i="6"/>
  <c r="T310" i="6"/>
  <c r="W310" i="6"/>
  <c r="X310" i="6"/>
  <c r="Y310" i="6"/>
  <c r="M311" i="6"/>
  <c r="N311" i="6"/>
  <c r="O311" i="6"/>
  <c r="R311" i="6"/>
  <c r="S311" i="6"/>
  <c r="T311" i="6"/>
  <c r="W311" i="6"/>
  <c r="X311" i="6"/>
  <c r="Y311" i="6"/>
  <c r="M312" i="6"/>
  <c r="N312" i="6"/>
  <c r="O312" i="6"/>
  <c r="R312" i="6"/>
  <c r="S312" i="6"/>
  <c r="T312" i="6"/>
  <c r="W312" i="6"/>
  <c r="X312" i="6"/>
  <c r="Y312" i="6"/>
  <c r="M313" i="6"/>
  <c r="N313" i="6"/>
  <c r="O313" i="6"/>
  <c r="R313" i="6"/>
  <c r="S313" i="6"/>
  <c r="T313" i="6"/>
  <c r="W313" i="6"/>
  <c r="X313" i="6"/>
  <c r="Y313" i="6"/>
  <c r="M314" i="6"/>
  <c r="N314" i="6"/>
  <c r="O314" i="6"/>
  <c r="R314" i="6"/>
  <c r="S314" i="6"/>
  <c r="T314" i="6"/>
  <c r="W314" i="6"/>
  <c r="X314" i="6"/>
  <c r="Y314" i="6"/>
  <c r="M315" i="6"/>
  <c r="N315" i="6"/>
  <c r="O315" i="6"/>
  <c r="R315" i="6"/>
  <c r="S315" i="6"/>
  <c r="T315" i="6"/>
  <c r="W315" i="6"/>
  <c r="X315" i="6"/>
  <c r="Y315" i="6"/>
  <c r="M316" i="6"/>
  <c r="N316" i="6"/>
  <c r="O316" i="6"/>
  <c r="R316" i="6"/>
  <c r="S316" i="6"/>
  <c r="T316" i="6"/>
  <c r="W316" i="6"/>
  <c r="X316" i="6"/>
  <c r="Y316" i="6"/>
  <c r="M317" i="6"/>
  <c r="N317" i="6"/>
  <c r="O317" i="6"/>
  <c r="R317" i="6"/>
  <c r="S317" i="6"/>
  <c r="T317" i="6"/>
  <c r="W317" i="6"/>
  <c r="X317" i="6"/>
  <c r="Y317" i="6"/>
  <c r="M318" i="6"/>
  <c r="N318" i="6"/>
  <c r="O318" i="6"/>
  <c r="R318" i="6"/>
  <c r="S318" i="6"/>
  <c r="T318" i="6"/>
  <c r="W318" i="6"/>
  <c r="X318" i="6"/>
  <c r="Y318" i="6"/>
  <c r="M319" i="6"/>
  <c r="N319" i="6"/>
  <c r="O319" i="6"/>
  <c r="R319" i="6"/>
  <c r="S319" i="6"/>
  <c r="T319" i="6"/>
  <c r="W319" i="6"/>
  <c r="X319" i="6"/>
  <c r="Y319" i="6"/>
  <c r="M320" i="6"/>
  <c r="N320" i="6"/>
  <c r="O320" i="6"/>
  <c r="R320" i="6"/>
  <c r="S320" i="6"/>
  <c r="T320" i="6"/>
  <c r="W320" i="6"/>
  <c r="X320" i="6"/>
  <c r="Y320" i="6"/>
  <c r="M321" i="6"/>
  <c r="N321" i="6"/>
  <c r="O321" i="6"/>
  <c r="R321" i="6"/>
  <c r="S321" i="6"/>
  <c r="T321" i="6"/>
  <c r="W321" i="6"/>
  <c r="X321" i="6"/>
  <c r="Y321" i="6"/>
  <c r="M322" i="6"/>
  <c r="N322" i="6"/>
  <c r="O322" i="6"/>
  <c r="R322" i="6"/>
  <c r="S322" i="6"/>
  <c r="T322" i="6"/>
  <c r="W322" i="6"/>
  <c r="X322" i="6"/>
  <c r="Y322" i="6"/>
  <c r="M323" i="6"/>
  <c r="N323" i="6"/>
  <c r="O323" i="6"/>
  <c r="R323" i="6"/>
  <c r="S323" i="6"/>
  <c r="T323" i="6"/>
  <c r="W323" i="6"/>
  <c r="X323" i="6"/>
  <c r="Y323" i="6"/>
  <c r="M324" i="6"/>
  <c r="N324" i="6"/>
  <c r="O324" i="6"/>
  <c r="R324" i="6"/>
  <c r="S324" i="6"/>
  <c r="T324" i="6"/>
  <c r="W324" i="6"/>
  <c r="X324" i="6"/>
  <c r="Y324" i="6"/>
  <c r="M325" i="6"/>
  <c r="N325" i="6"/>
  <c r="O325" i="6"/>
  <c r="R325" i="6"/>
  <c r="S325" i="6"/>
  <c r="T325" i="6"/>
  <c r="W325" i="6"/>
  <c r="X325" i="6"/>
  <c r="Y325" i="6"/>
  <c r="M326" i="6"/>
  <c r="N326" i="6"/>
  <c r="O326" i="6"/>
  <c r="R326" i="6"/>
  <c r="S326" i="6"/>
  <c r="T326" i="6"/>
  <c r="W326" i="6"/>
  <c r="X326" i="6"/>
  <c r="Y326" i="6"/>
  <c r="M327" i="6"/>
  <c r="N327" i="6"/>
  <c r="O327" i="6"/>
  <c r="R327" i="6"/>
  <c r="S327" i="6"/>
  <c r="T327" i="6"/>
  <c r="W327" i="6"/>
  <c r="X327" i="6"/>
  <c r="Y327" i="6"/>
  <c r="M328" i="6"/>
  <c r="N328" i="6"/>
  <c r="O328" i="6"/>
  <c r="R328" i="6"/>
  <c r="S328" i="6"/>
  <c r="T328" i="6"/>
  <c r="W328" i="6"/>
  <c r="X328" i="6"/>
  <c r="Y328" i="6"/>
  <c r="M329" i="6"/>
  <c r="N329" i="6"/>
  <c r="O329" i="6"/>
  <c r="R329" i="6"/>
  <c r="S329" i="6"/>
  <c r="T329" i="6"/>
  <c r="W329" i="6"/>
  <c r="X329" i="6"/>
  <c r="Y329" i="6"/>
  <c r="M330" i="6"/>
  <c r="N330" i="6"/>
  <c r="O330" i="6"/>
  <c r="R330" i="6"/>
  <c r="S330" i="6"/>
  <c r="T330" i="6"/>
  <c r="W330" i="6"/>
  <c r="X330" i="6"/>
  <c r="Y330" i="6"/>
  <c r="M331" i="6"/>
  <c r="N331" i="6"/>
  <c r="O331" i="6"/>
  <c r="R331" i="6"/>
  <c r="S331" i="6"/>
  <c r="T331" i="6"/>
  <c r="W331" i="6"/>
  <c r="X331" i="6"/>
  <c r="Y331" i="6"/>
  <c r="M332" i="6"/>
  <c r="N332" i="6"/>
  <c r="O332" i="6"/>
  <c r="R332" i="6"/>
  <c r="S332" i="6"/>
  <c r="T332" i="6"/>
  <c r="W332" i="6"/>
  <c r="X332" i="6"/>
  <c r="Y332" i="6"/>
  <c r="N335" i="6"/>
  <c r="O335" i="6"/>
  <c r="R369" i="6"/>
  <c r="S335" i="6"/>
  <c r="T335" i="6"/>
  <c r="W369" i="6"/>
  <c r="X335" i="6"/>
  <c r="Y335" i="6"/>
  <c r="M369" i="6"/>
  <c r="N336" i="6"/>
  <c r="O336" i="6"/>
  <c r="S336" i="6"/>
  <c r="T336" i="6"/>
  <c r="X336" i="6"/>
  <c r="Y336" i="6"/>
  <c r="N337" i="6"/>
  <c r="O337" i="6"/>
  <c r="S337" i="6"/>
  <c r="T337" i="6"/>
  <c r="X337" i="6"/>
  <c r="Y337" i="6"/>
  <c r="N338" i="6"/>
  <c r="O338" i="6"/>
  <c r="S338" i="6"/>
  <c r="T338" i="6"/>
  <c r="X338" i="6"/>
  <c r="Y338" i="6"/>
  <c r="N339" i="6"/>
  <c r="O339" i="6"/>
  <c r="S339" i="6"/>
  <c r="T339" i="6"/>
  <c r="X339" i="6"/>
  <c r="Y339" i="6"/>
  <c r="N340" i="6"/>
  <c r="O340" i="6"/>
  <c r="S340" i="6"/>
  <c r="T340" i="6"/>
  <c r="X340" i="6"/>
  <c r="Y340" i="6"/>
  <c r="N341" i="6"/>
  <c r="O341" i="6"/>
  <c r="S341" i="6"/>
  <c r="T341" i="6"/>
  <c r="X341" i="6"/>
  <c r="Y341" i="6"/>
  <c r="N342" i="6"/>
  <c r="O342" i="6"/>
  <c r="S342" i="6"/>
  <c r="T342" i="6"/>
  <c r="X342" i="6"/>
  <c r="Y342" i="6"/>
  <c r="M344" i="6"/>
  <c r="N344" i="6"/>
  <c r="O344" i="6"/>
  <c r="R344" i="6"/>
  <c r="S344" i="6"/>
  <c r="T344" i="6"/>
  <c r="W344" i="6"/>
  <c r="X344" i="6"/>
  <c r="Y344" i="6"/>
  <c r="M345" i="6"/>
  <c r="N345" i="6"/>
  <c r="O345" i="6"/>
  <c r="R345" i="6"/>
  <c r="S345" i="6"/>
  <c r="T345" i="6"/>
  <c r="W345" i="6"/>
  <c r="X345" i="6"/>
  <c r="Y345" i="6"/>
  <c r="M348" i="6"/>
  <c r="N348" i="6"/>
  <c r="O348" i="6"/>
  <c r="R348" i="6"/>
  <c r="S348" i="6"/>
  <c r="T348" i="6"/>
  <c r="W348" i="6"/>
  <c r="X348" i="6"/>
  <c r="Y348" i="6"/>
  <c r="M349" i="6"/>
  <c r="N349" i="6"/>
  <c r="O349" i="6"/>
  <c r="R349" i="6"/>
  <c r="S349" i="6"/>
  <c r="T349" i="6"/>
  <c r="W349" i="6"/>
  <c r="X349" i="6"/>
  <c r="Y349" i="6"/>
  <c r="M350" i="6"/>
  <c r="N350" i="6"/>
  <c r="O350" i="6"/>
  <c r="R350" i="6"/>
  <c r="S350" i="6"/>
  <c r="T350" i="6"/>
  <c r="W350" i="6"/>
  <c r="X350" i="6"/>
  <c r="Y350" i="6"/>
  <c r="M352" i="6"/>
  <c r="N352" i="6"/>
  <c r="O352" i="6"/>
  <c r="R352" i="6"/>
  <c r="S352" i="6"/>
  <c r="T352" i="6"/>
  <c r="W352" i="6"/>
  <c r="X352" i="6"/>
  <c r="Y352" i="6"/>
  <c r="M353" i="6"/>
  <c r="N353" i="6"/>
  <c r="O353" i="6"/>
  <c r="R353" i="6"/>
  <c r="S353" i="6"/>
  <c r="T353" i="6"/>
  <c r="W353" i="6"/>
  <c r="X353" i="6"/>
  <c r="Y353" i="6"/>
  <c r="M354" i="6"/>
  <c r="N354" i="6"/>
  <c r="O354" i="6"/>
  <c r="R354" i="6"/>
  <c r="S354" i="6"/>
  <c r="T354" i="6"/>
  <c r="W354" i="6"/>
  <c r="X354" i="6"/>
  <c r="Y354" i="6"/>
  <c r="M355" i="6"/>
  <c r="N355" i="6"/>
  <c r="O355" i="6"/>
  <c r="R355" i="6"/>
  <c r="S355" i="6"/>
  <c r="T355" i="6"/>
  <c r="W355" i="6"/>
  <c r="X355" i="6"/>
  <c r="Y355" i="6"/>
  <c r="M356" i="6"/>
  <c r="N356" i="6"/>
  <c r="O356" i="6"/>
  <c r="R356" i="6"/>
  <c r="S356" i="6"/>
  <c r="T356" i="6"/>
  <c r="W356" i="6"/>
  <c r="X356" i="6"/>
  <c r="Y356" i="6"/>
  <c r="M357" i="6"/>
  <c r="N357" i="6"/>
  <c r="O357" i="6"/>
  <c r="R357" i="6"/>
  <c r="S357" i="6"/>
  <c r="T357" i="6"/>
  <c r="W357" i="6"/>
  <c r="X357" i="6"/>
  <c r="Y357" i="6"/>
  <c r="M358" i="6"/>
  <c r="N358" i="6"/>
  <c r="O358" i="6"/>
  <c r="R358" i="6"/>
  <c r="S358" i="6"/>
  <c r="T358" i="6"/>
  <c r="W358" i="6"/>
  <c r="X358" i="6"/>
  <c r="Y358" i="6"/>
  <c r="M359" i="6"/>
  <c r="N359" i="6"/>
  <c r="O359" i="6"/>
  <c r="R359" i="6"/>
  <c r="S359" i="6"/>
  <c r="T359" i="6"/>
  <c r="W359" i="6"/>
  <c r="X359" i="6"/>
  <c r="Y359" i="6"/>
  <c r="M360" i="6"/>
  <c r="N360" i="6"/>
  <c r="O360" i="6"/>
  <c r="R360" i="6"/>
  <c r="S360" i="6"/>
  <c r="T360" i="6"/>
  <c r="W360" i="6"/>
  <c r="X360" i="6"/>
  <c r="Y360" i="6"/>
  <c r="M361" i="6"/>
  <c r="N361" i="6"/>
  <c r="O361" i="6"/>
  <c r="R361" i="6"/>
  <c r="S361" i="6"/>
  <c r="T361" i="6"/>
  <c r="W361" i="6"/>
  <c r="X361" i="6"/>
  <c r="Y361" i="6"/>
  <c r="M362" i="6"/>
  <c r="N362" i="6"/>
  <c r="O362" i="6"/>
  <c r="R362" i="6"/>
  <c r="S362" i="6"/>
  <c r="T362" i="6"/>
  <c r="W362" i="6"/>
  <c r="X362" i="6"/>
  <c r="Y362" i="6"/>
  <c r="M363" i="6"/>
  <c r="N363" i="6"/>
  <c r="O363" i="6"/>
  <c r="R363" i="6"/>
  <c r="S363" i="6"/>
  <c r="T363" i="6"/>
  <c r="W363" i="6"/>
  <c r="X363" i="6"/>
  <c r="Y363" i="6"/>
  <c r="M364" i="6"/>
  <c r="N364" i="6"/>
  <c r="O364" i="6"/>
  <c r="R364" i="6"/>
  <c r="S364" i="6"/>
  <c r="T364" i="6"/>
  <c r="W364" i="6"/>
  <c r="X364" i="6"/>
  <c r="Y364" i="6"/>
  <c r="M365" i="6"/>
  <c r="N365" i="6"/>
  <c r="O365" i="6"/>
  <c r="R365" i="6"/>
  <c r="S365" i="6"/>
  <c r="T365" i="6"/>
  <c r="W365" i="6"/>
  <c r="X365" i="6"/>
  <c r="Y365" i="6"/>
  <c r="M366" i="6"/>
  <c r="N366" i="6"/>
  <c r="O366" i="6"/>
  <c r="R366" i="6"/>
  <c r="S366" i="6"/>
  <c r="T366" i="6"/>
  <c r="W366" i="6"/>
  <c r="X366" i="6"/>
  <c r="Y366" i="6"/>
  <c r="M367" i="6"/>
  <c r="N367" i="6"/>
  <c r="O367" i="6"/>
  <c r="R367" i="6"/>
  <c r="S367" i="6"/>
  <c r="T367" i="6"/>
  <c r="W367" i="6"/>
  <c r="X367" i="6"/>
  <c r="Y367" i="6"/>
  <c r="M368" i="6"/>
  <c r="N368" i="6"/>
  <c r="O368" i="6"/>
  <c r="R368" i="6"/>
  <c r="S368" i="6"/>
  <c r="T368" i="6"/>
  <c r="W368" i="6"/>
  <c r="X368" i="6"/>
  <c r="Y368" i="6"/>
  <c r="Y6" i="6"/>
  <c r="X6" i="6"/>
  <c r="W6" i="6"/>
  <c r="T6" i="6"/>
  <c r="S6" i="6"/>
  <c r="R6" i="6"/>
  <c r="O6" i="6"/>
  <c r="N6" i="6"/>
  <c r="M6" i="6"/>
  <c r="H229" i="9"/>
  <c r="Y228" i="9"/>
  <c r="X228" i="9"/>
  <c r="W228" i="9"/>
  <c r="T228" i="9"/>
  <c r="S228" i="9"/>
  <c r="R228" i="9"/>
  <c r="O228" i="9"/>
  <c r="N228" i="9"/>
  <c r="M228" i="9"/>
  <c r="Y227" i="9"/>
  <c r="X227" i="9"/>
  <c r="W227" i="9"/>
  <c r="T227" i="9"/>
  <c r="S227" i="9"/>
  <c r="R227" i="9"/>
  <c r="O227" i="9"/>
  <c r="N227" i="9"/>
  <c r="M227" i="9"/>
  <c r="Y226" i="9"/>
  <c r="X226" i="9"/>
  <c r="W226" i="9"/>
  <c r="T226" i="9"/>
  <c r="S226" i="9"/>
  <c r="R226" i="9"/>
  <c r="O226" i="9"/>
  <c r="N226" i="9"/>
  <c r="M226" i="9"/>
  <c r="Y225" i="9"/>
  <c r="X225" i="9"/>
  <c r="W225" i="9"/>
  <c r="T225" i="9"/>
  <c r="S225" i="9"/>
  <c r="R225" i="9"/>
  <c r="O225" i="9"/>
  <c r="N225" i="9"/>
  <c r="M225" i="9"/>
  <c r="Y224" i="9"/>
  <c r="X224" i="9"/>
  <c r="W224" i="9"/>
  <c r="T224" i="9"/>
  <c r="S224" i="9"/>
  <c r="R224" i="9"/>
  <c r="O224" i="9"/>
  <c r="N224" i="9"/>
  <c r="M224" i="9"/>
  <c r="Y223" i="9"/>
  <c r="X223" i="9"/>
  <c r="W223" i="9"/>
  <c r="T223" i="9"/>
  <c r="S223" i="9"/>
  <c r="R223" i="9"/>
  <c r="O223" i="9"/>
  <c r="N223" i="9"/>
  <c r="M223" i="9"/>
  <c r="Y222" i="9"/>
  <c r="X222" i="9"/>
  <c r="W222" i="9"/>
  <c r="T222" i="9"/>
  <c r="S222" i="9"/>
  <c r="R222" i="9"/>
  <c r="O222" i="9"/>
  <c r="N222" i="9"/>
  <c r="M222" i="9"/>
  <c r="Y221" i="9"/>
  <c r="X221" i="9"/>
  <c r="W221" i="9"/>
  <c r="T221" i="9"/>
  <c r="S221" i="9"/>
  <c r="R221" i="9"/>
  <c r="O221" i="9"/>
  <c r="N221" i="9"/>
  <c r="M221" i="9"/>
  <c r="Y220" i="9"/>
  <c r="X220" i="9"/>
  <c r="W220" i="9"/>
  <c r="T220" i="9"/>
  <c r="S220" i="9"/>
  <c r="R220" i="9"/>
  <c r="O220" i="9"/>
  <c r="N220" i="9"/>
  <c r="M220" i="9"/>
  <c r="Y219" i="9"/>
  <c r="X219" i="9"/>
  <c r="W219" i="9"/>
  <c r="T219" i="9"/>
  <c r="S219" i="9"/>
  <c r="R219" i="9"/>
  <c r="O219" i="9"/>
  <c r="N219" i="9"/>
  <c r="M219" i="9"/>
  <c r="Y218" i="9"/>
  <c r="X218" i="9"/>
  <c r="W218" i="9"/>
  <c r="T218" i="9"/>
  <c r="S218" i="9"/>
  <c r="R218" i="9"/>
  <c r="O218" i="9"/>
  <c r="N218" i="9"/>
  <c r="M218" i="9"/>
  <c r="Y217" i="9"/>
  <c r="X217" i="9"/>
  <c r="W217" i="9"/>
  <c r="T217" i="9"/>
  <c r="S217" i="9"/>
  <c r="R217" i="9"/>
  <c r="O217" i="9"/>
  <c r="N217" i="9"/>
  <c r="M217" i="9"/>
  <c r="Y214" i="9"/>
  <c r="X214" i="9"/>
  <c r="W214" i="9"/>
  <c r="T214" i="9"/>
  <c r="S214" i="9"/>
  <c r="R214" i="9"/>
  <c r="O214" i="9"/>
  <c r="N214" i="9"/>
  <c r="M214" i="9"/>
  <c r="Y213" i="9"/>
  <c r="X213" i="9"/>
  <c r="W213" i="9"/>
  <c r="T213" i="9"/>
  <c r="S213" i="9"/>
  <c r="R213" i="9"/>
  <c r="O213" i="9"/>
  <c r="N213" i="9"/>
  <c r="M213" i="9"/>
  <c r="Y212" i="9"/>
  <c r="X212" i="9"/>
  <c r="W212" i="9"/>
  <c r="T212" i="9"/>
  <c r="S212" i="9"/>
  <c r="R212" i="9"/>
  <c r="O212" i="9"/>
  <c r="N212" i="9"/>
  <c r="M212" i="9"/>
  <c r="Y211" i="9"/>
  <c r="X211" i="9"/>
  <c r="W211" i="9"/>
  <c r="T211" i="9"/>
  <c r="S211" i="9"/>
  <c r="R211" i="9"/>
  <c r="O211" i="9"/>
  <c r="N211" i="9"/>
  <c r="M211" i="9"/>
  <c r="Y210" i="9"/>
  <c r="X210" i="9"/>
  <c r="W210" i="9"/>
  <c r="T210" i="9"/>
  <c r="S210" i="9"/>
  <c r="R210" i="9"/>
  <c r="O210" i="9"/>
  <c r="N210" i="9"/>
  <c r="M210" i="9"/>
  <c r="Y209" i="9"/>
  <c r="X209" i="9"/>
  <c r="W209" i="9"/>
  <c r="T209" i="9"/>
  <c r="S209" i="9"/>
  <c r="R209" i="9"/>
  <c r="O209" i="9"/>
  <c r="N209" i="9"/>
  <c r="M209" i="9"/>
  <c r="Y208" i="9"/>
  <c r="X208" i="9"/>
  <c r="W208" i="9"/>
  <c r="T208" i="9"/>
  <c r="S208" i="9"/>
  <c r="R208" i="9"/>
  <c r="O208" i="9"/>
  <c r="N208" i="9"/>
  <c r="M208" i="9"/>
  <c r="Y205" i="9"/>
  <c r="X205" i="9"/>
  <c r="W205" i="9"/>
  <c r="T205" i="9"/>
  <c r="S205" i="9"/>
  <c r="R205" i="9"/>
  <c r="O205" i="9"/>
  <c r="N205" i="9"/>
  <c r="M205" i="9"/>
  <c r="Y204" i="9"/>
  <c r="X204" i="9"/>
  <c r="W204" i="9"/>
  <c r="T204" i="9"/>
  <c r="S204" i="9"/>
  <c r="R204" i="9"/>
  <c r="O204" i="9"/>
  <c r="N204" i="9"/>
  <c r="M204" i="9"/>
  <c r="Y203" i="9"/>
  <c r="X203" i="9"/>
  <c r="W203" i="9"/>
  <c r="T203" i="9"/>
  <c r="S203" i="9"/>
  <c r="R203" i="9"/>
  <c r="O203" i="9"/>
  <c r="N203" i="9"/>
  <c r="M203" i="9"/>
  <c r="Y202" i="9"/>
  <c r="X202" i="9"/>
  <c r="W202" i="9"/>
  <c r="T202" i="9"/>
  <c r="S202" i="9"/>
  <c r="R202" i="9"/>
  <c r="O202" i="9"/>
  <c r="N202" i="9"/>
  <c r="M202" i="9"/>
  <c r="Y201" i="9"/>
  <c r="X201" i="9"/>
  <c r="W201" i="9"/>
  <c r="T201" i="9"/>
  <c r="S201" i="9"/>
  <c r="R201" i="9"/>
  <c r="O201" i="9"/>
  <c r="N201" i="9"/>
  <c r="M201" i="9"/>
  <c r="Y200" i="9"/>
  <c r="X200" i="9"/>
  <c r="W200" i="9"/>
  <c r="T200" i="9"/>
  <c r="S200" i="9"/>
  <c r="R200" i="9"/>
  <c r="O200" i="9"/>
  <c r="N200" i="9"/>
  <c r="M200" i="9"/>
  <c r="Y199" i="9"/>
  <c r="X199" i="9"/>
  <c r="W199" i="9"/>
  <c r="T199" i="9"/>
  <c r="S199" i="9"/>
  <c r="R199" i="9"/>
  <c r="O199" i="9"/>
  <c r="N199" i="9"/>
  <c r="M199" i="9"/>
  <c r="Y198" i="9"/>
  <c r="X198" i="9"/>
  <c r="W198" i="9"/>
  <c r="T198" i="9"/>
  <c r="S198" i="9"/>
  <c r="R198" i="9"/>
  <c r="O198" i="9"/>
  <c r="N198" i="9"/>
  <c r="M198" i="9"/>
  <c r="Y195" i="9"/>
  <c r="X195" i="9"/>
  <c r="W195" i="9"/>
  <c r="T195" i="9"/>
  <c r="S195" i="9"/>
  <c r="R195" i="9"/>
  <c r="O195" i="9"/>
  <c r="N195" i="9"/>
  <c r="M195" i="9"/>
  <c r="Y194" i="9"/>
  <c r="X194" i="9"/>
  <c r="W194" i="9"/>
  <c r="T194" i="9"/>
  <c r="S194" i="9"/>
  <c r="R194" i="9"/>
  <c r="O194" i="9"/>
  <c r="N194" i="9"/>
  <c r="M194" i="9"/>
  <c r="Y193" i="9"/>
  <c r="X193" i="9"/>
  <c r="W193" i="9"/>
  <c r="T193" i="9"/>
  <c r="S193" i="9"/>
  <c r="R193" i="9"/>
  <c r="O193" i="9"/>
  <c r="N193" i="9"/>
  <c r="M193" i="9"/>
  <c r="Y191" i="9"/>
  <c r="X191" i="9"/>
  <c r="T191" i="9"/>
  <c r="S191" i="9"/>
  <c r="O191" i="9"/>
  <c r="N191" i="9"/>
  <c r="Y190" i="9"/>
  <c r="X190" i="9"/>
  <c r="T190" i="9"/>
  <c r="S190" i="9"/>
  <c r="O190" i="9"/>
  <c r="N190" i="9"/>
  <c r="Y189" i="9"/>
  <c r="X189" i="9"/>
  <c r="T189" i="9"/>
  <c r="S189" i="9"/>
  <c r="O189" i="9"/>
  <c r="N189" i="9"/>
  <c r="Y188" i="9"/>
  <c r="X188" i="9"/>
  <c r="T188" i="9"/>
  <c r="S188" i="9"/>
  <c r="O188" i="9"/>
  <c r="N188" i="9"/>
  <c r="Y187" i="9"/>
  <c r="X187" i="9"/>
  <c r="T187" i="9"/>
  <c r="S187" i="9"/>
  <c r="O187" i="9"/>
  <c r="N187" i="9"/>
  <c r="Y186" i="9"/>
  <c r="X186" i="9"/>
  <c r="T186" i="9"/>
  <c r="S186" i="9"/>
  <c r="R229" i="9"/>
  <c r="O186" i="9"/>
  <c r="N186" i="9"/>
  <c r="Y185" i="9"/>
  <c r="X185" i="9"/>
  <c r="T185" i="9"/>
  <c r="S185" i="9"/>
  <c r="O185" i="9"/>
  <c r="N185" i="9"/>
  <c r="Y184" i="9"/>
  <c r="X184" i="9"/>
  <c r="W229" i="9"/>
  <c r="T184" i="9"/>
  <c r="S184" i="9"/>
  <c r="O184" i="9"/>
  <c r="N184" i="9"/>
  <c r="Y181" i="9"/>
  <c r="X181" i="9"/>
  <c r="W181" i="9"/>
  <c r="T181" i="9"/>
  <c r="S181" i="9"/>
  <c r="R181" i="9"/>
  <c r="O181" i="9"/>
  <c r="N181" i="9"/>
  <c r="M181" i="9"/>
  <c r="Y180" i="9"/>
  <c r="X180" i="9"/>
  <c r="W180" i="9"/>
  <c r="T180" i="9"/>
  <c r="S180" i="9"/>
  <c r="R180" i="9"/>
  <c r="O180" i="9"/>
  <c r="N180" i="9"/>
  <c r="M180" i="9"/>
  <c r="Y179" i="9"/>
  <c r="X179" i="9"/>
  <c r="W179" i="9"/>
  <c r="T179" i="9"/>
  <c r="S179" i="9"/>
  <c r="R179" i="9"/>
  <c r="O179" i="9"/>
  <c r="N179" i="9"/>
  <c r="M179" i="9"/>
  <c r="Y178" i="9"/>
  <c r="X178" i="9"/>
  <c r="W178" i="9"/>
  <c r="T178" i="9"/>
  <c r="S178" i="9"/>
  <c r="R178" i="9"/>
  <c r="O178" i="9"/>
  <c r="N178" i="9"/>
  <c r="M178" i="9"/>
  <c r="Y177" i="9"/>
  <c r="X177" i="9"/>
  <c r="W177" i="9"/>
  <c r="T177" i="9"/>
  <c r="S177" i="9"/>
  <c r="R177" i="9"/>
  <c r="O177" i="9"/>
  <c r="N177" i="9"/>
  <c r="M177" i="9"/>
  <c r="Y176" i="9"/>
  <c r="X176" i="9"/>
  <c r="W176" i="9"/>
  <c r="T176" i="9"/>
  <c r="S176" i="9"/>
  <c r="R176" i="9"/>
  <c r="O176" i="9"/>
  <c r="N176" i="9"/>
  <c r="M176" i="9"/>
  <c r="Y175" i="9"/>
  <c r="X175" i="9"/>
  <c r="W175" i="9"/>
  <c r="T175" i="9"/>
  <c r="S175" i="9"/>
  <c r="R175" i="9"/>
  <c r="O175" i="9"/>
  <c r="N175" i="9"/>
  <c r="M175" i="9"/>
  <c r="Y174" i="9"/>
  <c r="X174" i="9"/>
  <c r="W174" i="9"/>
  <c r="T174" i="9"/>
  <c r="S174" i="9"/>
  <c r="R174" i="9"/>
  <c r="O174" i="9"/>
  <c r="N174" i="9"/>
  <c r="M174" i="9"/>
  <c r="Y173" i="9"/>
  <c r="X173" i="9"/>
  <c r="W173" i="9"/>
  <c r="T173" i="9"/>
  <c r="S173" i="9"/>
  <c r="R173" i="9"/>
  <c r="O173" i="9"/>
  <c r="N173" i="9"/>
  <c r="M173" i="9"/>
  <c r="Y172" i="9"/>
  <c r="X172" i="9"/>
  <c r="W172" i="9"/>
  <c r="T172" i="9"/>
  <c r="S172" i="9"/>
  <c r="R172" i="9"/>
  <c r="O172" i="9"/>
  <c r="N172" i="9"/>
  <c r="M172" i="9"/>
  <c r="Y171" i="9"/>
  <c r="X171" i="9"/>
  <c r="W171" i="9"/>
  <c r="T171" i="9"/>
  <c r="S171" i="9"/>
  <c r="R171" i="9"/>
  <c r="O171" i="9"/>
  <c r="N171" i="9"/>
  <c r="M171" i="9"/>
  <c r="Y170" i="9"/>
  <c r="X170" i="9"/>
  <c r="W170" i="9"/>
  <c r="T170" i="9"/>
  <c r="S170" i="9"/>
  <c r="R170" i="9"/>
  <c r="O170" i="9"/>
  <c r="N170" i="9"/>
  <c r="M170" i="9"/>
  <c r="Y169" i="9"/>
  <c r="X169" i="9"/>
  <c r="W169" i="9"/>
  <c r="T169" i="9"/>
  <c r="S169" i="9"/>
  <c r="R169" i="9"/>
  <c r="O169" i="9"/>
  <c r="N169" i="9"/>
  <c r="M169" i="9"/>
  <c r="Y168" i="9"/>
  <c r="X168" i="9"/>
  <c r="W168" i="9"/>
  <c r="T168" i="9"/>
  <c r="S168" i="9"/>
  <c r="R168" i="9"/>
  <c r="O168" i="9"/>
  <c r="N168" i="9"/>
  <c r="M168" i="9"/>
  <c r="Y167" i="9"/>
  <c r="X167" i="9"/>
  <c r="W167" i="9"/>
  <c r="T167" i="9"/>
  <c r="S167" i="9"/>
  <c r="R167" i="9"/>
  <c r="O167" i="9"/>
  <c r="N167" i="9"/>
  <c r="M167" i="9"/>
  <c r="Y166" i="9"/>
  <c r="X166" i="9"/>
  <c r="W166" i="9"/>
  <c r="T166" i="9"/>
  <c r="S166" i="9"/>
  <c r="R166" i="9"/>
  <c r="O166" i="9"/>
  <c r="N166" i="9"/>
  <c r="M166" i="9"/>
  <c r="Y165" i="9"/>
  <c r="X165" i="9"/>
  <c r="W165" i="9"/>
  <c r="T165" i="9"/>
  <c r="S165" i="9"/>
  <c r="R165" i="9"/>
  <c r="O165" i="9"/>
  <c r="N165" i="9"/>
  <c r="M165" i="9"/>
  <c r="Y164" i="9"/>
  <c r="X164" i="9"/>
  <c r="W164" i="9"/>
  <c r="T164" i="9"/>
  <c r="S164" i="9"/>
  <c r="R164" i="9"/>
  <c r="O164" i="9"/>
  <c r="N164" i="9"/>
  <c r="M164" i="9"/>
  <c r="Y163" i="9"/>
  <c r="X163" i="9"/>
  <c r="W163" i="9"/>
  <c r="T163" i="9"/>
  <c r="S163" i="9"/>
  <c r="R163" i="9"/>
  <c r="O163" i="9"/>
  <c r="N163" i="9"/>
  <c r="M163" i="9"/>
  <c r="Y162" i="9"/>
  <c r="X162" i="9"/>
  <c r="W162" i="9"/>
  <c r="T162" i="9"/>
  <c r="S162" i="9"/>
  <c r="R162" i="9"/>
  <c r="O162" i="9"/>
  <c r="N162" i="9"/>
  <c r="M162" i="9"/>
  <c r="Y161" i="9"/>
  <c r="X161" i="9"/>
  <c r="W161" i="9"/>
  <c r="T161" i="9"/>
  <c r="S161" i="9"/>
  <c r="R161" i="9"/>
  <c r="O161" i="9"/>
  <c r="N161" i="9"/>
  <c r="M161" i="9"/>
  <c r="Y160" i="9"/>
  <c r="X160" i="9"/>
  <c r="W160" i="9"/>
  <c r="T160" i="9"/>
  <c r="S160" i="9"/>
  <c r="R160" i="9"/>
  <c r="O160" i="9"/>
  <c r="N160" i="9"/>
  <c r="M160" i="9"/>
  <c r="Y159" i="9"/>
  <c r="X159" i="9"/>
  <c r="W159" i="9"/>
  <c r="T159" i="9"/>
  <c r="S159" i="9"/>
  <c r="R159" i="9"/>
  <c r="O159" i="9"/>
  <c r="N159" i="9"/>
  <c r="M159" i="9"/>
  <c r="Y158" i="9"/>
  <c r="X158" i="9"/>
  <c r="W158" i="9"/>
  <c r="T158" i="9"/>
  <c r="S158" i="9"/>
  <c r="R158" i="9"/>
  <c r="O158" i="9"/>
  <c r="N158" i="9"/>
  <c r="M158" i="9"/>
  <c r="Y157" i="9"/>
  <c r="X157" i="9"/>
  <c r="W157" i="9"/>
  <c r="T157" i="9"/>
  <c r="S157" i="9"/>
  <c r="R157" i="9"/>
  <c r="O157" i="9"/>
  <c r="N157" i="9"/>
  <c r="M157" i="9"/>
  <c r="Y156" i="9"/>
  <c r="X156" i="9"/>
  <c r="W156" i="9"/>
  <c r="T156" i="9"/>
  <c r="S156" i="9"/>
  <c r="R156" i="9"/>
  <c r="O156" i="9"/>
  <c r="N156" i="9"/>
  <c r="M156" i="9"/>
  <c r="Y155" i="9"/>
  <c r="X155" i="9"/>
  <c r="W155" i="9"/>
  <c r="T155" i="9"/>
  <c r="S155" i="9"/>
  <c r="R155" i="9"/>
  <c r="O155" i="9"/>
  <c r="N155" i="9"/>
  <c r="M155" i="9"/>
  <c r="Y154" i="9"/>
  <c r="X154" i="9"/>
  <c r="W154" i="9"/>
  <c r="T154" i="9"/>
  <c r="S154" i="9"/>
  <c r="R154" i="9"/>
  <c r="O154" i="9"/>
  <c r="N154" i="9"/>
  <c r="M154" i="9"/>
  <c r="Y153" i="9"/>
  <c r="X153" i="9"/>
  <c r="W153" i="9"/>
  <c r="T153" i="9"/>
  <c r="S153" i="9"/>
  <c r="R153" i="9"/>
  <c r="O153" i="9"/>
  <c r="N153" i="9"/>
  <c r="M153" i="9"/>
  <c r="Y152" i="9"/>
  <c r="X152" i="9"/>
  <c r="W152" i="9"/>
  <c r="T152" i="9"/>
  <c r="S152" i="9"/>
  <c r="R152" i="9"/>
  <c r="O152" i="9"/>
  <c r="N152" i="9"/>
  <c r="M152" i="9"/>
  <c r="Y149" i="9"/>
  <c r="X149" i="9"/>
  <c r="W149" i="9"/>
  <c r="T149" i="9"/>
  <c r="S149" i="9"/>
  <c r="R149" i="9"/>
  <c r="O149" i="9"/>
  <c r="N149" i="9"/>
  <c r="M149" i="9"/>
  <c r="Y146" i="9"/>
  <c r="X146" i="9"/>
  <c r="W146" i="9"/>
  <c r="T146" i="9"/>
  <c r="S146" i="9"/>
  <c r="R146" i="9"/>
  <c r="O146" i="9"/>
  <c r="N146" i="9"/>
  <c r="M146" i="9"/>
  <c r="Y145" i="9"/>
  <c r="X145" i="9"/>
  <c r="W145" i="9"/>
  <c r="T145" i="9"/>
  <c r="S145" i="9"/>
  <c r="R145" i="9"/>
  <c r="O145" i="9"/>
  <c r="N145" i="9"/>
  <c r="M145" i="9"/>
  <c r="Y144" i="9"/>
  <c r="X144" i="9"/>
  <c r="W144" i="9"/>
  <c r="T144" i="9"/>
  <c r="S144" i="9"/>
  <c r="R144" i="9"/>
  <c r="O144" i="9"/>
  <c r="N144" i="9"/>
  <c r="M144" i="9"/>
  <c r="Y143" i="9"/>
  <c r="X143" i="9"/>
  <c r="W143" i="9"/>
  <c r="T143" i="9"/>
  <c r="S143" i="9"/>
  <c r="R143" i="9"/>
  <c r="O143" i="9"/>
  <c r="N143" i="9"/>
  <c r="M143" i="9"/>
  <c r="Y142" i="9"/>
  <c r="X142" i="9"/>
  <c r="W142" i="9"/>
  <c r="T142" i="9"/>
  <c r="S142" i="9"/>
  <c r="R142" i="9"/>
  <c r="O142" i="9"/>
  <c r="N142" i="9"/>
  <c r="M142" i="9"/>
  <c r="Y141" i="9"/>
  <c r="X141" i="9"/>
  <c r="W141" i="9"/>
  <c r="T141" i="9"/>
  <c r="S141" i="9"/>
  <c r="R141" i="9"/>
  <c r="O141" i="9"/>
  <c r="N141" i="9"/>
  <c r="M141" i="9"/>
  <c r="Y140" i="9"/>
  <c r="X140" i="9"/>
  <c r="W140" i="9"/>
  <c r="T140" i="9"/>
  <c r="S140" i="9"/>
  <c r="R140" i="9"/>
  <c r="O140" i="9"/>
  <c r="N140" i="9"/>
  <c r="M140" i="9"/>
  <c r="Y139" i="9"/>
  <c r="X139" i="9"/>
  <c r="W139" i="9"/>
  <c r="T139" i="9"/>
  <c r="S139" i="9"/>
  <c r="R139" i="9"/>
  <c r="O139" i="9"/>
  <c r="N139" i="9"/>
  <c r="M139" i="9"/>
  <c r="Y138" i="9"/>
  <c r="X138" i="9"/>
  <c r="W138" i="9"/>
  <c r="T138" i="9"/>
  <c r="S138" i="9"/>
  <c r="R138" i="9"/>
  <c r="O138" i="9"/>
  <c r="N138" i="9"/>
  <c r="M138" i="9"/>
  <c r="Y135" i="9"/>
  <c r="X135" i="9"/>
  <c r="W135" i="9"/>
  <c r="T135" i="9"/>
  <c r="S135" i="9"/>
  <c r="R135" i="9"/>
  <c r="O135" i="9"/>
  <c r="N135" i="9"/>
  <c r="M135" i="9"/>
  <c r="Y134" i="9"/>
  <c r="X134" i="9"/>
  <c r="W134" i="9"/>
  <c r="T134" i="9"/>
  <c r="S134" i="9"/>
  <c r="R134" i="9"/>
  <c r="O134" i="9"/>
  <c r="N134" i="9"/>
  <c r="M134" i="9"/>
  <c r="Y133" i="9"/>
  <c r="X133" i="9"/>
  <c r="W133" i="9"/>
  <c r="T133" i="9"/>
  <c r="S133" i="9"/>
  <c r="R133" i="9"/>
  <c r="O133" i="9"/>
  <c r="N133" i="9"/>
  <c r="M133" i="9"/>
  <c r="Y131" i="9"/>
  <c r="X131" i="9"/>
  <c r="W131" i="9"/>
  <c r="T131" i="9"/>
  <c r="S131" i="9"/>
  <c r="R131" i="9"/>
  <c r="O131" i="9"/>
  <c r="N131" i="9"/>
  <c r="M131" i="9"/>
  <c r="Y130" i="9"/>
  <c r="X130" i="9"/>
  <c r="W130" i="9"/>
  <c r="T130" i="9"/>
  <c r="S130" i="9"/>
  <c r="R130" i="9"/>
  <c r="O130" i="9"/>
  <c r="N130" i="9"/>
  <c r="M130" i="9"/>
  <c r="Y129" i="9"/>
  <c r="X129" i="9"/>
  <c r="W129" i="9"/>
  <c r="T129" i="9"/>
  <c r="S129" i="9"/>
  <c r="R129" i="9"/>
  <c r="O129" i="9"/>
  <c r="N129" i="9"/>
  <c r="M129" i="9"/>
  <c r="Y128" i="9"/>
  <c r="X128" i="9"/>
  <c r="W128" i="9"/>
  <c r="T128" i="9"/>
  <c r="S128" i="9"/>
  <c r="R128" i="9"/>
  <c r="O128" i="9"/>
  <c r="N128" i="9"/>
  <c r="M128" i="9"/>
  <c r="Y127" i="9"/>
  <c r="X127" i="9"/>
  <c r="W127" i="9"/>
  <c r="T127" i="9"/>
  <c r="S127" i="9"/>
  <c r="R127" i="9"/>
  <c r="O127" i="9"/>
  <c r="N127" i="9"/>
  <c r="M127" i="9"/>
  <c r="Y126" i="9"/>
  <c r="X126" i="9"/>
  <c r="W126" i="9"/>
  <c r="T126" i="9"/>
  <c r="S126" i="9"/>
  <c r="R126" i="9"/>
  <c r="O126" i="9"/>
  <c r="N126" i="9"/>
  <c r="M126" i="9"/>
  <c r="Y125" i="9"/>
  <c r="X125" i="9"/>
  <c r="W125" i="9"/>
  <c r="T125" i="9"/>
  <c r="S125" i="9"/>
  <c r="R125" i="9"/>
  <c r="O125" i="9"/>
  <c r="N125" i="9"/>
  <c r="M125" i="9"/>
  <c r="Y121" i="9"/>
  <c r="X121" i="9"/>
  <c r="W121" i="9"/>
  <c r="T121" i="9"/>
  <c r="S121" i="9"/>
  <c r="R121" i="9"/>
  <c r="O121" i="9"/>
  <c r="N121" i="9"/>
  <c r="M121" i="9"/>
  <c r="Y120" i="9"/>
  <c r="X120" i="9"/>
  <c r="W120" i="9"/>
  <c r="T120" i="9"/>
  <c r="S120" i="9"/>
  <c r="R120" i="9"/>
  <c r="O120" i="9"/>
  <c r="N120" i="9"/>
  <c r="M120" i="9"/>
  <c r="Y119" i="9"/>
  <c r="X119" i="9"/>
  <c r="W119" i="9"/>
  <c r="T119" i="9"/>
  <c r="S119" i="9"/>
  <c r="R119" i="9"/>
  <c r="O119" i="9"/>
  <c r="N119" i="9"/>
  <c r="M119" i="9"/>
  <c r="Y118" i="9"/>
  <c r="X118" i="9"/>
  <c r="W118" i="9"/>
  <c r="T118" i="9"/>
  <c r="S118" i="9"/>
  <c r="R118" i="9"/>
  <c r="O118" i="9"/>
  <c r="N118" i="9"/>
  <c r="M118" i="9"/>
  <c r="Y117" i="9"/>
  <c r="X117" i="9"/>
  <c r="W117" i="9"/>
  <c r="T117" i="9"/>
  <c r="S117" i="9"/>
  <c r="R117" i="9"/>
  <c r="O117" i="9"/>
  <c r="N117" i="9"/>
  <c r="M117" i="9"/>
  <c r="Y116" i="9"/>
  <c r="X116" i="9"/>
  <c r="W116" i="9"/>
  <c r="T116" i="9"/>
  <c r="S116" i="9"/>
  <c r="R116" i="9"/>
  <c r="O116" i="9"/>
  <c r="N116" i="9"/>
  <c r="M116" i="9"/>
  <c r="Y115" i="9"/>
  <c r="X115" i="9"/>
  <c r="W115" i="9"/>
  <c r="T115" i="9"/>
  <c r="S115" i="9"/>
  <c r="R115" i="9"/>
  <c r="O115" i="9"/>
  <c r="N115" i="9"/>
  <c r="M115" i="9"/>
  <c r="Y114" i="9"/>
  <c r="X114" i="9"/>
  <c r="W114" i="9"/>
  <c r="T114" i="9"/>
  <c r="S114" i="9"/>
  <c r="R114" i="9"/>
  <c r="O114" i="9"/>
  <c r="N114" i="9"/>
  <c r="M114" i="9"/>
  <c r="Y113" i="9"/>
  <c r="X113" i="9"/>
  <c r="W113" i="9"/>
  <c r="T113" i="9"/>
  <c r="S113" i="9"/>
  <c r="R113" i="9"/>
  <c r="O113" i="9"/>
  <c r="N113" i="9"/>
  <c r="M113" i="9"/>
  <c r="Y112" i="9"/>
  <c r="X112" i="9"/>
  <c r="W112" i="9"/>
  <c r="T112" i="9"/>
  <c r="S112" i="9"/>
  <c r="R112" i="9"/>
  <c r="O112" i="9"/>
  <c r="N112" i="9"/>
  <c r="M112" i="9"/>
  <c r="Y111" i="9"/>
  <c r="X111" i="9"/>
  <c r="W111" i="9"/>
  <c r="T111" i="9"/>
  <c r="S111" i="9"/>
  <c r="R111" i="9"/>
  <c r="O111" i="9"/>
  <c r="N111" i="9"/>
  <c r="M111" i="9"/>
  <c r="Y110" i="9"/>
  <c r="X110" i="9"/>
  <c r="W110" i="9"/>
  <c r="T110" i="9"/>
  <c r="S110" i="9"/>
  <c r="R110" i="9"/>
  <c r="O110" i="9"/>
  <c r="N110" i="9"/>
  <c r="M110" i="9"/>
  <c r="Y109" i="9"/>
  <c r="X109" i="9"/>
  <c r="W109" i="9"/>
  <c r="T109" i="9"/>
  <c r="S109" i="9"/>
  <c r="R109" i="9"/>
  <c r="O109" i="9"/>
  <c r="N109" i="9"/>
  <c r="M109" i="9"/>
  <c r="Y108" i="9"/>
  <c r="X108" i="9"/>
  <c r="W108" i="9"/>
  <c r="T108" i="9"/>
  <c r="S108" i="9"/>
  <c r="R108" i="9"/>
  <c r="O108" i="9"/>
  <c r="N108" i="9"/>
  <c r="M108" i="9"/>
  <c r="Y107" i="9"/>
  <c r="X107" i="9"/>
  <c r="W107" i="9"/>
  <c r="T107" i="9"/>
  <c r="S107" i="9"/>
  <c r="R107" i="9"/>
  <c r="O107" i="9"/>
  <c r="N107" i="9"/>
  <c r="M107" i="9"/>
  <c r="Y104" i="9"/>
  <c r="X104" i="9"/>
  <c r="W104" i="9"/>
  <c r="T104" i="9"/>
  <c r="S104" i="9"/>
  <c r="R104" i="9"/>
  <c r="O104" i="9"/>
  <c r="N104" i="9"/>
  <c r="M104" i="9"/>
  <c r="Y103" i="9"/>
  <c r="X103" i="9"/>
  <c r="W103" i="9"/>
  <c r="T103" i="9"/>
  <c r="S103" i="9"/>
  <c r="R103" i="9"/>
  <c r="O103" i="9"/>
  <c r="N103" i="9"/>
  <c r="M103" i="9"/>
  <c r="Y102" i="9"/>
  <c r="X102" i="9"/>
  <c r="W102" i="9"/>
  <c r="T102" i="9"/>
  <c r="S102" i="9"/>
  <c r="R102" i="9"/>
  <c r="O102" i="9"/>
  <c r="N102" i="9"/>
  <c r="M102" i="9"/>
  <c r="Y101" i="9"/>
  <c r="X101" i="9"/>
  <c r="W101" i="9"/>
  <c r="T101" i="9"/>
  <c r="S101" i="9"/>
  <c r="R101" i="9"/>
  <c r="O101" i="9"/>
  <c r="N101" i="9"/>
  <c r="M101" i="9"/>
  <c r="Y100" i="9"/>
  <c r="X100" i="9"/>
  <c r="W100" i="9"/>
  <c r="T100" i="9"/>
  <c r="S100" i="9"/>
  <c r="R100" i="9"/>
  <c r="O100" i="9"/>
  <c r="N100" i="9"/>
  <c r="M100" i="9"/>
  <c r="Y99" i="9"/>
  <c r="X99" i="9"/>
  <c r="W99" i="9"/>
  <c r="T99" i="9"/>
  <c r="S99" i="9"/>
  <c r="R99" i="9"/>
  <c r="O99" i="9"/>
  <c r="N99" i="9"/>
  <c r="M99" i="9"/>
  <c r="Y98" i="9"/>
  <c r="X98" i="9"/>
  <c r="W98" i="9"/>
  <c r="T98" i="9"/>
  <c r="S98" i="9"/>
  <c r="R98" i="9"/>
  <c r="O98" i="9"/>
  <c r="N98" i="9"/>
  <c r="M98" i="9"/>
  <c r="Y97" i="9"/>
  <c r="X97" i="9"/>
  <c r="W97" i="9"/>
  <c r="T97" i="9"/>
  <c r="S97" i="9"/>
  <c r="R97" i="9"/>
  <c r="O97" i="9"/>
  <c r="N97" i="9"/>
  <c r="M97" i="9"/>
  <c r="Y96" i="9"/>
  <c r="X96" i="9"/>
  <c r="W96" i="9"/>
  <c r="T96" i="9"/>
  <c r="S96" i="9"/>
  <c r="R96" i="9"/>
  <c r="O96" i="9"/>
  <c r="N96" i="9"/>
  <c r="M96" i="9"/>
  <c r="Y95" i="9"/>
  <c r="X95" i="9"/>
  <c r="W95" i="9"/>
  <c r="T95" i="9"/>
  <c r="S95" i="9"/>
  <c r="R95" i="9"/>
  <c r="O95" i="9"/>
  <c r="N95" i="9"/>
  <c r="M95" i="9"/>
  <c r="Y94" i="9"/>
  <c r="X94" i="9"/>
  <c r="W94" i="9"/>
  <c r="T94" i="9"/>
  <c r="S94" i="9"/>
  <c r="R94" i="9"/>
  <c r="O94" i="9"/>
  <c r="N94" i="9"/>
  <c r="M94" i="9"/>
  <c r="Y93" i="9"/>
  <c r="X93" i="9"/>
  <c r="W93" i="9"/>
  <c r="T93" i="9"/>
  <c r="S93" i="9"/>
  <c r="R93" i="9"/>
  <c r="O93" i="9"/>
  <c r="N93" i="9"/>
  <c r="M93" i="9"/>
  <c r="Y92" i="9"/>
  <c r="X92" i="9"/>
  <c r="W92" i="9"/>
  <c r="T92" i="9"/>
  <c r="S92" i="9"/>
  <c r="R92" i="9"/>
  <c r="O92" i="9"/>
  <c r="N92" i="9"/>
  <c r="M92" i="9"/>
  <c r="Y91" i="9"/>
  <c r="X91" i="9"/>
  <c r="W91" i="9"/>
  <c r="T91" i="9"/>
  <c r="S91" i="9"/>
  <c r="R91" i="9"/>
  <c r="O91" i="9"/>
  <c r="N91" i="9"/>
  <c r="M91" i="9"/>
  <c r="Y90" i="9"/>
  <c r="X90" i="9"/>
  <c r="W90" i="9"/>
  <c r="T90" i="9"/>
  <c r="S90" i="9"/>
  <c r="R90" i="9"/>
  <c r="O90" i="9"/>
  <c r="N90" i="9"/>
  <c r="M90" i="9"/>
  <c r="Y89" i="9"/>
  <c r="X89" i="9"/>
  <c r="W89" i="9"/>
  <c r="T89" i="9"/>
  <c r="S89" i="9"/>
  <c r="R89" i="9"/>
  <c r="O89" i="9"/>
  <c r="N89" i="9"/>
  <c r="M89" i="9"/>
  <c r="Y88" i="9"/>
  <c r="X88" i="9"/>
  <c r="W88" i="9"/>
  <c r="T88" i="9"/>
  <c r="S88" i="9"/>
  <c r="R88" i="9"/>
  <c r="O88" i="9"/>
  <c r="N88" i="9"/>
  <c r="M88" i="9"/>
  <c r="Y87" i="9"/>
  <c r="X87" i="9"/>
  <c r="W87" i="9"/>
  <c r="T87" i="9"/>
  <c r="S87" i="9"/>
  <c r="R87" i="9"/>
  <c r="O87" i="9"/>
  <c r="N87" i="9"/>
  <c r="M87" i="9"/>
  <c r="Y86" i="9"/>
  <c r="X86" i="9"/>
  <c r="W86" i="9"/>
  <c r="T86" i="9"/>
  <c r="S86" i="9"/>
  <c r="R86" i="9"/>
  <c r="O86" i="9"/>
  <c r="N86" i="9"/>
  <c r="M86" i="9"/>
  <c r="Y85" i="9"/>
  <c r="X85" i="9"/>
  <c r="W85" i="9"/>
  <c r="T85" i="9"/>
  <c r="S85" i="9"/>
  <c r="R85" i="9"/>
  <c r="O85" i="9"/>
  <c r="N85" i="9"/>
  <c r="M85" i="9"/>
  <c r="Y84" i="9"/>
  <c r="X84" i="9"/>
  <c r="W84" i="9"/>
  <c r="T84" i="9"/>
  <c r="S84" i="9"/>
  <c r="R84" i="9"/>
  <c r="O84" i="9"/>
  <c r="N84" i="9"/>
  <c r="M84" i="9"/>
  <c r="Y83" i="9"/>
  <c r="X83" i="9"/>
  <c r="W83" i="9"/>
  <c r="T83" i="9"/>
  <c r="S83" i="9"/>
  <c r="R83" i="9"/>
  <c r="O83" i="9"/>
  <c r="N83" i="9"/>
  <c r="M83" i="9"/>
  <c r="Y82" i="9"/>
  <c r="X82" i="9"/>
  <c r="W82" i="9"/>
  <c r="T82" i="9"/>
  <c r="S82" i="9"/>
  <c r="R82" i="9"/>
  <c r="O82" i="9"/>
  <c r="N82" i="9"/>
  <c r="M82" i="9"/>
  <c r="Y81" i="9"/>
  <c r="X81" i="9"/>
  <c r="W81" i="9"/>
  <c r="T81" i="9"/>
  <c r="S81" i="9"/>
  <c r="R81" i="9"/>
  <c r="O81" i="9"/>
  <c r="N81" i="9"/>
  <c r="M81" i="9"/>
  <c r="Y80" i="9"/>
  <c r="X80" i="9"/>
  <c r="W80" i="9"/>
  <c r="T80" i="9"/>
  <c r="S80" i="9"/>
  <c r="R80" i="9"/>
  <c r="O80" i="9"/>
  <c r="N80" i="9"/>
  <c r="M80" i="9"/>
  <c r="Y79" i="9"/>
  <c r="X79" i="9"/>
  <c r="W79" i="9"/>
  <c r="T79" i="9"/>
  <c r="S79" i="9"/>
  <c r="R79" i="9"/>
  <c r="O79" i="9"/>
  <c r="N79" i="9"/>
  <c r="M79" i="9"/>
  <c r="Y78" i="9"/>
  <c r="X78" i="9"/>
  <c r="W78" i="9"/>
  <c r="T78" i="9"/>
  <c r="S78" i="9"/>
  <c r="R78" i="9"/>
  <c r="O78" i="9"/>
  <c r="N78" i="9"/>
  <c r="M78" i="9"/>
  <c r="Y77" i="9"/>
  <c r="X77" i="9"/>
  <c r="W77" i="9"/>
  <c r="T77" i="9"/>
  <c r="S77" i="9"/>
  <c r="R77" i="9"/>
  <c r="O77" i="9"/>
  <c r="N77" i="9"/>
  <c r="M77" i="9"/>
  <c r="Y76" i="9"/>
  <c r="X76" i="9"/>
  <c r="W76" i="9"/>
  <c r="T76" i="9"/>
  <c r="S76" i="9"/>
  <c r="R76" i="9"/>
  <c r="O76" i="9"/>
  <c r="N76" i="9"/>
  <c r="M76" i="9"/>
  <c r="Y75" i="9"/>
  <c r="X75" i="9"/>
  <c r="W75" i="9"/>
  <c r="T75" i="9"/>
  <c r="S75" i="9"/>
  <c r="R75" i="9"/>
  <c r="O75" i="9"/>
  <c r="N75" i="9"/>
  <c r="M75" i="9"/>
  <c r="Y74" i="9"/>
  <c r="X74" i="9"/>
  <c r="W74" i="9"/>
  <c r="T74" i="9"/>
  <c r="S74" i="9"/>
  <c r="R74" i="9"/>
  <c r="O74" i="9"/>
  <c r="N74" i="9"/>
  <c r="M74" i="9"/>
  <c r="Y73" i="9"/>
  <c r="X73" i="9"/>
  <c r="W73" i="9"/>
  <c r="T73" i="9"/>
  <c r="S73" i="9"/>
  <c r="R73" i="9"/>
  <c r="O73" i="9"/>
  <c r="N73" i="9"/>
  <c r="M73" i="9"/>
  <c r="Y72" i="9"/>
  <c r="X72" i="9"/>
  <c r="W72" i="9"/>
  <c r="T72" i="9"/>
  <c r="S72" i="9"/>
  <c r="R72" i="9"/>
  <c r="O72" i="9"/>
  <c r="N72" i="9"/>
  <c r="M72" i="9"/>
  <c r="Y71" i="9"/>
  <c r="X71" i="9"/>
  <c r="W71" i="9"/>
  <c r="T71" i="9"/>
  <c r="S71" i="9"/>
  <c r="R71" i="9"/>
  <c r="O71" i="9"/>
  <c r="N71" i="9"/>
  <c r="M71" i="9"/>
  <c r="Y70" i="9"/>
  <c r="X70" i="9"/>
  <c r="W70" i="9"/>
  <c r="T70" i="9"/>
  <c r="S70" i="9"/>
  <c r="R70" i="9"/>
  <c r="O70" i="9"/>
  <c r="N70" i="9"/>
  <c r="M70" i="9"/>
  <c r="Y69" i="9"/>
  <c r="X69" i="9"/>
  <c r="W69" i="9"/>
  <c r="T69" i="9"/>
  <c r="S69" i="9"/>
  <c r="R69" i="9"/>
  <c r="O69" i="9"/>
  <c r="N69" i="9"/>
  <c r="M69" i="9"/>
  <c r="Y68" i="9"/>
  <c r="X68" i="9"/>
  <c r="W68" i="9"/>
  <c r="T68" i="9"/>
  <c r="S68" i="9"/>
  <c r="R68" i="9"/>
  <c r="O68" i="9"/>
  <c r="N68" i="9"/>
  <c r="M68" i="9"/>
  <c r="Y67" i="9"/>
  <c r="X67" i="9"/>
  <c r="W67" i="9"/>
  <c r="T67" i="9"/>
  <c r="S67" i="9"/>
  <c r="R67" i="9"/>
  <c r="O67" i="9"/>
  <c r="N67" i="9"/>
  <c r="M67" i="9"/>
  <c r="Y66" i="9"/>
  <c r="X66" i="9"/>
  <c r="W66" i="9"/>
  <c r="T66" i="9"/>
  <c r="S66" i="9"/>
  <c r="R66" i="9"/>
  <c r="O66" i="9"/>
  <c r="N66" i="9"/>
  <c r="M66" i="9"/>
  <c r="Y65" i="9"/>
  <c r="X65" i="9"/>
  <c r="W65" i="9"/>
  <c r="T65" i="9"/>
  <c r="S65" i="9"/>
  <c r="R65" i="9"/>
  <c r="O65" i="9"/>
  <c r="N65" i="9"/>
  <c r="M65" i="9"/>
  <c r="Y64" i="9"/>
  <c r="X64" i="9"/>
  <c r="W64" i="9"/>
  <c r="T64" i="9"/>
  <c r="S64" i="9"/>
  <c r="R64" i="9"/>
  <c r="O64" i="9"/>
  <c r="N64" i="9"/>
  <c r="M64" i="9"/>
  <c r="Y63" i="9"/>
  <c r="X63" i="9"/>
  <c r="W63" i="9"/>
  <c r="T63" i="9"/>
  <c r="S63" i="9"/>
  <c r="R63" i="9"/>
  <c r="O63" i="9"/>
  <c r="N63" i="9"/>
  <c r="M63" i="9"/>
  <c r="Y62" i="9"/>
  <c r="X62" i="9"/>
  <c r="W62" i="9"/>
  <c r="T62" i="9"/>
  <c r="S62" i="9"/>
  <c r="R62" i="9"/>
  <c r="O62" i="9"/>
  <c r="N62" i="9"/>
  <c r="M62" i="9"/>
  <c r="Y61" i="9"/>
  <c r="X61" i="9"/>
  <c r="W61" i="9"/>
  <c r="T61" i="9"/>
  <c r="S61" i="9"/>
  <c r="R61" i="9"/>
  <c r="O61" i="9"/>
  <c r="N61" i="9"/>
  <c r="M61" i="9"/>
  <c r="Y60" i="9"/>
  <c r="X60" i="9"/>
  <c r="W60" i="9"/>
  <c r="T60" i="9"/>
  <c r="S60" i="9"/>
  <c r="R60" i="9"/>
  <c r="O60" i="9"/>
  <c r="N60" i="9"/>
  <c r="M60" i="9"/>
  <c r="Y59" i="9"/>
  <c r="X59" i="9"/>
  <c r="W59" i="9"/>
  <c r="T59" i="9"/>
  <c r="S59" i="9"/>
  <c r="R59" i="9"/>
  <c r="O59" i="9"/>
  <c r="N59" i="9"/>
  <c r="M59" i="9"/>
  <c r="Y58" i="9"/>
  <c r="X58" i="9"/>
  <c r="W58" i="9"/>
  <c r="T58" i="9"/>
  <c r="S58" i="9"/>
  <c r="R58" i="9"/>
  <c r="O58" i="9"/>
  <c r="N58" i="9"/>
  <c r="M58" i="9"/>
  <c r="Y57" i="9"/>
  <c r="X57" i="9"/>
  <c r="W57" i="9"/>
  <c r="T57" i="9"/>
  <c r="S57" i="9"/>
  <c r="R57" i="9"/>
  <c r="O57" i="9"/>
  <c r="N57" i="9"/>
  <c r="M57" i="9"/>
  <c r="Y56" i="9"/>
  <c r="X56" i="9"/>
  <c r="W56" i="9"/>
  <c r="T56" i="9"/>
  <c r="S56" i="9"/>
  <c r="R56" i="9"/>
  <c r="O56" i="9"/>
  <c r="N56" i="9"/>
  <c r="M56" i="9"/>
  <c r="Y55" i="9"/>
  <c r="X55" i="9"/>
  <c r="W55" i="9"/>
  <c r="T55" i="9"/>
  <c r="S55" i="9"/>
  <c r="R55" i="9"/>
  <c r="O55" i="9"/>
  <c r="N55" i="9"/>
  <c r="M55" i="9"/>
  <c r="Y54" i="9"/>
  <c r="X54" i="9"/>
  <c r="W54" i="9"/>
  <c r="T54" i="9"/>
  <c r="S54" i="9"/>
  <c r="R54" i="9"/>
  <c r="O54" i="9"/>
  <c r="N54" i="9"/>
  <c r="M54" i="9"/>
  <c r="Y53" i="9"/>
  <c r="X53" i="9"/>
  <c r="W53" i="9"/>
  <c r="T53" i="9"/>
  <c r="S53" i="9"/>
  <c r="R53" i="9"/>
  <c r="O53" i="9"/>
  <c r="N53" i="9"/>
  <c r="M53" i="9"/>
  <c r="Y52" i="9"/>
  <c r="X52" i="9"/>
  <c r="W52" i="9"/>
  <c r="T52" i="9"/>
  <c r="S52" i="9"/>
  <c r="R52" i="9"/>
  <c r="O52" i="9"/>
  <c r="N52" i="9"/>
  <c r="M52" i="9"/>
  <c r="Y51" i="9"/>
  <c r="X51" i="9"/>
  <c r="W51" i="9"/>
  <c r="T51" i="9"/>
  <c r="S51" i="9"/>
  <c r="R51" i="9"/>
  <c r="O51" i="9"/>
  <c r="N51" i="9"/>
  <c r="M51" i="9"/>
  <c r="Y50" i="9"/>
  <c r="X50" i="9"/>
  <c r="W50" i="9"/>
  <c r="T50" i="9"/>
  <c r="S50" i="9"/>
  <c r="R50" i="9"/>
  <c r="O50" i="9"/>
  <c r="N50" i="9"/>
  <c r="M50" i="9"/>
  <c r="Y49" i="9"/>
  <c r="X49" i="9"/>
  <c r="W49" i="9"/>
  <c r="T49" i="9"/>
  <c r="S49" i="9"/>
  <c r="R49" i="9"/>
  <c r="O49" i="9"/>
  <c r="N49" i="9"/>
  <c r="M49" i="9"/>
  <c r="Y48" i="9"/>
  <c r="X48" i="9"/>
  <c r="W48" i="9"/>
  <c r="T48" i="9"/>
  <c r="S48" i="9"/>
  <c r="R48" i="9"/>
  <c r="O48" i="9"/>
  <c r="N48" i="9"/>
  <c r="M48" i="9"/>
  <c r="Y47" i="9"/>
  <c r="X47" i="9"/>
  <c r="W47" i="9"/>
  <c r="T47" i="9"/>
  <c r="S47" i="9"/>
  <c r="R47" i="9"/>
  <c r="O47" i="9"/>
  <c r="N47" i="9"/>
  <c r="M47" i="9"/>
  <c r="Y46" i="9"/>
  <c r="X46" i="9"/>
  <c r="W46" i="9"/>
  <c r="T46" i="9"/>
  <c r="S46" i="9"/>
  <c r="R46" i="9"/>
  <c r="O46" i="9"/>
  <c r="N46" i="9"/>
  <c r="M46" i="9"/>
  <c r="Y45" i="9"/>
  <c r="X45" i="9"/>
  <c r="W45" i="9"/>
  <c r="T45" i="9"/>
  <c r="S45" i="9"/>
  <c r="R45" i="9"/>
  <c r="O45" i="9"/>
  <c r="N45" i="9"/>
  <c r="M45" i="9"/>
  <c r="Y44" i="9"/>
  <c r="X44" i="9"/>
  <c r="W44" i="9"/>
  <c r="T44" i="9"/>
  <c r="S44" i="9"/>
  <c r="R44" i="9"/>
  <c r="O44" i="9"/>
  <c r="N44" i="9"/>
  <c r="M44" i="9"/>
  <c r="Y43" i="9"/>
  <c r="X43" i="9"/>
  <c r="W43" i="9"/>
  <c r="T43" i="9"/>
  <c r="S43" i="9"/>
  <c r="R43" i="9"/>
  <c r="O43" i="9"/>
  <c r="N43" i="9"/>
  <c r="M43" i="9"/>
  <c r="Y42" i="9"/>
  <c r="X42" i="9"/>
  <c r="W42" i="9"/>
  <c r="T42" i="9"/>
  <c r="S42" i="9"/>
  <c r="R42" i="9"/>
  <c r="O42" i="9"/>
  <c r="N42" i="9"/>
  <c r="M42" i="9"/>
  <c r="Y41" i="9"/>
  <c r="X41" i="9"/>
  <c r="W41" i="9"/>
  <c r="T41" i="9"/>
  <c r="S41" i="9"/>
  <c r="R41" i="9"/>
  <c r="O41" i="9"/>
  <c r="N41" i="9"/>
  <c r="M41" i="9"/>
  <c r="Y40" i="9"/>
  <c r="X40" i="9"/>
  <c r="W40" i="9"/>
  <c r="T40" i="9"/>
  <c r="S40" i="9"/>
  <c r="R40" i="9"/>
  <c r="O40" i="9"/>
  <c r="N40" i="9"/>
  <c r="M40" i="9"/>
  <c r="Y39" i="9"/>
  <c r="X39" i="9"/>
  <c r="W39" i="9"/>
  <c r="T39" i="9"/>
  <c r="S39" i="9"/>
  <c r="R39" i="9"/>
  <c r="O39" i="9"/>
  <c r="N39" i="9"/>
  <c r="M39" i="9"/>
  <c r="Y38" i="9"/>
  <c r="X38" i="9"/>
  <c r="W38" i="9"/>
  <c r="T38" i="9"/>
  <c r="S38" i="9"/>
  <c r="R38" i="9"/>
  <c r="O38" i="9"/>
  <c r="N38" i="9"/>
  <c r="M38" i="9"/>
  <c r="Y37" i="9"/>
  <c r="X37" i="9"/>
  <c r="W37" i="9"/>
  <c r="T37" i="9"/>
  <c r="S37" i="9"/>
  <c r="R37" i="9"/>
  <c r="O37" i="9"/>
  <c r="N37" i="9"/>
  <c r="M37" i="9"/>
  <c r="Y36" i="9"/>
  <c r="X36" i="9"/>
  <c r="W36" i="9"/>
  <c r="T36" i="9"/>
  <c r="S36" i="9"/>
  <c r="R36" i="9"/>
  <c r="O36" i="9"/>
  <c r="N36" i="9"/>
  <c r="M36" i="9"/>
  <c r="N29" i="9"/>
  <c r="O29" i="9"/>
  <c r="S29" i="9"/>
  <c r="T29" i="9"/>
  <c r="X29" i="9"/>
  <c r="Y29" i="9"/>
  <c r="M229" i="9"/>
  <c r="N30" i="9"/>
  <c r="O30" i="9"/>
  <c r="S30" i="9"/>
  <c r="T30" i="9"/>
  <c r="X30" i="9"/>
  <c r="Y30" i="9"/>
  <c r="N31" i="9"/>
  <c r="O31" i="9"/>
  <c r="S31" i="9"/>
  <c r="T31" i="9"/>
  <c r="X31" i="9"/>
  <c r="Y31" i="9"/>
  <c r="Y16" i="9"/>
  <c r="X16" i="9"/>
  <c r="T16" i="9"/>
  <c r="S16" i="9"/>
  <c r="O16" i="9"/>
  <c r="N16" i="9"/>
  <c r="Y15" i="9"/>
  <c r="X15" i="9"/>
  <c r="T15" i="9"/>
  <c r="S15" i="9"/>
  <c r="O15" i="9"/>
  <c r="N15" i="9"/>
  <c r="Y14" i="9"/>
  <c r="X14" i="9"/>
  <c r="T14" i="9"/>
  <c r="S14" i="9"/>
  <c r="O14" i="9"/>
  <c r="N14" i="9"/>
  <c r="Y13" i="9"/>
  <c r="X13" i="9"/>
  <c r="T13" i="9"/>
  <c r="S13" i="9"/>
  <c r="O13" i="9"/>
  <c r="N13" i="9"/>
  <c r="Y12" i="9"/>
  <c r="X12" i="9"/>
  <c r="T12" i="9"/>
  <c r="S12" i="9"/>
  <c r="O12" i="9"/>
  <c r="N12" i="9"/>
  <c r="Y11" i="9"/>
  <c r="X11" i="9"/>
  <c r="T11" i="9"/>
  <c r="S11" i="9"/>
  <c r="O11" i="9"/>
  <c r="N11" i="9"/>
  <c r="Y10" i="9"/>
  <c r="X10" i="9"/>
  <c r="T10" i="9"/>
  <c r="S10" i="9"/>
  <c r="O10" i="9"/>
  <c r="N10" i="9"/>
  <c r="Y9" i="9"/>
  <c r="X9" i="9"/>
  <c r="T9" i="9"/>
  <c r="S9" i="9"/>
  <c r="O9" i="9"/>
  <c r="N9" i="9"/>
  <c r="Y8" i="9"/>
  <c r="X8" i="9"/>
  <c r="T8" i="9"/>
  <c r="S8" i="9"/>
  <c r="O8" i="9"/>
  <c r="N8" i="9"/>
  <c r="Y7" i="9"/>
  <c r="X7" i="9"/>
  <c r="T7" i="9"/>
  <c r="S7" i="9"/>
  <c r="O7" i="9"/>
  <c r="N7" i="9"/>
  <c r="J33" i="9"/>
  <c r="I33" i="9"/>
  <c r="J32" i="9"/>
  <c r="I32" i="9"/>
  <c r="J31" i="9"/>
  <c r="I31" i="9"/>
  <c r="J30" i="9"/>
  <c r="I30" i="9"/>
  <c r="J29" i="9"/>
  <c r="I29" i="9"/>
  <c r="J28" i="9"/>
  <c r="I28" i="9"/>
  <c r="J27" i="9"/>
  <c r="I27" i="9"/>
  <c r="J26" i="9"/>
  <c r="I26" i="9"/>
  <c r="J25" i="9"/>
  <c r="I25" i="9"/>
  <c r="J24" i="9"/>
  <c r="I24" i="9"/>
  <c r="J23" i="9"/>
  <c r="I23" i="9"/>
  <c r="J22" i="9"/>
  <c r="I22" i="9"/>
  <c r="J21" i="9"/>
  <c r="I21" i="9"/>
  <c r="J20" i="9"/>
  <c r="I20" i="9"/>
  <c r="J19" i="9"/>
  <c r="I19" i="9"/>
  <c r="J18" i="9"/>
  <c r="I18" i="9"/>
  <c r="J17" i="9"/>
  <c r="I17" i="9"/>
  <c r="J16" i="9"/>
  <c r="I16" i="9"/>
  <c r="J15" i="9"/>
  <c r="I15" i="9"/>
  <c r="J14" i="9"/>
  <c r="I14" i="9"/>
  <c r="J13" i="9"/>
  <c r="I13" i="9"/>
  <c r="J12" i="9"/>
  <c r="I12" i="9"/>
  <c r="J11" i="9"/>
  <c r="I11" i="9"/>
  <c r="J10" i="9"/>
  <c r="I10" i="9"/>
  <c r="J9" i="9"/>
  <c r="I9" i="9"/>
  <c r="J8" i="9"/>
  <c r="I8" i="9"/>
  <c r="J7" i="9"/>
  <c r="I7" i="9"/>
  <c r="J104" i="9"/>
  <c r="I104" i="9"/>
  <c r="H104" i="9"/>
  <c r="J103" i="9"/>
  <c r="I103" i="9"/>
  <c r="H103" i="9"/>
  <c r="J102" i="9"/>
  <c r="I102" i="9"/>
  <c r="H102" i="9"/>
  <c r="J101" i="9"/>
  <c r="I101" i="9"/>
  <c r="H101" i="9"/>
  <c r="J100" i="9"/>
  <c r="I100" i="9"/>
  <c r="H100" i="9"/>
  <c r="J99" i="9"/>
  <c r="I99" i="9"/>
  <c r="H99" i="9"/>
  <c r="J98" i="9"/>
  <c r="I98" i="9"/>
  <c r="H98" i="9"/>
  <c r="J97" i="9"/>
  <c r="I97" i="9"/>
  <c r="H97" i="9"/>
  <c r="J96" i="9"/>
  <c r="I96" i="9"/>
  <c r="H96" i="9"/>
  <c r="J95" i="9"/>
  <c r="I95" i="9"/>
  <c r="H95" i="9"/>
  <c r="J94" i="9"/>
  <c r="I94" i="9"/>
  <c r="H94" i="9"/>
  <c r="J93" i="9"/>
  <c r="I93" i="9"/>
  <c r="H93" i="9"/>
  <c r="J92" i="9"/>
  <c r="I92" i="9"/>
  <c r="H92" i="9"/>
  <c r="J91" i="9"/>
  <c r="I91" i="9"/>
  <c r="H91" i="9"/>
  <c r="J90" i="9"/>
  <c r="I90" i="9"/>
  <c r="H90" i="9"/>
  <c r="J89" i="9"/>
  <c r="I89" i="9"/>
  <c r="H89" i="9"/>
  <c r="J88" i="9"/>
  <c r="I88" i="9"/>
  <c r="H88" i="9"/>
  <c r="J87" i="9"/>
  <c r="I87" i="9"/>
  <c r="H87" i="9"/>
  <c r="J86" i="9"/>
  <c r="I86" i="9"/>
  <c r="H86" i="9"/>
  <c r="J85" i="9"/>
  <c r="I85" i="9"/>
  <c r="H85" i="9"/>
  <c r="J84" i="9"/>
  <c r="I84" i="9"/>
  <c r="H84" i="9"/>
  <c r="J83" i="9"/>
  <c r="I83" i="9"/>
  <c r="H83" i="9"/>
  <c r="J82" i="9"/>
  <c r="I82" i="9"/>
  <c r="H82" i="9"/>
  <c r="J81" i="9"/>
  <c r="I81" i="9"/>
  <c r="H81" i="9"/>
  <c r="J80" i="9"/>
  <c r="I80" i="9"/>
  <c r="H80" i="9"/>
  <c r="J79" i="9"/>
  <c r="I79" i="9"/>
  <c r="H79" i="9"/>
  <c r="J78" i="9"/>
  <c r="I78" i="9"/>
  <c r="H78" i="9"/>
  <c r="J77" i="9"/>
  <c r="I77" i="9"/>
  <c r="H77" i="9"/>
  <c r="J76" i="9"/>
  <c r="I76" i="9"/>
  <c r="H76" i="9"/>
  <c r="J75" i="9"/>
  <c r="I75" i="9"/>
  <c r="H75" i="9"/>
  <c r="J74" i="9"/>
  <c r="I74" i="9"/>
  <c r="H74" i="9"/>
  <c r="J73" i="9"/>
  <c r="I73" i="9"/>
  <c r="H73" i="9"/>
  <c r="J72" i="9"/>
  <c r="I72" i="9"/>
  <c r="H72" i="9"/>
  <c r="J71" i="9"/>
  <c r="I71" i="9"/>
  <c r="H71" i="9"/>
  <c r="J70" i="9"/>
  <c r="I70" i="9"/>
  <c r="H70" i="9"/>
  <c r="J69" i="9"/>
  <c r="I69" i="9"/>
  <c r="H69" i="9"/>
  <c r="J68" i="9"/>
  <c r="I68" i="9"/>
  <c r="H68" i="9"/>
  <c r="J67" i="9"/>
  <c r="I67" i="9"/>
  <c r="H67" i="9"/>
  <c r="J66" i="9"/>
  <c r="I66" i="9"/>
  <c r="H66" i="9"/>
  <c r="J65" i="9"/>
  <c r="I65" i="9"/>
  <c r="H65" i="9"/>
  <c r="J64" i="9"/>
  <c r="I64" i="9"/>
  <c r="H64" i="9"/>
  <c r="J63" i="9"/>
  <c r="I63" i="9"/>
  <c r="H63" i="9"/>
  <c r="J62" i="9"/>
  <c r="I62" i="9"/>
  <c r="H62" i="9"/>
  <c r="J61" i="9"/>
  <c r="I61" i="9"/>
  <c r="H61" i="9"/>
  <c r="J60" i="9"/>
  <c r="I60" i="9"/>
  <c r="H60" i="9"/>
  <c r="J59" i="9"/>
  <c r="I59" i="9"/>
  <c r="H59" i="9"/>
  <c r="J58" i="9"/>
  <c r="I58" i="9"/>
  <c r="H58" i="9"/>
  <c r="J57" i="9"/>
  <c r="I57" i="9"/>
  <c r="H57" i="9"/>
  <c r="J56" i="9"/>
  <c r="I56" i="9"/>
  <c r="H56" i="9"/>
  <c r="J55" i="9"/>
  <c r="I55" i="9"/>
  <c r="H55" i="9"/>
  <c r="J54" i="9"/>
  <c r="I54" i="9"/>
  <c r="H54" i="9"/>
  <c r="J53" i="9"/>
  <c r="I53" i="9"/>
  <c r="H53" i="9"/>
  <c r="J52" i="9"/>
  <c r="I52" i="9"/>
  <c r="H52" i="9"/>
  <c r="J51" i="9"/>
  <c r="I51" i="9"/>
  <c r="H51" i="9"/>
  <c r="J50" i="9"/>
  <c r="I50" i="9"/>
  <c r="H50" i="9"/>
  <c r="J49" i="9"/>
  <c r="I49" i="9"/>
  <c r="H49" i="9"/>
  <c r="J48" i="9"/>
  <c r="I48" i="9"/>
  <c r="H48" i="9"/>
  <c r="J47" i="9"/>
  <c r="I47" i="9"/>
  <c r="H47" i="9"/>
  <c r="J46" i="9"/>
  <c r="I46" i="9"/>
  <c r="H46" i="9"/>
  <c r="J45" i="9"/>
  <c r="I45" i="9"/>
  <c r="H45" i="9"/>
  <c r="J44" i="9"/>
  <c r="I44" i="9"/>
  <c r="H44" i="9"/>
  <c r="J43" i="9"/>
  <c r="I43" i="9"/>
  <c r="H43" i="9"/>
  <c r="J42" i="9"/>
  <c r="I42" i="9"/>
  <c r="H42" i="9"/>
  <c r="J41" i="9"/>
  <c r="I41" i="9"/>
  <c r="H41" i="9"/>
  <c r="J40" i="9"/>
  <c r="I40" i="9"/>
  <c r="H40" i="9"/>
  <c r="J39" i="9"/>
  <c r="I39" i="9"/>
  <c r="H39" i="9"/>
  <c r="J38" i="9"/>
  <c r="I38" i="9"/>
  <c r="H38" i="9"/>
  <c r="J37" i="9"/>
  <c r="I37" i="9"/>
  <c r="H37" i="9"/>
  <c r="J36" i="9"/>
  <c r="I36" i="9"/>
  <c r="H36" i="9"/>
  <c r="J121" i="9"/>
  <c r="I121" i="9"/>
  <c r="H121" i="9"/>
  <c r="J120" i="9"/>
  <c r="I120" i="9"/>
  <c r="H120" i="9"/>
  <c r="J119" i="9"/>
  <c r="I119" i="9"/>
  <c r="H119" i="9"/>
  <c r="J118" i="9"/>
  <c r="I118" i="9"/>
  <c r="H118" i="9"/>
  <c r="J117" i="9"/>
  <c r="I117" i="9"/>
  <c r="H117" i="9"/>
  <c r="J116" i="9"/>
  <c r="I116" i="9"/>
  <c r="H116" i="9"/>
  <c r="J115" i="9"/>
  <c r="I115" i="9"/>
  <c r="H115" i="9"/>
  <c r="J114" i="9"/>
  <c r="I114" i="9"/>
  <c r="H114" i="9"/>
  <c r="J113" i="9"/>
  <c r="I113" i="9"/>
  <c r="H113" i="9"/>
  <c r="J112" i="9"/>
  <c r="I112" i="9"/>
  <c r="H112" i="9"/>
  <c r="J111" i="9"/>
  <c r="I111" i="9"/>
  <c r="H111" i="9"/>
  <c r="J110" i="9"/>
  <c r="I110" i="9"/>
  <c r="H110" i="9"/>
  <c r="J109" i="9"/>
  <c r="I109" i="9"/>
  <c r="H109" i="9"/>
  <c r="J108" i="9"/>
  <c r="I108" i="9"/>
  <c r="H108" i="9"/>
  <c r="J107" i="9"/>
  <c r="I107" i="9"/>
  <c r="H107" i="9"/>
  <c r="J131" i="9"/>
  <c r="I131" i="9"/>
  <c r="H131" i="9"/>
  <c r="J130" i="9"/>
  <c r="I130" i="9"/>
  <c r="H130" i="9"/>
  <c r="J129" i="9"/>
  <c r="I129" i="9"/>
  <c r="H129" i="9"/>
  <c r="J128" i="9"/>
  <c r="I128" i="9"/>
  <c r="H128" i="9"/>
  <c r="J127" i="9"/>
  <c r="I127" i="9"/>
  <c r="H127" i="9"/>
  <c r="J126" i="9"/>
  <c r="I126" i="9"/>
  <c r="H126" i="9"/>
  <c r="J125" i="9"/>
  <c r="I125" i="9"/>
  <c r="H125" i="9"/>
  <c r="J135" i="9"/>
  <c r="I135" i="9"/>
  <c r="H135" i="9"/>
  <c r="J134" i="9"/>
  <c r="I134" i="9"/>
  <c r="H134" i="9"/>
  <c r="J133" i="9"/>
  <c r="I133" i="9"/>
  <c r="H133" i="9"/>
  <c r="J138" i="9"/>
  <c r="I138" i="9"/>
  <c r="H138" i="9"/>
  <c r="J146" i="9"/>
  <c r="I146" i="9"/>
  <c r="H146" i="9"/>
  <c r="J145" i="9"/>
  <c r="I145" i="9"/>
  <c r="H145" i="9"/>
  <c r="J144" i="9"/>
  <c r="I144" i="9"/>
  <c r="H144" i="9"/>
  <c r="J143" i="9"/>
  <c r="I143" i="9"/>
  <c r="H143" i="9"/>
  <c r="J142" i="9"/>
  <c r="I142" i="9"/>
  <c r="H142" i="9"/>
  <c r="J141" i="9"/>
  <c r="I141" i="9"/>
  <c r="H141" i="9"/>
  <c r="J140" i="9"/>
  <c r="I140" i="9"/>
  <c r="H140" i="9"/>
  <c r="J139" i="9"/>
  <c r="I139" i="9"/>
  <c r="H139" i="9"/>
  <c r="J149" i="9"/>
  <c r="I149" i="9"/>
  <c r="H149" i="9"/>
  <c r="J181" i="9"/>
  <c r="I181" i="9"/>
  <c r="H181" i="9"/>
  <c r="J180" i="9"/>
  <c r="I180" i="9"/>
  <c r="H180" i="9"/>
  <c r="J179" i="9"/>
  <c r="I179" i="9"/>
  <c r="H179" i="9"/>
  <c r="J178" i="9"/>
  <c r="I178" i="9"/>
  <c r="H178" i="9"/>
  <c r="J177" i="9"/>
  <c r="I177" i="9"/>
  <c r="H177" i="9"/>
  <c r="J176" i="9"/>
  <c r="I176" i="9"/>
  <c r="H176" i="9"/>
  <c r="J175" i="9"/>
  <c r="I175" i="9"/>
  <c r="H175" i="9"/>
  <c r="J174" i="9"/>
  <c r="I174" i="9"/>
  <c r="H174" i="9"/>
  <c r="J173" i="9"/>
  <c r="I173" i="9"/>
  <c r="H173" i="9"/>
  <c r="J172" i="9"/>
  <c r="I172" i="9"/>
  <c r="H172" i="9"/>
  <c r="J171" i="9"/>
  <c r="I171" i="9"/>
  <c r="H171" i="9"/>
  <c r="J170" i="9"/>
  <c r="I170" i="9"/>
  <c r="H170" i="9"/>
  <c r="J169" i="9"/>
  <c r="I169" i="9"/>
  <c r="H169" i="9"/>
  <c r="J168" i="9"/>
  <c r="I168" i="9"/>
  <c r="H168" i="9"/>
  <c r="J167" i="9"/>
  <c r="I167" i="9"/>
  <c r="H167" i="9"/>
  <c r="J166" i="9"/>
  <c r="I166" i="9"/>
  <c r="H166" i="9"/>
  <c r="J165" i="9"/>
  <c r="I165" i="9"/>
  <c r="H165" i="9"/>
  <c r="J164" i="9"/>
  <c r="I164" i="9"/>
  <c r="H164" i="9"/>
  <c r="J163" i="9"/>
  <c r="I163" i="9"/>
  <c r="H163" i="9"/>
  <c r="J162" i="9"/>
  <c r="I162" i="9"/>
  <c r="H162" i="9"/>
  <c r="J161" i="9"/>
  <c r="I161" i="9"/>
  <c r="H161" i="9"/>
  <c r="J160" i="9"/>
  <c r="I160" i="9"/>
  <c r="H160" i="9"/>
  <c r="J159" i="9"/>
  <c r="I159" i="9"/>
  <c r="H159" i="9"/>
  <c r="J158" i="9"/>
  <c r="I158" i="9"/>
  <c r="H158" i="9"/>
  <c r="J157" i="9"/>
  <c r="I157" i="9"/>
  <c r="H157" i="9"/>
  <c r="J156" i="9"/>
  <c r="I156" i="9"/>
  <c r="H156" i="9"/>
  <c r="J155" i="9"/>
  <c r="I155" i="9"/>
  <c r="H155" i="9"/>
  <c r="J154" i="9"/>
  <c r="I154" i="9"/>
  <c r="H154" i="9"/>
  <c r="J153" i="9"/>
  <c r="I153" i="9"/>
  <c r="H153" i="9"/>
  <c r="J152" i="9"/>
  <c r="I152" i="9"/>
  <c r="H152" i="9"/>
  <c r="J191" i="9"/>
  <c r="I191" i="9"/>
  <c r="J190" i="9"/>
  <c r="I190" i="9"/>
  <c r="J189" i="9"/>
  <c r="I189" i="9"/>
  <c r="J188" i="9"/>
  <c r="I188" i="9"/>
  <c r="J187" i="9"/>
  <c r="I187" i="9"/>
  <c r="J186" i="9"/>
  <c r="I186" i="9"/>
  <c r="J185" i="9"/>
  <c r="I185" i="9"/>
  <c r="J184" i="9"/>
  <c r="I184" i="9"/>
  <c r="J195" i="9"/>
  <c r="I195" i="9"/>
  <c r="H195" i="9"/>
  <c r="J194" i="9"/>
  <c r="I194" i="9"/>
  <c r="H194" i="9"/>
  <c r="J193" i="9"/>
  <c r="I193" i="9"/>
  <c r="H193" i="9"/>
  <c r="J205" i="9"/>
  <c r="I205" i="9"/>
  <c r="H205" i="9"/>
  <c r="J204" i="9"/>
  <c r="I204" i="9"/>
  <c r="H204" i="9"/>
  <c r="J203" i="9"/>
  <c r="I203" i="9"/>
  <c r="H203" i="9"/>
  <c r="J202" i="9"/>
  <c r="I202" i="9"/>
  <c r="H202" i="9"/>
  <c r="J201" i="9"/>
  <c r="I201" i="9"/>
  <c r="H201" i="9"/>
  <c r="J200" i="9"/>
  <c r="I200" i="9"/>
  <c r="H200" i="9"/>
  <c r="J199" i="9"/>
  <c r="I199" i="9"/>
  <c r="H199" i="9"/>
  <c r="J198" i="9"/>
  <c r="I198" i="9"/>
  <c r="H198" i="9"/>
  <c r="J214" i="9"/>
  <c r="I214" i="9"/>
  <c r="H214" i="9"/>
  <c r="J213" i="9"/>
  <c r="I213" i="9"/>
  <c r="H213" i="9"/>
  <c r="J212" i="9"/>
  <c r="I212" i="9"/>
  <c r="H212" i="9"/>
  <c r="J211" i="9"/>
  <c r="I211" i="9"/>
  <c r="H211" i="9"/>
  <c r="J210" i="9"/>
  <c r="I210" i="9"/>
  <c r="H210" i="9"/>
  <c r="J209" i="9"/>
  <c r="I209" i="9"/>
  <c r="H209" i="9"/>
  <c r="J208" i="9"/>
  <c r="I208" i="9"/>
  <c r="H208" i="9"/>
  <c r="J228" i="9"/>
  <c r="I228" i="9"/>
  <c r="H228" i="9"/>
  <c r="J227" i="9"/>
  <c r="I227" i="9"/>
  <c r="H227" i="9"/>
  <c r="J226" i="9"/>
  <c r="I226" i="9"/>
  <c r="H226" i="9"/>
  <c r="J225" i="9"/>
  <c r="I225" i="9"/>
  <c r="H225" i="9"/>
  <c r="J224" i="9"/>
  <c r="I224" i="9"/>
  <c r="H224" i="9"/>
  <c r="J223" i="9"/>
  <c r="I223" i="9"/>
  <c r="H223" i="9"/>
  <c r="J222" i="9"/>
  <c r="I222" i="9"/>
  <c r="H222" i="9"/>
  <c r="J221" i="9"/>
  <c r="I221" i="9"/>
  <c r="H221" i="9"/>
  <c r="J220" i="9"/>
  <c r="I220" i="9"/>
  <c r="H220" i="9"/>
  <c r="J219" i="9"/>
  <c r="I219" i="9"/>
  <c r="H219" i="9"/>
  <c r="J218" i="9"/>
  <c r="I218" i="9"/>
  <c r="H218" i="9"/>
  <c r="J217" i="9"/>
  <c r="I217" i="9"/>
  <c r="H217" i="9"/>
  <c r="AG18" i="30"/>
  <c r="AD18" i="30"/>
  <c r="AA18" i="30"/>
  <c r="AC18" i="30" s="1"/>
  <c r="X18" i="30"/>
  <c r="U18" i="30"/>
  <c r="R18" i="30"/>
  <c r="T18" i="30" s="1"/>
  <c r="O18" i="30"/>
  <c r="L18" i="30"/>
  <c r="I18" i="30"/>
  <c r="K18" i="30" s="1"/>
  <c r="F18" i="30"/>
  <c r="H18" i="30" s="1"/>
  <c r="AI18" i="30"/>
  <c r="AI16" i="30"/>
  <c r="AI15" i="30"/>
  <c r="AI14" i="30"/>
  <c r="AI13" i="30"/>
  <c r="AI12" i="30"/>
  <c r="AI11" i="30"/>
  <c r="AI10" i="30"/>
  <c r="AI9" i="30"/>
  <c r="AI8" i="30"/>
  <c r="AF18" i="30"/>
  <c r="AF16" i="30"/>
  <c r="AF15" i="30"/>
  <c r="AF14" i="30"/>
  <c r="AF13" i="30"/>
  <c r="AF12" i="30"/>
  <c r="AF11" i="30"/>
  <c r="AF10" i="30"/>
  <c r="AF9" i="30"/>
  <c r="AF8" i="30"/>
  <c r="AC16" i="30"/>
  <c r="AC15" i="30"/>
  <c r="AC14" i="30"/>
  <c r="AC13" i="30"/>
  <c r="AC12" i="30"/>
  <c r="AC11" i="30"/>
  <c r="AC10" i="30"/>
  <c r="AC9" i="30"/>
  <c r="AC8" i="30"/>
  <c r="Z18" i="30"/>
  <c r="Z16" i="30"/>
  <c r="Z15" i="30"/>
  <c r="Z14" i="30"/>
  <c r="Z13" i="30"/>
  <c r="Z12" i="30"/>
  <c r="Z11" i="30"/>
  <c r="Z10" i="30"/>
  <c r="Z9" i="30"/>
  <c r="Z8" i="30"/>
  <c r="W18" i="30"/>
  <c r="W16" i="30"/>
  <c r="W15" i="30"/>
  <c r="W14" i="30"/>
  <c r="W13" i="30"/>
  <c r="W12" i="30"/>
  <c r="W11" i="30"/>
  <c r="W10" i="30"/>
  <c r="W9" i="30"/>
  <c r="W8" i="30"/>
  <c r="T16" i="30"/>
  <c r="T15" i="30"/>
  <c r="T14" i="30"/>
  <c r="T13" i="30"/>
  <c r="T12" i="30"/>
  <c r="T11" i="30"/>
  <c r="T10" i="30"/>
  <c r="T9" i="30"/>
  <c r="T8" i="30"/>
  <c r="Q18" i="30"/>
  <c r="Q16" i="30"/>
  <c r="Q15" i="30"/>
  <c r="Q14" i="30"/>
  <c r="Q13" i="30"/>
  <c r="Q12" i="30"/>
  <c r="Q11" i="30"/>
  <c r="Q10" i="30"/>
  <c r="Q9" i="30"/>
  <c r="Q8" i="30"/>
  <c r="N18" i="30"/>
  <c r="M38" i="22"/>
  <c r="N38" i="22"/>
  <c r="O38" i="22"/>
  <c r="R38" i="22"/>
  <c r="S38" i="22"/>
  <c r="T38" i="22"/>
  <c r="W38" i="22"/>
  <c r="W51" i="22" s="1"/>
  <c r="X38" i="22"/>
  <c r="Y38" i="22"/>
  <c r="M39" i="22"/>
  <c r="N39" i="22"/>
  <c r="O39" i="22"/>
  <c r="R39" i="22"/>
  <c r="S39" i="22"/>
  <c r="T39" i="22"/>
  <c r="W39" i="22"/>
  <c r="X39" i="22"/>
  <c r="Y39" i="22"/>
  <c r="M51" i="22"/>
  <c r="R42" i="22"/>
  <c r="R43" i="22"/>
  <c r="R44" i="22"/>
  <c r="R45" i="22"/>
  <c r="R46" i="22"/>
  <c r="R47" i="22"/>
  <c r="R48" i="22"/>
  <c r="R49" i="22"/>
  <c r="R50" i="22"/>
  <c r="R51" i="22" s="1"/>
  <c r="J50" i="22"/>
  <c r="I50" i="22"/>
  <c r="J47" i="22"/>
  <c r="I47" i="22"/>
  <c r="J44" i="22"/>
  <c r="I44" i="22"/>
  <c r="J43" i="22"/>
  <c r="I43" i="22"/>
  <c r="J42" i="22"/>
  <c r="I42" i="22"/>
  <c r="J39" i="22"/>
  <c r="I39" i="22"/>
  <c r="H39" i="22"/>
  <c r="J38" i="22"/>
  <c r="I38" i="22"/>
  <c r="H38" i="22"/>
  <c r="J37" i="22"/>
  <c r="I37" i="22"/>
  <c r="H37" i="22"/>
  <c r="J36" i="22"/>
  <c r="I36" i="22"/>
  <c r="H36" i="22"/>
  <c r="J35" i="22"/>
  <c r="I35" i="22"/>
  <c r="H35" i="22"/>
  <c r="J34" i="22"/>
  <c r="I34" i="22"/>
  <c r="H34" i="22"/>
  <c r="J33" i="22"/>
  <c r="I33" i="22"/>
  <c r="H33" i="22"/>
  <c r="J32" i="22"/>
  <c r="I32" i="22"/>
  <c r="H32" i="22"/>
  <c r="J31" i="22"/>
  <c r="I31" i="22"/>
  <c r="H31" i="22"/>
  <c r="J30" i="22"/>
  <c r="I30" i="22"/>
  <c r="H30" i="22"/>
  <c r="J29" i="22"/>
  <c r="I29" i="22"/>
  <c r="H29" i="22"/>
  <c r="J28" i="22"/>
  <c r="I28" i="22"/>
  <c r="H28" i="22"/>
  <c r="J27" i="22"/>
  <c r="I27" i="22"/>
  <c r="H27" i="22"/>
  <c r="J26" i="22"/>
  <c r="I26" i="22"/>
  <c r="H26" i="22"/>
  <c r="J25" i="22"/>
  <c r="I25" i="22"/>
  <c r="H25" i="22"/>
  <c r="J24" i="22"/>
  <c r="I24" i="22"/>
  <c r="H24" i="22"/>
  <c r="J23" i="22"/>
  <c r="I23" i="22"/>
  <c r="H23" i="22"/>
  <c r="J22" i="22"/>
  <c r="I22" i="22"/>
  <c r="H22" i="22"/>
  <c r="J21" i="22"/>
  <c r="I21" i="22"/>
  <c r="H21" i="22"/>
  <c r="J20" i="22"/>
  <c r="I20" i="22"/>
  <c r="H20" i="22"/>
  <c r="J19" i="22"/>
  <c r="I19" i="22"/>
  <c r="H19" i="22"/>
  <c r="J18" i="22"/>
  <c r="I18" i="22"/>
  <c r="H18" i="22"/>
  <c r="J17" i="22"/>
  <c r="I17" i="22"/>
  <c r="H17" i="22"/>
  <c r="J16" i="22"/>
  <c r="I16" i="22"/>
  <c r="H16" i="22"/>
  <c r="J15" i="22"/>
  <c r="I15" i="22"/>
  <c r="H15" i="22"/>
  <c r="J14" i="22"/>
  <c r="I14" i="22"/>
  <c r="H14" i="22"/>
  <c r="J13" i="22"/>
  <c r="I13" i="22"/>
  <c r="H13" i="22"/>
  <c r="J10" i="22"/>
  <c r="I10" i="22"/>
  <c r="H10" i="22"/>
  <c r="J9" i="22"/>
  <c r="I9" i="22"/>
  <c r="H9" i="22"/>
  <c r="J8" i="22"/>
  <c r="I8" i="22"/>
  <c r="H8" i="22"/>
  <c r="J7" i="22"/>
  <c r="I7" i="22"/>
  <c r="H7" i="22"/>
  <c r="J6" i="22"/>
  <c r="I6" i="22"/>
  <c r="Y50" i="22"/>
  <c r="X50" i="22"/>
  <c r="T50" i="22"/>
  <c r="O50" i="22"/>
  <c r="N50" i="22"/>
  <c r="Y49" i="22"/>
  <c r="X49" i="22"/>
  <c r="T49" i="22"/>
  <c r="O49" i="22"/>
  <c r="N49" i="22"/>
  <c r="Y48" i="22"/>
  <c r="X48" i="22"/>
  <c r="T48" i="22"/>
  <c r="O48" i="22"/>
  <c r="N48" i="22"/>
  <c r="Y47" i="22"/>
  <c r="X47" i="22"/>
  <c r="T47" i="22"/>
  <c r="O47" i="22"/>
  <c r="N47" i="22"/>
  <c r="Y46" i="22"/>
  <c r="X46" i="22"/>
  <c r="T46" i="22"/>
  <c r="O46" i="22"/>
  <c r="N46" i="22"/>
  <c r="Y45" i="22"/>
  <c r="X45" i="22"/>
  <c r="T45" i="22"/>
  <c r="O45" i="22"/>
  <c r="N45" i="22"/>
  <c r="Y44" i="22"/>
  <c r="X44" i="22"/>
  <c r="T44" i="22"/>
  <c r="O44" i="22"/>
  <c r="N44" i="22"/>
  <c r="Y43" i="22"/>
  <c r="X43" i="22"/>
  <c r="T43" i="22"/>
  <c r="O43" i="22"/>
  <c r="N43" i="22"/>
  <c r="Y42" i="22"/>
  <c r="X42" i="22"/>
  <c r="T42" i="22"/>
  <c r="O42" i="22"/>
  <c r="N42" i="22"/>
  <c r="Y37" i="22"/>
  <c r="X37" i="22"/>
  <c r="W37" i="22"/>
  <c r="T37" i="22"/>
  <c r="S37" i="22"/>
  <c r="R37" i="22"/>
  <c r="O37" i="22"/>
  <c r="N37" i="22"/>
  <c r="M37" i="22"/>
  <c r="Y36" i="22"/>
  <c r="X36" i="22"/>
  <c r="W36" i="22"/>
  <c r="T36" i="22"/>
  <c r="S36" i="22"/>
  <c r="R36" i="22"/>
  <c r="O36" i="22"/>
  <c r="N36" i="22"/>
  <c r="M36" i="22"/>
  <c r="Y35" i="22"/>
  <c r="X35" i="22"/>
  <c r="W35" i="22"/>
  <c r="T35" i="22"/>
  <c r="S35" i="22"/>
  <c r="R35" i="22"/>
  <c r="O35" i="22"/>
  <c r="N35" i="22"/>
  <c r="M35" i="22"/>
  <c r="Y34" i="22"/>
  <c r="X34" i="22"/>
  <c r="W34" i="22"/>
  <c r="T34" i="22"/>
  <c r="S34" i="22"/>
  <c r="R34" i="22"/>
  <c r="O34" i="22"/>
  <c r="N34" i="22"/>
  <c r="M34" i="22"/>
  <c r="Y33" i="22"/>
  <c r="X33" i="22"/>
  <c r="W33" i="22"/>
  <c r="T33" i="22"/>
  <c r="S33" i="22"/>
  <c r="R33" i="22"/>
  <c r="O33" i="22"/>
  <c r="N33" i="22"/>
  <c r="M33" i="22"/>
  <c r="Y32" i="22"/>
  <c r="X32" i="22"/>
  <c r="W32" i="22"/>
  <c r="T32" i="22"/>
  <c r="S32" i="22"/>
  <c r="R32" i="22"/>
  <c r="O32" i="22"/>
  <c r="N32" i="22"/>
  <c r="M32" i="22"/>
  <c r="Y31" i="22"/>
  <c r="X31" i="22"/>
  <c r="W31" i="22"/>
  <c r="T31" i="22"/>
  <c r="S31" i="22"/>
  <c r="R31" i="22"/>
  <c r="O31" i="22"/>
  <c r="N31" i="22"/>
  <c r="M31" i="22"/>
  <c r="Y30" i="22"/>
  <c r="X30" i="22"/>
  <c r="W30" i="22"/>
  <c r="T30" i="22"/>
  <c r="S30" i="22"/>
  <c r="R30" i="22"/>
  <c r="O30" i="22"/>
  <c r="N30" i="22"/>
  <c r="M30" i="22"/>
  <c r="Y29" i="22"/>
  <c r="X29" i="22"/>
  <c r="W29" i="22"/>
  <c r="T29" i="22"/>
  <c r="S29" i="22"/>
  <c r="R29" i="22"/>
  <c r="O29" i="22"/>
  <c r="N29" i="22"/>
  <c r="M29" i="22"/>
  <c r="Y28" i="22"/>
  <c r="X28" i="22"/>
  <c r="W28" i="22"/>
  <c r="T28" i="22"/>
  <c r="S28" i="22"/>
  <c r="R28" i="22"/>
  <c r="O28" i="22"/>
  <c r="N28" i="22"/>
  <c r="M28" i="22"/>
  <c r="Y27" i="22"/>
  <c r="X27" i="22"/>
  <c r="W27" i="22"/>
  <c r="T27" i="22"/>
  <c r="S27" i="22"/>
  <c r="R27" i="22"/>
  <c r="O27" i="22"/>
  <c r="N27" i="22"/>
  <c r="M27" i="22"/>
  <c r="Y26" i="22"/>
  <c r="X26" i="22"/>
  <c r="W26" i="22"/>
  <c r="T26" i="22"/>
  <c r="S26" i="22"/>
  <c r="R26" i="22"/>
  <c r="O26" i="22"/>
  <c r="N26" i="22"/>
  <c r="M26" i="22"/>
  <c r="Y25" i="22"/>
  <c r="X25" i="22"/>
  <c r="W25" i="22"/>
  <c r="T25" i="22"/>
  <c r="S25" i="22"/>
  <c r="R25" i="22"/>
  <c r="O25" i="22"/>
  <c r="N25" i="22"/>
  <c r="M25" i="22"/>
  <c r="Y24" i="22"/>
  <c r="X24" i="22"/>
  <c r="W24" i="22"/>
  <c r="T24" i="22"/>
  <c r="S24" i="22"/>
  <c r="R24" i="22"/>
  <c r="O24" i="22"/>
  <c r="N24" i="22"/>
  <c r="M24" i="22"/>
  <c r="Y23" i="22"/>
  <c r="X23" i="22"/>
  <c r="W23" i="22"/>
  <c r="T23" i="22"/>
  <c r="S23" i="22"/>
  <c r="R23" i="22"/>
  <c r="O23" i="22"/>
  <c r="N23" i="22"/>
  <c r="M23" i="22"/>
  <c r="Y22" i="22"/>
  <c r="X22" i="22"/>
  <c r="W22" i="22"/>
  <c r="T22" i="22"/>
  <c r="S22" i="22"/>
  <c r="R22" i="22"/>
  <c r="O22" i="22"/>
  <c r="N22" i="22"/>
  <c r="M22" i="22"/>
  <c r="Y21" i="22"/>
  <c r="X21" i="22"/>
  <c r="W21" i="22"/>
  <c r="T21" i="22"/>
  <c r="S21" i="22"/>
  <c r="R21" i="22"/>
  <c r="O21" i="22"/>
  <c r="N21" i="22"/>
  <c r="M21" i="22"/>
  <c r="Y20" i="22"/>
  <c r="X20" i="22"/>
  <c r="W20" i="22"/>
  <c r="T20" i="22"/>
  <c r="S20" i="22"/>
  <c r="R20" i="22"/>
  <c r="O20" i="22"/>
  <c r="N20" i="22"/>
  <c r="M20" i="22"/>
  <c r="Y19" i="22"/>
  <c r="X19" i="22"/>
  <c r="W19" i="22"/>
  <c r="T19" i="22"/>
  <c r="S19" i="22"/>
  <c r="R19" i="22"/>
  <c r="O19" i="22"/>
  <c r="N19" i="22"/>
  <c r="M19" i="22"/>
  <c r="Y18" i="22"/>
  <c r="X18" i="22"/>
  <c r="W18" i="22"/>
  <c r="T18" i="22"/>
  <c r="S18" i="22"/>
  <c r="R18" i="22"/>
  <c r="O18" i="22"/>
  <c r="N18" i="22"/>
  <c r="M18" i="22"/>
  <c r="Y17" i="22"/>
  <c r="X17" i="22"/>
  <c r="W17" i="22"/>
  <c r="T17" i="22"/>
  <c r="S17" i="22"/>
  <c r="R17" i="22"/>
  <c r="O17" i="22"/>
  <c r="N17" i="22"/>
  <c r="M17" i="22"/>
  <c r="Y16" i="22"/>
  <c r="X16" i="22"/>
  <c r="W16" i="22"/>
  <c r="T16" i="22"/>
  <c r="S16" i="22"/>
  <c r="R16" i="22"/>
  <c r="O16" i="22"/>
  <c r="N16" i="22"/>
  <c r="M16" i="22"/>
  <c r="Y15" i="22"/>
  <c r="X15" i="22"/>
  <c r="W15" i="22"/>
  <c r="T15" i="22"/>
  <c r="S15" i="22"/>
  <c r="R15" i="22"/>
  <c r="O15" i="22"/>
  <c r="N15" i="22"/>
  <c r="M15" i="22"/>
  <c r="Y14" i="22"/>
  <c r="X14" i="22"/>
  <c r="W14" i="22"/>
  <c r="T14" i="22"/>
  <c r="S14" i="22"/>
  <c r="R14" i="22"/>
  <c r="O14" i="22"/>
  <c r="N14" i="22"/>
  <c r="M14" i="22"/>
  <c r="Y13" i="22"/>
  <c r="X13" i="22"/>
  <c r="W13" i="22"/>
  <c r="T13" i="22"/>
  <c r="S13" i="22"/>
  <c r="R13" i="22"/>
  <c r="O13" i="22"/>
  <c r="N13" i="22"/>
  <c r="M13" i="22"/>
  <c r="Y10" i="22"/>
  <c r="X10" i="22"/>
  <c r="W10" i="22"/>
  <c r="T10" i="22"/>
  <c r="S10" i="22"/>
  <c r="R10" i="22"/>
  <c r="O10" i="22"/>
  <c r="N10" i="22"/>
  <c r="M10" i="22"/>
  <c r="Y9" i="22"/>
  <c r="X9" i="22"/>
  <c r="W9" i="22"/>
  <c r="T9" i="22"/>
  <c r="S9" i="22"/>
  <c r="R9" i="22"/>
  <c r="O9" i="22"/>
  <c r="N9" i="22"/>
  <c r="M9" i="22"/>
  <c r="Y8" i="22"/>
  <c r="X8" i="22"/>
  <c r="W8" i="22"/>
  <c r="T8" i="22"/>
  <c r="S8" i="22"/>
  <c r="R8" i="22"/>
  <c r="O8" i="22"/>
  <c r="N8" i="22"/>
  <c r="M8" i="22"/>
  <c r="Y7" i="22"/>
  <c r="X7" i="22"/>
  <c r="W7" i="22"/>
  <c r="T7" i="22"/>
  <c r="S7" i="22"/>
  <c r="R7" i="22"/>
  <c r="O7" i="22"/>
  <c r="N7" i="22"/>
  <c r="M7" i="22"/>
  <c r="Y6" i="22"/>
  <c r="X6" i="22"/>
  <c r="W6" i="22"/>
  <c r="T6" i="22"/>
  <c r="S6" i="22"/>
  <c r="R6" i="22"/>
  <c r="O6" i="22"/>
  <c r="N6" i="22"/>
  <c r="M6" i="22"/>
  <c r="N78" i="20"/>
  <c r="M78" i="20"/>
  <c r="Y76" i="20"/>
  <c r="X76" i="20"/>
  <c r="W76" i="20"/>
  <c r="T76" i="20"/>
  <c r="S76" i="20"/>
  <c r="R76" i="20"/>
  <c r="O76" i="20"/>
  <c r="N76" i="20"/>
  <c r="M76" i="20"/>
  <c r="Y75" i="20"/>
  <c r="X75" i="20"/>
  <c r="W75" i="20"/>
  <c r="T75" i="20"/>
  <c r="S75" i="20"/>
  <c r="R75" i="20"/>
  <c r="O75" i="20"/>
  <c r="N75" i="20"/>
  <c r="M75" i="20"/>
  <c r="Y74" i="20"/>
  <c r="X74" i="20"/>
  <c r="W74" i="20"/>
  <c r="T74" i="20"/>
  <c r="S74" i="20"/>
  <c r="R74" i="20"/>
  <c r="O74" i="20"/>
  <c r="N74" i="20"/>
  <c r="M74" i="20"/>
  <c r="Y73" i="20"/>
  <c r="X73" i="20"/>
  <c r="W73" i="20"/>
  <c r="T73" i="20"/>
  <c r="S73" i="20"/>
  <c r="R73" i="20"/>
  <c r="O73" i="20"/>
  <c r="N73" i="20"/>
  <c r="M73" i="20"/>
  <c r="Y71" i="20"/>
  <c r="X71" i="20"/>
  <c r="W71" i="20"/>
  <c r="T71" i="20"/>
  <c r="S71" i="20"/>
  <c r="R71" i="20"/>
  <c r="O71" i="20"/>
  <c r="N71" i="20"/>
  <c r="M71" i="20"/>
  <c r="Y70" i="20"/>
  <c r="X70" i="20"/>
  <c r="W70" i="20"/>
  <c r="T70" i="20"/>
  <c r="S70" i="20"/>
  <c r="R70" i="20"/>
  <c r="O70" i="20"/>
  <c r="N70" i="20"/>
  <c r="M70" i="20"/>
  <c r="Y68" i="20"/>
  <c r="X68" i="20"/>
  <c r="W68" i="20"/>
  <c r="T68" i="20"/>
  <c r="S68" i="20"/>
  <c r="R68" i="20"/>
  <c r="O68" i="20"/>
  <c r="N68" i="20"/>
  <c r="M68" i="20"/>
  <c r="Y67" i="20"/>
  <c r="X67" i="20"/>
  <c r="W67" i="20"/>
  <c r="T67" i="20"/>
  <c r="S67" i="20"/>
  <c r="R67" i="20"/>
  <c r="O67" i="20"/>
  <c r="N67" i="20"/>
  <c r="M67" i="20"/>
  <c r="Y65" i="20"/>
  <c r="X65" i="20"/>
  <c r="W65" i="20"/>
  <c r="T65" i="20"/>
  <c r="S65" i="20"/>
  <c r="R65" i="20"/>
  <c r="O65" i="20"/>
  <c r="N65" i="20"/>
  <c r="M65" i="20"/>
  <c r="Y64" i="20"/>
  <c r="X64" i="20"/>
  <c r="W64" i="20"/>
  <c r="T64" i="20"/>
  <c r="S64" i="20"/>
  <c r="R64" i="20"/>
  <c r="O64" i="20"/>
  <c r="N64" i="20"/>
  <c r="M64" i="20"/>
  <c r="Y63" i="20"/>
  <c r="X63" i="20"/>
  <c r="W63" i="20"/>
  <c r="T63" i="20"/>
  <c r="S63" i="20"/>
  <c r="R63" i="20"/>
  <c r="O63" i="20"/>
  <c r="N63" i="20"/>
  <c r="M63" i="20"/>
  <c r="Y56" i="20"/>
  <c r="X56" i="20"/>
  <c r="W56" i="20"/>
  <c r="T56" i="20"/>
  <c r="S56" i="20"/>
  <c r="R56" i="20"/>
  <c r="O56" i="20"/>
  <c r="N56" i="20"/>
  <c r="M56" i="20"/>
  <c r="Y47" i="20"/>
  <c r="X47" i="20"/>
  <c r="W47" i="20"/>
  <c r="T47" i="20"/>
  <c r="S47" i="20"/>
  <c r="R47" i="20"/>
  <c r="O47" i="20"/>
  <c r="N47" i="20"/>
  <c r="M47" i="20"/>
  <c r="Y46" i="20"/>
  <c r="X46" i="20"/>
  <c r="W46" i="20"/>
  <c r="T46" i="20"/>
  <c r="S46" i="20"/>
  <c r="R46" i="20"/>
  <c r="O46" i="20"/>
  <c r="N46" i="20"/>
  <c r="M46" i="20"/>
  <c r="Y45" i="20"/>
  <c r="X45" i="20"/>
  <c r="W45" i="20"/>
  <c r="T45" i="20"/>
  <c r="S45" i="20"/>
  <c r="R45" i="20"/>
  <c r="O45" i="20"/>
  <c r="N45" i="20"/>
  <c r="M45" i="20"/>
  <c r="Y44" i="20"/>
  <c r="X44" i="20"/>
  <c r="W44" i="20"/>
  <c r="T44" i="20"/>
  <c r="S44" i="20"/>
  <c r="R44" i="20"/>
  <c r="O44" i="20"/>
  <c r="N44" i="20"/>
  <c r="M44" i="20"/>
  <c r="Y43" i="20"/>
  <c r="X43" i="20"/>
  <c r="W43" i="20"/>
  <c r="T43" i="20"/>
  <c r="S43" i="20"/>
  <c r="R43" i="20"/>
  <c r="O43" i="20"/>
  <c r="N43" i="20"/>
  <c r="M43" i="20"/>
  <c r="Y42" i="20"/>
  <c r="X42" i="20"/>
  <c r="W42" i="20"/>
  <c r="T42" i="20"/>
  <c r="S42" i="20"/>
  <c r="R42" i="20"/>
  <c r="O42" i="20"/>
  <c r="N42" i="20"/>
  <c r="M42" i="20"/>
  <c r="Y41" i="20"/>
  <c r="X41" i="20"/>
  <c r="W41" i="20"/>
  <c r="T41" i="20"/>
  <c r="S41" i="20"/>
  <c r="R41" i="20"/>
  <c r="O41" i="20"/>
  <c r="N41" i="20"/>
  <c r="M41" i="20"/>
  <c r="Y40" i="20"/>
  <c r="X40" i="20"/>
  <c r="W40" i="20"/>
  <c r="T40" i="20"/>
  <c r="S40" i="20"/>
  <c r="R40" i="20"/>
  <c r="O40" i="20"/>
  <c r="N40" i="20"/>
  <c r="M40" i="20"/>
  <c r="Y39" i="20"/>
  <c r="X39" i="20"/>
  <c r="W39" i="20"/>
  <c r="T39" i="20"/>
  <c r="S39" i="20"/>
  <c r="R39" i="20"/>
  <c r="O39" i="20"/>
  <c r="N39" i="20"/>
  <c r="M39" i="20"/>
  <c r="Y37" i="20"/>
  <c r="X37" i="20"/>
  <c r="W37" i="20"/>
  <c r="T37" i="20"/>
  <c r="S37" i="20"/>
  <c r="R37" i="20"/>
  <c r="O37" i="20"/>
  <c r="N37" i="20"/>
  <c r="M37" i="20"/>
  <c r="Y36" i="20"/>
  <c r="X36" i="20"/>
  <c r="W36" i="20"/>
  <c r="T36" i="20"/>
  <c r="S36" i="20"/>
  <c r="R36" i="20"/>
  <c r="O36" i="20"/>
  <c r="N36" i="20"/>
  <c r="M36" i="20"/>
  <c r="Y31" i="20"/>
  <c r="X31" i="20"/>
  <c r="W31" i="20"/>
  <c r="T31" i="20"/>
  <c r="S31" i="20"/>
  <c r="R31" i="20"/>
  <c r="O31" i="20"/>
  <c r="N31" i="20"/>
  <c r="M31" i="20"/>
  <c r="Y30" i="20"/>
  <c r="X30" i="20"/>
  <c r="W30" i="20"/>
  <c r="T30" i="20"/>
  <c r="S30" i="20"/>
  <c r="R30" i="20"/>
  <c r="O30" i="20"/>
  <c r="N30" i="20"/>
  <c r="M30" i="20"/>
  <c r="Y29" i="20"/>
  <c r="X29" i="20"/>
  <c r="W29" i="20"/>
  <c r="T29" i="20"/>
  <c r="S29" i="20"/>
  <c r="R29" i="20"/>
  <c r="O29" i="20"/>
  <c r="N29" i="20"/>
  <c r="M29" i="20"/>
  <c r="Y28" i="20"/>
  <c r="X28" i="20"/>
  <c r="W28" i="20"/>
  <c r="T28" i="20"/>
  <c r="S28" i="20"/>
  <c r="R28" i="20"/>
  <c r="O28" i="20"/>
  <c r="N28" i="20"/>
  <c r="M28" i="20"/>
  <c r="Y16" i="20"/>
  <c r="X16" i="20"/>
  <c r="W16" i="20"/>
  <c r="T16" i="20"/>
  <c r="S16" i="20"/>
  <c r="R16" i="20"/>
  <c r="O16" i="20"/>
  <c r="N16" i="20"/>
  <c r="M16" i="20"/>
  <c r="Y15" i="20"/>
  <c r="X15" i="20"/>
  <c r="W15" i="20"/>
  <c r="T15" i="20"/>
  <c r="S15" i="20"/>
  <c r="R15" i="20"/>
  <c r="O15" i="20"/>
  <c r="N15" i="20"/>
  <c r="M15" i="20"/>
  <c r="Y14" i="20"/>
  <c r="X14" i="20"/>
  <c r="W14" i="20"/>
  <c r="T14" i="20"/>
  <c r="S14" i="20"/>
  <c r="R14" i="20"/>
  <c r="O14" i="20"/>
  <c r="N14" i="20"/>
  <c r="M14" i="20"/>
  <c r="Y13" i="20"/>
  <c r="X13" i="20"/>
  <c r="W13" i="20"/>
  <c r="T13" i="20"/>
  <c r="S13" i="20"/>
  <c r="R13" i="20"/>
  <c r="O13" i="20"/>
  <c r="N13" i="20"/>
  <c r="M13" i="20"/>
  <c r="Y12" i="20"/>
  <c r="X12" i="20"/>
  <c r="W12" i="20"/>
  <c r="T12" i="20"/>
  <c r="S12" i="20"/>
  <c r="R12" i="20"/>
  <c r="O12" i="20"/>
  <c r="N12" i="20"/>
  <c r="M12" i="20"/>
  <c r="Y11" i="20"/>
  <c r="X11" i="20"/>
  <c r="W11" i="20"/>
  <c r="T11" i="20"/>
  <c r="S11" i="20"/>
  <c r="R11" i="20"/>
  <c r="O11" i="20"/>
  <c r="N11" i="20"/>
  <c r="M11" i="20"/>
  <c r="Y10" i="20"/>
  <c r="X10" i="20"/>
  <c r="W10" i="20"/>
  <c r="T10" i="20"/>
  <c r="S10" i="20"/>
  <c r="R10" i="20"/>
  <c r="O10" i="20"/>
  <c r="N10" i="20"/>
  <c r="M10" i="20"/>
  <c r="Y9" i="20"/>
  <c r="X9" i="20"/>
  <c r="W9" i="20"/>
  <c r="T9" i="20"/>
  <c r="S9" i="20"/>
  <c r="R9" i="20"/>
  <c r="O9" i="20"/>
  <c r="N9" i="20"/>
  <c r="M9" i="20"/>
  <c r="Y8" i="20"/>
  <c r="X8" i="20"/>
  <c r="W8" i="20"/>
  <c r="T8" i="20"/>
  <c r="S8" i="20"/>
  <c r="R8" i="20"/>
  <c r="O8" i="20"/>
  <c r="N8" i="20"/>
  <c r="M8" i="20"/>
  <c r="Y7" i="20"/>
  <c r="X7" i="20"/>
  <c r="W7" i="20"/>
  <c r="T7" i="20"/>
  <c r="S7" i="20"/>
  <c r="R7" i="20"/>
  <c r="O7" i="20"/>
  <c r="N7" i="20"/>
  <c r="M7" i="20"/>
  <c r="Y6" i="20"/>
  <c r="X6" i="20"/>
  <c r="W6" i="20"/>
  <c r="T6" i="20"/>
  <c r="S6" i="20"/>
  <c r="R6" i="20"/>
  <c r="O6" i="20"/>
  <c r="N6" i="20"/>
  <c r="M6" i="20"/>
  <c r="H81" i="20"/>
  <c r="J80" i="20"/>
  <c r="I80" i="20"/>
  <c r="H80" i="20"/>
  <c r="J79" i="20"/>
  <c r="I79" i="20"/>
  <c r="H79" i="20"/>
  <c r="J78" i="20"/>
  <c r="I78" i="20"/>
  <c r="H78" i="20"/>
  <c r="J77" i="20"/>
  <c r="I77" i="20"/>
  <c r="H77" i="20"/>
  <c r="J76" i="20"/>
  <c r="I76" i="20"/>
  <c r="H76" i="20"/>
  <c r="J75" i="20"/>
  <c r="I75" i="20"/>
  <c r="H75" i="20"/>
  <c r="J74" i="20"/>
  <c r="I74" i="20"/>
  <c r="H74" i="20"/>
  <c r="J73" i="20"/>
  <c r="I73" i="20"/>
  <c r="H73" i="20"/>
  <c r="J71" i="20"/>
  <c r="I71" i="20"/>
  <c r="H71" i="20"/>
  <c r="J70" i="20"/>
  <c r="I70" i="20"/>
  <c r="H70" i="20"/>
  <c r="J69" i="20"/>
  <c r="I69" i="20"/>
  <c r="H69" i="20"/>
  <c r="J68" i="20"/>
  <c r="I68" i="20"/>
  <c r="H68" i="20"/>
  <c r="J67" i="20"/>
  <c r="I67" i="20"/>
  <c r="H67" i="20"/>
  <c r="J65" i="20"/>
  <c r="I65" i="20"/>
  <c r="H65" i="20"/>
  <c r="J64" i="20"/>
  <c r="I64" i="20"/>
  <c r="H64" i="20"/>
  <c r="J63" i="20"/>
  <c r="I63" i="20"/>
  <c r="H63" i="20"/>
  <c r="J62" i="20"/>
  <c r="I62" i="20"/>
  <c r="H62" i="20"/>
  <c r="J61" i="20"/>
  <c r="I61" i="20"/>
  <c r="H61" i="20"/>
  <c r="J60" i="20"/>
  <c r="I60" i="20"/>
  <c r="H60" i="20"/>
  <c r="J59" i="20"/>
  <c r="I59" i="20"/>
  <c r="H59" i="20"/>
  <c r="J58" i="20"/>
  <c r="I58" i="20"/>
  <c r="H58" i="20"/>
  <c r="J57" i="20"/>
  <c r="I57" i="20"/>
  <c r="H57" i="20"/>
  <c r="J56" i="20"/>
  <c r="I56" i="20"/>
  <c r="H56" i="20"/>
  <c r="J54" i="20"/>
  <c r="I54" i="20"/>
  <c r="H54" i="20"/>
  <c r="J53" i="20"/>
  <c r="I53" i="20"/>
  <c r="H53" i="20"/>
  <c r="J52" i="20"/>
  <c r="I52" i="20"/>
  <c r="H52" i="20"/>
  <c r="J51" i="20"/>
  <c r="I51" i="20"/>
  <c r="H51" i="20"/>
  <c r="J50" i="20"/>
  <c r="I50" i="20"/>
  <c r="H50" i="20"/>
  <c r="J49" i="20"/>
  <c r="I49" i="20"/>
  <c r="H49" i="20"/>
  <c r="J48" i="20"/>
  <c r="I48" i="20"/>
  <c r="H48" i="20"/>
  <c r="J47" i="20"/>
  <c r="I47" i="20"/>
  <c r="H47" i="20"/>
  <c r="J46" i="20"/>
  <c r="I46" i="20"/>
  <c r="H46" i="20"/>
  <c r="J45" i="20"/>
  <c r="I45" i="20"/>
  <c r="H45" i="20"/>
  <c r="J44" i="20"/>
  <c r="I44" i="20"/>
  <c r="H44" i="20"/>
  <c r="J43" i="20"/>
  <c r="I43" i="20"/>
  <c r="H43" i="20"/>
  <c r="J42" i="20"/>
  <c r="I42" i="20"/>
  <c r="H42" i="20"/>
  <c r="J41" i="20"/>
  <c r="I41" i="20"/>
  <c r="H41" i="20"/>
  <c r="J40" i="20"/>
  <c r="I40" i="20"/>
  <c r="H40" i="20"/>
  <c r="J39" i="20"/>
  <c r="I39" i="20"/>
  <c r="H39" i="20"/>
  <c r="J37" i="20"/>
  <c r="I37" i="20"/>
  <c r="H37" i="20"/>
  <c r="J36" i="20"/>
  <c r="I36" i="20"/>
  <c r="H36" i="20"/>
  <c r="J35" i="20"/>
  <c r="I35" i="20"/>
  <c r="H35" i="20"/>
  <c r="J34" i="20"/>
  <c r="I34" i="20"/>
  <c r="H34" i="20"/>
  <c r="J33" i="20"/>
  <c r="I33" i="20"/>
  <c r="H33" i="20"/>
  <c r="J32" i="20"/>
  <c r="I32" i="20"/>
  <c r="H32" i="20"/>
  <c r="J31" i="20"/>
  <c r="I31" i="20"/>
  <c r="H31" i="20"/>
  <c r="J30" i="20"/>
  <c r="I30" i="20"/>
  <c r="H30" i="20"/>
  <c r="J29" i="20"/>
  <c r="I29" i="20"/>
  <c r="H29" i="20"/>
  <c r="J28" i="20"/>
  <c r="I28" i="20"/>
  <c r="H28" i="20"/>
  <c r="J27" i="20"/>
  <c r="I27" i="20"/>
  <c r="H27" i="20"/>
  <c r="J26" i="20"/>
  <c r="I26" i="20"/>
  <c r="H26" i="20"/>
  <c r="J25" i="20"/>
  <c r="I25" i="20"/>
  <c r="H25" i="20"/>
  <c r="J24" i="20"/>
  <c r="I24" i="20"/>
  <c r="H24" i="20"/>
  <c r="J23" i="20"/>
  <c r="I23" i="20"/>
  <c r="H23" i="20"/>
  <c r="J22" i="20"/>
  <c r="I22" i="20"/>
  <c r="H22" i="20"/>
  <c r="J21" i="20"/>
  <c r="I21" i="20"/>
  <c r="H21" i="20"/>
  <c r="J20" i="20"/>
  <c r="I20" i="20"/>
  <c r="H20" i="20"/>
  <c r="J19" i="20"/>
  <c r="I19" i="20"/>
  <c r="H19" i="20"/>
  <c r="J18" i="20"/>
  <c r="I18" i="20"/>
  <c r="H18" i="20"/>
  <c r="J17" i="20"/>
  <c r="I17" i="20"/>
  <c r="H17" i="20"/>
  <c r="J16" i="20"/>
  <c r="I16" i="20"/>
  <c r="H16" i="20"/>
  <c r="J15" i="20"/>
  <c r="I15" i="20"/>
  <c r="H15" i="20"/>
  <c r="J14" i="20"/>
  <c r="I14" i="20"/>
  <c r="H14" i="20"/>
  <c r="J13" i="20"/>
  <c r="I13" i="20"/>
  <c r="H13" i="20"/>
  <c r="J12" i="20"/>
  <c r="I12" i="20"/>
  <c r="H12" i="20"/>
  <c r="J11" i="20"/>
  <c r="I11" i="20"/>
  <c r="H11" i="20"/>
  <c r="J10" i="20"/>
  <c r="I10" i="20"/>
  <c r="H10" i="20"/>
  <c r="J9" i="20"/>
  <c r="I9" i="20"/>
  <c r="H9" i="20"/>
  <c r="J8" i="20"/>
  <c r="I8" i="20"/>
  <c r="H8" i="20"/>
  <c r="J7" i="20"/>
  <c r="I7" i="20"/>
  <c r="H7" i="20"/>
  <c r="J6" i="20"/>
  <c r="I6" i="20"/>
  <c r="I81" i="20" s="1"/>
  <c r="D12" i="30" s="1"/>
  <c r="H6" i="20"/>
  <c r="Y33" i="9"/>
  <c r="X33" i="9"/>
  <c r="T33" i="9"/>
  <c r="S33" i="9"/>
  <c r="O33" i="9"/>
  <c r="N33" i="9"/>
  <c r="Y32" i="9"/>
  <c r="X32" i="9"/>
  <c r="T32" i="9"/>
  <c r="S32" i="9"/>
  <c r="O32" i="9"/>
  <c r="N32" i="9"/>
  <c r="Y28" i="9"/>
  <c r="X28" i="9"/>
  <c r="T28" i="9"/>
  <c r="S28" i="9"/>
  <c r="O28" i="9"/>
  <c r="N28" i="9"/>
  <c r="Y27" i="9"/>
  <c r="X27" i="9"/>
  <c r="T27" i="9"/>
  <c r="S27" i="9"/>
  <c r="O27" i="9"/>
  <c r="N27" i="9"/>
  <c r="Y26" i="9"/>
  <c r="X26" i="9"/>
  <c r="T26" i="9"/>
  <c r="S26" i="9"/>
  <c r="O26" i="9"/>
  <c r="N26" i="9"/>
  <c r="Y25" i="9"/>
  <c r="X25" i="9"/>
  <c r="T25" i="9"/>
  <c r="S25" i="9"/>
  <c r="O25" i="9"/>
  <c r="N25" i="9"/>
  <c r="Y24" i="9"/>
  <c r="X24" i="9"/>
  <c r="T24" i="9"/>
  <c r="S24" i="9"/>
  <c r="O24" i="9"/>
  <c r="N24" i="9"/>
  <c r="Y23" i="9"/>
  <c r="X23" i="9"/>
  <c r="T23" i="9"/>
  <c r="S23" i="9"/>
  <c r="O23" i="9"/>
  <c r="N23" i="9"/>
  <c r="Y22" i="9"/>
  <c r="X22" i="9"/>
  <c r="T22" i="9"/>
  <c r="S22" i="9"/>
  <c r="O22" i="9"/>
  <c r="N22" i="9"/>
  <c r="Y21" i="9"/>
  <c r="X21" i="9"/>
  <c r="T21" i="9"/>
  <c r="S21" i="9"/>
  <c r="O21" i="9"/>
  <c r="N21" i="9"/>
  <c r="Y20" i="9"/>
  <c r="X20" i="9"/>
  <c r="T20" i="9"/>
  <c r="S20" i="9"/>
  <c r="O20" i="9"/>
  <c r="N20" i="9"/>
  <c r="Y19" i="9"/>
  <c r="X19" i="9"/>
  <c r="T19" i="9"/>
  <c r="S19" i="9"/>
  <c r="O19" i="9"/>
  <c r="N19" i="9"/>
  <c r="Y18" i="9"/>
  <c r="X18" i="9"/>
  <c r="T18" i="9"/>
  <c r="S18" i="9"/>
  <c r="O18" i="9"/>
  <c r="N18" i="9"/>
  <c r="Y17" i="9"/>
  <c r="X17" i="9"/>
  <c r="T17" i="9"/>
  <c r="S17" i="9"/>
  <c r="O17" i="9"/>
  <c r="N17" i="9"/>
  <c r="N229" i="9" s="1"/>
  <c r="G14" i="30" s="1"/>
  <c r="H14" i="30" s="1"/>
  <c r="Y80" i="20"/>
  <c r="X80" i="20"/>
  <c r="W80" i="20"/>
  <c r="T80" i="20"/>
  <c r="S80" i="20"/>
  <c r="R80" i="20"/>
  <c r="O80" i="20"/>
  <c r="N80" i="20"/>
  <c r="M80" i="20"/>
  <c r="Y79" i="20"/>
  <c r="X79" i="20"/>
  <c r="W79" i="20"/>
  <c r="T79" i="20"/>
  <c r="S79" i="20"/>
  <c r="R79" i="20"/>
  <c r="O79" i="20"/>
  <c r="N79" i="20"/>
  <c r="M79" i="20"/>
  <c r="Y78" i="20"/>
  <c r="X78" i="20"/>
  <c r="W78" i="20"/>
  <c r="T78" i="20"/>
  <c r="S78" i="20"/>
  <c r="R78" i="20"/>
  <c r="O78" i="20"/>
  <c r="Y77" i="20"/>
  <c r="X77" i="20"/>
  <c r="W77" i="20"/>
  <c r="T77" i="20"/>
  <c r="S77" i="20"/>
  <c r="R77" i="20"/>
  <c r="O77" i="20"/>
  <c r="N77" i="20"/>
  <c r="M77" i="20"/>
  <c r="Y69" i="20"/>
  <c r="X69" i="20"/>
  <c r="W69" i="20"/>
  <c r="T69" i="20"/>
  <c r="S69" i="20"/>
  <c r="R69" i="20"/>
  <c r="O69" i="20"/>
  <c r="N69" i="20"/>
  <c r="M69" i="20"/>
  <c r="Y62" i="20"/>
  <c r="X62" i="20"/>
  <c r="W62" i="20"/>
  <c r="T62" i="20"/>
  <c r="S62" i="20"/>
  <c r="R62" i="20"/>
  <c r="O62" i="20"/>
  <c r="N62" i="20"/>
  <c r="M62" i="20"/>
  <c r="Y61" i="20"/>
  <c r="X61" i="20"/>
  <c r="W61" i="20"/>
  <c r="T61" i="20"/>
  <c r="S61" i="20"/>
  <c r="R61" i="20"/>
  <c r="O61" i="20"/>
  <c r="N61" i="20"/>
  <c r="M61" i="20"/>
  <c r="Y60" i="20"/>
  <c r="X60" i="20"/>
  <c r="W60" i="20"/>
  <c r="T60" i="20"/>
  <c r="S60" i="20"/>
  <c r="R60" i="20"/>
  <c r="O60" i="20"/>
  <c r="N60" i="20"/>
  <c r="M60" i="20"/>
  <c r="Y59" i="20"/>
  <c r="X59" i="20"/>
  <c r="W59" i="20"/>
  <c r="T59" i="20"/>
  <c r="S59" i="20"/>
  <c r="R59" i="20"/>
  <c r="O59" i="20"/>
  <c r="N59" i="20"/>
  <c r="M59" i="20"/>
  <c r="Y58" i="20"/>
  <c r="X58" i="20"/>
  <c r="W58" i="20"/>
  <c r="T58" i="20"/>
  <c r="S58" i="20"/>
  <c r="R58" i="20"/>
  <c r="O58" i="20"/>
  <c r="N58" i="20"/>
  <c r="M58" i="20"/>
  <c r="Y57" i="20"/>
  <c r="X57" i="20"/>
  <c r="W57" i="20"/>
  <c r="T57" i="20"/>
  <c r="S57" i="20"/>
  <c r="R57" i="20"/>
  <c r="O57" i="20"/>
  <c r="N57" i="20"/>
  <c r="M57" i="20"/>
  <c r="Y54" i="20"/>
  <c r="X54" i="20"/>
  <c r="W54" i="20"/>
  <c r="T54" i="20"/>
  <c r="S54" i="20"/>
  <c r="R54" i="20"/>
  <c r="O54" i="20"/>
  <c r="N54" i="20"/>
  <c r="M54" i="20"/>
  <c r="Y53" i="20"/>
  <c r="X53" i="20"/>
  <c r="W53" i="20"/>
  <c r="T53" i="20"/>
  <c r="S53" i="20"/>
  <c r="R53" i="20"/>
  <c r="O53" i="20"/>
  <c r="N53" i="20"/>
  <c r="M53" i="20"/>
  <c r="Y52" i="20"/>
  <c r="X52" i="20"/>
  <c r="W52" i="20"/>
  <c r="T52" i="20"/>
  <c r="S52" i="20"/>
  <c r="R52" i="20"/>
  <c r="O52" i="20"/>
  <c r="N52" i="20"/>
  <c r="M52" i="20"/>
  <c r="Y51" i="20"/>
  <c r="X51" i="20"/>
  <c r="W51" i="20"/>
  <c r="T51" i="20"/>
  <c r="S51" i="20"/>
  <c r="R51" i="20"/>
  <c r="O51" i="20"/>
  <c r="N51" i="20"/>
  <c r="M51" i="20"/>
  <c r="Y50" i="20"/>
  <c r="X50" i="20"/>
  <c r="W50" i="20"/>
  <c r="T50" i="20"/>
  <c r="S50" i="20"/>
  <c r="R50" i="20"/>
  <c r="O50" i="20"/>
  <c r="N50" i="20"/>
  <c r="M50" i="20"/>
  <c r="Y49" i="20"/>
  <c r="X49" i="20"/>
  <c r="W49" i="20"/>
  <c r="T49" i="20"/>
  <c r="S49" i="20"/>
  <c r="R49" i="20"/>
  <c r="O49" i="20"/>
  <c r="N49" i="20"/>
  <c r="M49" i="20"/>
  <c r="Y48" i="20"/>
  <c r="X48" i="20"/>
  <c r="W48" i="20"/>
  <c r="T48" i="20"/>
  <c r="S48" i="20"/>
  <c r="R48" i="20"/>
  <c r="O48" i="20"/>
  <c r="N48" i="20"/>
  <c r="M48" i="20"/>
  <c r="Y35" i="20"/>
  <c r="X35" i="20"/>
  <c r="W35" i="20"/>
  <c r="T35" i="20"/>
  <c r="S35" i="20"/>
  <c r="R35" i="20"/>
  <c r="O35" i="20"/>
  <c r="N35" i="20"/>
  <c r="M35" i="20"/>
  <c r="Y34" i="20"/>
  <c r="X34" i="20"/>
  <c r="W34" i="20"/>
  <c r="T34" i="20"/>
  <c r="S34" i="20"/>
  <c r="R34" i="20"/>
  <c r="O34" i="20"/>
  <c r="N34" i="20"/>
  <c r="M34" i="20"/>
  <c r="Y33" i="20"/>
  <c r="X33" i="20"/>
  <c r="W33" i="20"/>
  <c r="T33" i="20"/>
  <c r="S33" i="20"/>
  <c r="R33" i="20"/>
  <c r="O33" i="20"/>
  <c r="N33" i="20"/>
  <c r="M33" i="20"/>
  <c r="Y32" i="20"/>
  <c r="X32" i="20"/>
  <c r="W32" i="20"/>
  <c r="T32" i="20"/>
  <c r="S32" i="20"/>
  <c r="R32" i="20"/>
  <c r="O32" i="20"/>
  <c r="N32" i="20"/>
  <c r="M32" i="20"/>
  <c r="Y27" i="20"/>
  <c r="X27" i="20"/>
  <c r="W27" i="20"/>
  <c r="T27" i="20"/>
  <c r="S27" i="20"/>
  <c r="R27" i="20"/>
  <c r="O27" i="20"/>
  <c r="N27" i="20"/>
  <c r="M27" i="20"/>
  <c r="Y26" i="20"/>
  <c r="X26" i="20"/>
  <c r="W26" i="20"/>
  <c r="T26" i="20"/>
  <c r="S26" i="20"/>
  <c r="R26" i="20"/>
  <c r="O26" i="20"/>
  <c r="N26" i="20"/>
  <c r="M26" i="20"/>
  <c r="Y25" i="20"/>
  <c r="X25" i="20"/>
  <c r="W25" i="20"/>
  <c r="T25" i="20"/>
  <c r="S25" i="20"/>
  <c r="R25" i="20"/>
  <c r="O25" i="20"/>
  <c r="N25" i="20"/>
  <c r="M25" i="20"/>
  <c r="Y24" i="20"/>
  <c r="X24" i="20"/>
  <c r="W24" i="20"/>
  <c r="T24" i="20"/>
  <c r="S24" i="20"/>
  <c r="R24" i="20"/>
  <c r="O24" i="20"/>
  <c r="N24" i="20"/>
  <c r="M24" i="20"/>
  <c r="Y23" i="20"/>
  <c r="X23" i="20"/>
  <c r="W23" i="20"/>
  <c r="T23" i="20"/>
  <c r="S23" i="20"/>
  <c r="R23" i="20"/>
  <c r="O23" i="20"/>
  <c r="N23" i="20"/>
  <c r="M23" i="20"/>
  <c r="Y22" i="20"/>
  <c r="X22" i="20"/>
  <c r="W22" i="20"/>
  <c r="T22" i="20"/>
  <c r="S22" i="20"/>
  <c r="R22" i="20"/>
  <c r="O22" i="20"/>
  <c r="N22" i="20"/>
  <c r="M22" i="20"/>
  <c r="Y21" i="20"/>
  <c r="X21" i="20"/>
  <c r="W21" i="20"/>
  <c r="T21" i="20"/>
  <c r="S21" i="20"/>
  <c r="R21" i="20"/>
  <c r="O21" i="20"/>
  <c r="N21" i="20"/>
  <c r="M21" i="20"/>
  <c r="Y20" i="20"/>
  <c r="X20" i="20"/>
  <c r="W20" i="20"/>
  <c r="T20" i="20"/>
  <c r="S20" i="20"/>
  <c r="R20" i="20"/>
  <c r="O20" i="20"/>
  <c r="N20" i="20"/>
  <c r="M20" i="20"/>
  <c r="Y19" i="20"/>
  <c r="X19" i="20"/>
  <c r="W19" i="20"/>
  <c r="T19" i="20"/>
  <c r="S19" i="20"/>
  <c r="R19" i="20"/>
  <c r="O19" i="20"/>
  <c r="N19" i="20"/>
  <c r="M19" i="20"/>
  <c r="Y18" i="20"/>
  <c r="X18" i="20"/>
  <c r="W18" i="20"/>
  <c r="T18" i="20"/>
  <c r="S18" i="20"/>
  <c r="R18" i="20"/>
  <c r="O18" i="20"/>
  <c r="N18" i="20"/>
  <c r="M18" i="20"/>
  <c r="Y17" i="20"/>
  <c r="X17" i="20"/>
  <c r="W17" i="20"/>
  <c r="T17" i="20"/>
  <c r="S17" i="20"/>
  <c r="R17" i="20"/>
  <c r="O17" i="20"/>
  <c r="N17" i="20"/>
  <c r="M17" i="20"/>
  <c r="W151" i="21"/>
  <c r="R151" i="21"/>
  <c r="M151" i="21"/>
  <c r="Y150" i="21"/>
  <c r="X150" i="21"/>
  <c r="W150" i="21"/>
  <c r="T150" i="21"/>
  <c r="S150" i="21"/>
  <c r="R150" i="21"/>
  <c r="O150" i="21"/>
  <c r="N150" i="21"/>
  <c r="M150" i="21"/>
  <c r="Y149" i="21"/>
  <c r="X149" i="21"/>
  <c r="W149" i="21"/>
  <c r="T149" i="21"/>
  <c r="S149" i="21"/>
  <c r="R149" i="21"/>
  <c r="O149" i="21"/>
  <c r="N149" i="21"/>
  <c r="M149" i="21"/>
  <c r="Y148" i="21"/>
  <c r="X148" i="21"/>
  <c r="W148" i="21"/>
  <c r="T148" i="21"/>
  <c r="S148" i="21"/>
  <c r="R148" i="21"/>
  <c r="O148" i="21"/>
  <c r="N148" i="21"/>
  <c r="M148" i="21"/>
  <c r="Y147" i="21"/>
  <c r="X147" i="21"/>
  <c r="W147" i="21"/>
  <c r="T147" i="21"/>
  <c r="S147" i="21"/>
  <c r="R147" i="21"/>
  <c r="O147" i="21"/>
  <c r="N147" i="21"/>
  <c r="M147" i="21"/>
  <c r="Y146" i="21"/>
  <c r="X146" i="21"/>
  <c r="W146" i="21"/>
  <c r="T146" i="21"/>
  <c r="S146" i="21"/>
  <c r="R146" i="21"/>
  <c r="O146" i="21"/>
  <c r="N146" i="21"/>
  <c r="M146" i="21"/>
  <c r="Y145" i="21"/>
  <c r="X145" i="21"/>
  <c r="W145" i="21"/>
  <c r="T145" i="21"/>
  <c r="S145" i="21"/>
  <c r="R145" i="21"/>
  <c r="O145" i="21"/>
  <c r="N145" i="21"/>
  <c r="M145" i="21"/>
  <c r="Y144" i="21"/>
  <c r="X144" i="21"/>
  <c r="W144" i="21"/>
  <c r="T144" i="21"/>
  <c r="S144" i="21"/>
  <c r="R144" i="21"/>
  <c r="O144" i="21"/>
  <c r="N144" i="21"/>
  <c r="M144" i="21"/>
  <c r="Y143" i="21"/>
  <c r="X143" i="21"/>
  <c r="W143" i="21"/>
  <c r="T143" i="21"/>
  <c r="S143" i="21"/>
  <c r="R143" i="21"/>
  <c r="O143" i="21"/>
  <c r="N143" i="21"/>
  <c r="M143" i="21"/>
  <c r="Y142" i="21"/>
  <c r="X142" i="21"/>
  <c r="W142" i="21"/>
  <c r="T142" i="21"/>
  <c r="S142" i="21"/>
  <c r="R142" i="21"/>
  <c r="O142" i="21"/>
  <c r="N142" i="21"/>
  <c r="M142" i="21"/>
  <c r="Y141" i="21"/>
  <c r="X141" i="21"/>
  <c r="W141" i="21"/>
  <c r="T141" i="21"/>
  <c r="S141" i="21"/>
  <c r="R141" i="21"/>
  <c r="O141" i="21"/>
  <c r="N141" i="21"/>
  <c r="M141" i="21"/>
  <c r="Y140" i="21"/>
  <c r="X140" i="21"/>
  <c r="W140" i="21"/>
  <c r="T140" i="21"/>
  <c r="S140" i="21"/>
  <c r="R140" i="21"/>
  <c r="O140" i="21"/>
  <c r="N140" i="21"/>
  <c r="M140" i="21"/>
  <c r="Y139" i="21"/>
  <c r="X139" i="21"/>
  <c r="W139" i="21"/>
  <c r="T139" i="21"/>
  <c r="S139" i="21"/>
  <c r="R139" i="21"/>
  <c r="O139" i="21"/>
  <c r="N139" i="21"/>
  <c r="M139" i="21"/>
  <c r="Y138" i="21"/>
  <c r="X138" i="21"/>
  <c r="W138" i="21"/>
  <c r="T138" i="21"/>
  <c r="S138" i="21"/>
  <c r="R138" i="21"/>
  <c r="O138" i="21"/>
  <c r="N138" i="21"/>
  <c r="M138" i="21"/>
  <c r="Y137" i="21"/>
  <c r="X137" i="21"/>
  <c r="W137" i="21"/>
  <c r="T137" i="21"/>
  <c r="S137" i="21"/>
  <c r="R137" i="21"/>
  <c r="O137" i="21"/>
  <c r="N137" i="21"/>
  <c r="M137" i="21"/>
  <c r="Y136" i="21"/>
  <c r="X136" i="21"/>
  <c r="W136" i="21"/>
  <c r="T136" i="21"/>
  <c r="S136" i="21"/>
  <c r="R136" i="21"/>
  <c r="O136" i="21"/>
  <c r="N136" i="21"/>
  <c r="M136" i="21"/>
  <c r="Y135" i="21"/>
  <c r="X135" i="21"/>
  <c r="W135" i="21"/>
  <c r="T135" i="21"/>
  <c r="S135" i="21"/>
  <c r="R135" i="21"/>
  <c r="O135" i="21"/>
  <c r="N135" i="21"/>
  <c r="M135" i="21"/>
  <c r="Y134" i="21"/>
  <c r="X134" i="21"/>
  <c r="W134" i="21"/>
  <c r="T134" i="21"/>
  <c r="S134" i="21"/>
  <c r="R134" i="21"/>
  <c r="O134" i="21"/>
  <c r="N134" i="21"/>
  <c r="M134" i="21"/>
  <c r="Y133" i="21"/>
  <c r="X133" i="21"/>
  <c r="W133" i="21"/>
  <c r="T133" i="21"/>
  <c r="S133" i="21"/>
  <c r="R133" i="21"/>
  <c r="O133" i="21"/>
  <c r="N133" i="21"/>
  <c r="M133" i="21"/>
  <c r="Y132" i="21"/>
  <c r="X132" i="21"/>
  <c r="W132" i="21"/>
  <c r="T132" i="21"/>
  <c r="S132" i="21"/>
  <c r="R132" i="21"/>
  <c r="O132" i="21"/>
  <c r="N132" i="21"/>
  <c r="M132" i="21"/>
  <c r="Y131" i="21"/>
  <c r="X131" i="21"/>
  <c r="W131" i="21"/>
  <c r="T131" i="21"/>
  <c r="S131" i="21"/>
  <c r="R131" i="21"/>
  <c r="O131" i="21"/>
  <c r="N131" i="21"/>
  <c r="M131" i="21"/>
  <c r="Y130" i="21"/>
  <c r="X130" i="21"/>
  <c r="W130" i="21"/>
  <c r="T130" i="21"/>
  <c r="S130" i="21"/>
  <c r="R130" i="21"/>
  <c r="O130" i="21"/>
  <c r="N130" i="21"/>
  <c r="M130" i="21"/>
  <c r="Y127" i="21"/>
  <c r="X127" i="21"/>
  <c r="W127" i="21"/>
  <c r="T127" i="21"/>
  <c r="S127" i="21"/>
  <c r="R127" i="21"/>
  <c r="O127" i="21"/>
  <c r="N127" i="21"/>
  <c r="M127" i="21"/>
  <c r="Y126" i="21"/>
  <c r="X126" i="21"/>
  <c r="W126" i="21"/>
  <c r="T126" i="21"/>
  <c r="S126" i="21"/>
  <c r="R126" i="21"/>
  <c r="O126" i="21"/>
  <c r="N126" i="21"/>
  <c r="M126" i="21"/>
  <c r="Y123" i="21"/>
  <c r="X123" i="21"/>
  <c r="W123" i="21"/>
  <c r="T123" i="21"/>
  <c r="S123" i="21"/>
  <c r="R123" i="21"/>
  <c r="O123" i="21"/>
  <c r="N123" i="21"/>
  <c r="M123" i="21"/>
  <c r="Y122" i="21"/>
  <c r="X122" i="21"/>
  <c r="W122" i="21"/>
  <c r="T122" i="21"/>
  <c r="S122" i="21"/>
  <c r="R122" i="21"/>
  <c r="O122" i="21"/>
  <c r="N122" i="21"/>
  <c r="M122" i="21"/>
  <c r="Y121" i="21"/>
  <c r="X121" i="21"/>
  <c r="W121" i="21"/>
  <c r="T121" i="21"/>
  <c r="S121" i="21"/>
  <c r="R121" i="21"/>
  <c r="O121" i="21"/>
  <c r="N121" i="21"/>
  <c r="M121" i="21"/>
  <c r="Y120" i="21"/>
  <c r="X120" i="21"/>
  <c r="W120" i="21"/>
  <c r="T120" i="21"/>
  <c r="S120" i="21"/>
  <c r="R120" i="21"/>
  <c r="O120" i="21"/>
  <c r="N120" i="21"/>
  <c r="M120" i="21"/>
  <c r="Y119" i="21"/>
  <c r="X119" i="21"/>
  <c r="W119" i="21"/>
  <c r="T119" i="21"/>
  <c r="S119" i="21"/>
  <c r="R119" i="21"/>
  <c r="O119" i="21"/>
  <c r="N119" i="21"/>
  <c r="M119" i="21"/>
  <c r="Y118" i="21"/>
  <c r="X118" i="21"/>
  <c r="W118" i="21"/>
  <c r="T118" i="21"/>
  <c r="S118" i="21"/>
  <c r="R118" i="21"/>
  <c r="O118" i="21"/>
  <c r="N118" i="21"/>
  <c r="M118" i="21"/>
  <c r="Y117" i="21"/>
  <c r="X117" i="21"/>
  <c r="W117" i="21"/>
  <c r="T117" i="21"/>
  <c r="S117" i="21"/>
  <c r="R117" i="21"/>
  <c r="O117" i="21"/>
  <c r="N117" i="21"/>
  <c r="M117" i="21"/>
  <c r="Y114" i="21"/>
  <c r="X114" i="21"/>
  <c r="W114" i="21"/>
  <c r="T114" i="21"/>
  <c r="S114" i="21"/>
  <c r="R114" i="21"/>
  <c r="O114" i="21"/>
  <c r="N114" i="21"/>
  <c r="M114" i="21"/>
  <c r="Y113" i="21"/>
  <c r="X113" i="21"/>
  <c r="W113" i="21"/>
  <c r="T113" i="21"/>
  <c r="S113" i="21"/>
  <c r="R113" i="21"/>
  <c r="O113" i="21"/>
  <c r="N113" i="21"/>
  <c r="M113" i="21"/>
  <c r="Y112" i="21"/>
  <c r="X112" i="21"/>
  <c r="W112" i="21"/>
  <c r="T112" i="21"/>
  <c r="S112" i="21"/>
  <c r="R112" i="21"/>
  <c r="O112" i="21"/>
  <c r="N112" i="21"/>
  <c r="M112" i="21"/>
  <c r="Y111" i="21"/>
  <c r="X111" i="21"/>
  <c r="W111" i="21"/>
  <c r="T111" i="21"/>
  <c r="S111" i="21"/>
  <c r="R111" i="21"/>
  <c r="O111" i="21"/>
  <c r="N111" i="21"/>
  <c r="M111" i="21"/>
  <c r="Y110" i="21"/>
  <c r="X110" i="21"/>
  <c r="W110" i="21"/>
  <c r="T110" i="21"/>
  <c r="S110" i="21"/>
  <c r="R110" i="21"/>
  <c r="O110" i="21"/>
  <c r="N110" i="21"/>
  <c r="M110" i="21"/>
  <c r="Y109" i="21"/>
  <c r="X109" i="21"/>
  <c r="W109" i="21"/>
  <c r="T109" i="21"/>
  <c r="S109" i="21"/>
  <c r="R109" i="21"/>
  <c r="O109" i="21"/>
  <c r="N109" i="21"/>
  <c r="M109" i="21"/>
  <c r="Y108" i="21"/>
  <c r="X108" i="21"/>
  <c r="W108" i="21"/>
  <c r="T108" i="21"/>
  <c r="S108" i="21"/>
  <c r="R108" i="21"/>
  <c r="O108" i="21"/>
  <c r="N108" i="21"/>
  <c r="M108" i="21"/>
  <c r="Y107" i="21"/>
  <c r="X107" i="21"/>
  <c r="W107" i="21"/>
  <c r="T107" i="21"/>
  <c r="S107" i="21"/>
  <c r="R107" i="21"/>
  <c r="O107" i="21"/>
  <c r="N107" i="21"/>
  <c r="M107" i="21"/>
  <c r="Y106" i="21"/>
  <c r="X106" i="21"/>
  <c r="W106" i="21"/>
  <c r="T106" i="21"/>
  <c r="S106" i="21"/>
  <c r="R106" i="21"/>
  <c r="O106" i="21"/>
  <c r="N106" i="21"/>
  <c r="M106" i="21"/>
  <c r="Y105" i="21"/>
  <c r="X105" i="21"/>
  <c r="W105" i="21"/>
  <c r="T105" i="21"/>
  <c r="S105" i="21"/>
  <c r="R105" i="21"/>
  <c r="O105" i="21"/>
  <c r="N105" i="21"/>
  <c r="M105" i="21"/>
  <c r="Y104" i="21"/>
  <c r="X104" i="21"/>
  <c r="W104" i="21"/>
  <c r="T104" i="21"/>
  <c r="S104" i="21"/>
  <c r="R104" i="21"/>
  <c r="O104" i="21"/>
  <c r="N104" i="21"/>
  <c r="M104" i="21"/>
  <c r="Y103" i="21"/>
  <c r="X103" i="21"/>
  <c r="W103" i="21"/>
  <c r="T103" i="21"/>
  <c r="S103" i="21"/>
  <c r="R103" i="21"/>
  <c r="O103" i="21"/>
  <c r="N103" i="21"/>
  <c r="M103" i="21"/>
  <c r="Y102" i="21"/>
  <c r="X102" i="21"/>
  <c r="W102" i="21"/>
  <c r="T102" i="21"/>
  <c r="S102" i="21"/>
  <c r="R102" i="21"/>
  <c r="O102" i="21"/>
  <c r="N102" i="21"/>
  <c r="M102" i="21"/>
  <c r="Y101" i="21"/>
  <c r="X101" i="21"/>
  <c r="W101" i="21"/>
  <c r="T101" i="21"/>
  <c r="S101" i="21"/>
  <c r="R101" i="21"/>
  <c r="O101" i="21"/>
  <c r="N101" i="21"/>
  <c r="M101" i="21"/>
  <c r="Y100" i="21"/>
  <c r="X100" i="21"/>
  <c r="W100" i="21"/>
  <c r="T100" i="21"/>
  <c r="S100" i="21"/>
  <c r="R100" i="21"/>
  <c r="O100" i="21"/>
  <c r="N100" i="21"/>
  <c r="M100" i="21"/>
  <c r="Y99" i="21"/>
  <c r="X99" i="21"/>
  <c r="W99" i="21"/>
  <c r="T99" i="21"/>
  <c r="S99" i="21"/>
  <c r="R99" i="21"/>
  <c r="O99" i="21"/>
  <c r="N99" i="21"/>
  <c r="M99" i="21"/>
  <c r="Y98" i="21"/>
  <c r="X98" i="21"/>
  <c r="W98" i="21"/>
  <c r="T98" i="21"/>
  <c r="S98" i="21"/>
  <c r="R98" i="21"/>
  <c r="O98" i="21"/>
  <c r="N98" i="21"/>
  <c r="M98" i="21"/>
  <c r="Y97" i="21"/>
  <c r="X97" i="21"/>
  <c r="W97" i="21"/>
  <c r="T97" i="21"/>
  <c r="S97" i="21"/>
  <c r="R97" i="21"/>
  <c r="O97" i="21"/>
  <c r="N97" i="21"/>
  <c r="M97" i="21"/>
  <c r="Y96" i="21"/>
  <c r="X96" i="21"/>
  <c r="W96" i="21"/>
  <c r="T96" i="21"/>
  <c r="S96" i="21"/>
  <c r="R96" i="21"/>
  <c r="O96" i="21"/>
  <c r="N96" i="21"/>
  <c r="M96" i="21"/>
  <c r="Y95" i="21"/>
  <c r="X95" i="21"/>
  <c r="W95" i="21"/>
  <c r="T95" i="21"/>
  <c r="S95" i="21"/>
  <c r="R95" i="21"/>
  <c r="O95" i="21"/>
  <c r="N95" i="21"/>
  <c r="M95" i="21"/>
  <c r="Y94" i="21"/>
  <c r="X94" i="21"/>
  <c r="W94" i="21"/>
  <c r="T94" i="21"/>
  <c r="S94" i="21"/>
  <c r="R94" i="21"/>
  <c r="O94" i="21"/>
  <c r="N94" i="21"/>
  <c r="M94" i="21"/>
  <c r="Y93" i="21"/>
  <c r="X93" i="21"/>
  <c r="W93" i="21"/>
  <c r="T93" i="21"/>
  <c r="S93" i="21"/>
  <c r="R93" i="21"/>
  <c r="O93" i="21"/>
  <c r="N93" i="21"/>
  <c r="M93" i="21"/>
  <c r="Y92" i="21"/>
  <c r="X92" i="21"/>
  <c r="W92" i="21"/>
  <c r="T92" i="21"/>
  <c r="S92" i="21"/>
  <c r="R92" i="21"/>
  <c r="O92" i="21"/>
  <c r="N92" i="21"/>
  <c r="M92" i="21"/>
  <c r="Y91" i="21"/>
  <c r="X91" i="21"/>
  <c r="W91" i="21"/>
  <c r="T91" i="21"/>
  <c r="S91" i="21"/>
  <c r="R91" i="21"/>
  <c r="O91" i="21"/>
  <c r="N91" i="21"/>
  <c r="M91" i="21"/>
  <c r="Y90" i="21"/>
  <c r="X90" i="21"/>
  <c r="W90" i="21"/>
  <c r="T90" i="21"/>
  <c r="S90" i="21"/>
  <c r="R90" i="21"/>
  <c r="O90" i="21"/>
  <c r="N90" i="21"/>
  <c r="M90" i="21"/>
  <c r="Y89" i="21"/>
  <c r="X89" i="21"/>
  <c r="W89" i="21"/>
  <c r="T89" i="21"/>
  <c r="S89" i="21"/>
  <c r="R89" i="21"/>
  <c r="O89" i="21"/>
  <c r="N89" i="21"/>
  <c r="M89" i="21"/>
  <c r="Y88" i="21"/>
  <c r="X88" i="21"/>
  <c r="W88" i="21"/>
  <c r="T88" i="21"/>
  <c r="S88" i="21"/>
  <c r="R88" i="21"/>
  <c r="O88" i="21"/>
  <c r="N88" i="21"/>
  <c r="M88" i="21"/>
  <c r="Y87" i="21"/>
  <c r="X87" i="21"/>
  <c r="W87" i="21"/>
  <c r="T87" i="21"/>
  <c r="S87" i="21"/>
  <c r="R87" i="21"/>
  <c r="O87" i="21"/>
  <c r="N87" i="21"/>
  <c r="M87" i="21"/>
  <c r="Y86" i="21"/>
  <c r="X86" i="21"/>
  <c r="W86" i="21"/>
  <c r="T86" i="21"/>
  <c r="S86" i="21"/>
  <c r="R86" i="21"/>
  <c r="O86" i="21"/>
  <c r="N86" i="21"/>
  <c r="M86" i="21"/>
  <c r="Y85" i="21"/>
  <c r="X85" i="21"/>
  <c r="W85" i="21"/>
  <c r="T85" i="21"/>
  <c r="S85" i="21"/>
  <c r="R85" i="21"/>
  <c r="O85" i="21"/>
  <c r="N85" i="21"/>
  <c r="M85" i="21"/>
  <c r="Y82" i="21"/>
  <c r="X82" i="21"/>
  <c r="W82" i="21"/>
  <c r="T82" i="21"/>
  <c r="S82" i="21"/>
  <c r="R82" i="21"/>
  <c r="O82" i="21"/>
  <c r="N82" i="21"/>
  <c r="M82" i="21"/>
  <c r="Y81" i="21"/>
  <c r="X81" i="21"/>
  <c r="W81" i="21"/>
  <c r="T81" i="21"/>
  <c r="S81" i="21"/>
  <c r="R81" i="21"/>
  <c r="O81" i="21"/>
  <c r="N81" i="21"/>
  <c r="M81" i="21"/>
  <c r="Y80" i="21"/>
  <c r="X80" i="21"/>
  <c r="W80" i="21"/>
  <c r="T80" i="21"/>
  <c r="S80" i="21"/>
  <c r="R80" i="21"/>
  <c r="O80" i="21"/>
  <c r="N80" i="21"/>
  <c r="M80" i="21"/>
  <c r="Y79" i="21"/>
  <c r="X79" i="21"/>
  <c r="W79" i="21"/>
  <c r="T79" i="21"/>
  <c r="S79" i="21"/>
  <c r="R79" i="21"/>
  <c r="O79" i="21"/>
  <c r="N79" i="21"/>
  <c r="M79" i="21"/>
  <c r="Y78" i="21"/>
  <c r="X78" i="21"/>
  <c r="W78" i="21"/>
  <c r="T78" i="21"/>
  <c r="S78" i="21"/>
  <c r="R78" i="21"/>
  <c r="O78" i="21"/>
  <c r="N78" i="21"/>
  <c r="M78" i="21"/>
  <c r="Y77" i="21"/>
  <c r="X77" i="21"/>
  <c r="W77" i="21"/>
  <c r="T77" i="21"/>
  <c r="S77" i="21"/>
  <c r="R77" i="21"/>
  <c r="O77" i="21"/>
  <c r="N77" i="21"/>
  <c r="M77" i="21"/>
  <c r="Y76" i="21"/>
  <c r="X76" i="21"/>
  <c r="W76" i="21"/>
  <c r="T76" i="21"/>
  <c r="S76" i="21"/>
  <c r="R76" i="21"/>
  <c r="O76" i="21"/>
  <c r="N76" i="21"/>
  <c r="M76" i="21"/>
  <c r="Y75" i="21"/>
  <c r="X75" i="21"/>
  <c r="W75" i="21"/>
  <c r="T75" i="21"/>
  <c r="S75" i="21"/>
  <c r="R75" i="21"/>
  <c r="O75" i="21"/>
  <c r="N75" i="21"/>
  <c r="M75" i="21"/>
  <c r="Y73" i="21"/>
  <c r="X73" i="21"/>
  <c r="W73" i="21"/>
  <c r="T73" i="21"/>
  <c r="S73" i="21"/>
  <c r="R73" i="21"/>
  <c r="O73" i="21"/>
  <c r="N73" i="21"/>
  <c r="M73" i="21"/>
  <c r="Y72" i="21"/>
  <c r="X72" i="21"/>
  <c r="W72" i="21"/>
  <c r="T72" i="21"/>
  <c r="S72" i="21"/>
  <c r="R72" i="21"/>
  <c r="O72" i="21"/>
  <c r="N72" i="21"/>
  <c r="M72" i="21"/>
  <c r="Y71" i="21"/>
  <c r="X71" i="21"/>
  <c r="W71" i="21"/>
  <c r="T71" i="21"/>
  <c r="S71" i="21"/>
  <c r="R71" i="21"/>
  <c r="O71" i="21"/>
  <c r="N71" i="21"/>
  <c r="M71" i="21"/>
  <c r="Y70" i="21"/>
  <c r="X70" i="21"/>
  <c r="W70" i="21"/>
  <c r="T70" i="21"/>
  <c r="S70" i="21"/>
  <c r="R70" i="21"/>
  <c r="O70" i="21"/>
  <c r="N70" i="21"/>
  <c r="M70" i="21"/>
  <c r="Y69" i="21"/>
  <c r="X69" i="21"/>
  <c r="W69" i="21"/>
  <c r="T69" i="21"/>
  <c r="S69" i="21"/>
  <c r="R69" i="21"/>
  <c r="O69" i="21"/>
  <c r="N69" i="21"/>
  <c r="M69" i="21"/>
  <c r="Y68" i="21"/>
  <c r="X68" i="21"/>
  <c r="W68" i="21"/>
  <c r="T68" i="21"/>
  <c r="S68" i="21"/>
  <c r="R68" i="21"/>
  <c r="O68" i="21"/>
  <c r="N68" i="21"/>
  <c r="M68" i="21"/>
  <c r="Y67" i="21"/>
  <c r="X67" i="21"/>
  <c r="W67" i="21"/>
  <c r="T67" i="21"/>
  <c r="S67" i="21"/>
  <c r="R67" i="21"/>
  <c r="O67" i="21"/>
  <c r="N67" i="21"/>
  <c r="M67" i="21"/>
  <c r="Y66" i="21"/>
  <c r="X66" i="21"/>
  <c r="W66" i="21"/>
  <c r="T66" i="21"/>
  <c r="S66" i="21"/>
  <c r="R66" i="21"/>
  <c r="O66" i="21"/>
  <c r="N66" i="21"/>
  <c r="M66" i="21"/>
  <c r="Y64" i="21"/>
  <c r="X64" i="21"/>
  <c r="W64" i="21"/>
  <c r="T64" i="21"/>
  <c r="S64" i="21"/>
  <c r="R64" i="21"/>
  <c r="O64" i="21"/>
  <c r="N64" i="21"/>
  <c r="M64" i="21"/>
  <c r="Y63" i="21"/>
  <c r="X63" i="21"/>
  <c r="W63" i="21"/>
  <c r="T63" i="21"/>
  <c r="S63" i="21"/>
  <c r="R63" i="21"/>
  <c r="O63" i="21"/>
  <c r="N63" i="21"/>
  <c r="M63" i="21"/>
  <c r="Y62" i="21"/>
  <c r="X62" i="21"/>
  <c r="W62" i="21"/>
  <c r="T62" i="21"/>
  <c r="S62" i="21"/>
  <c r="R62" i="21"/>
  <c r="O62" i="21"/>
  <c r="N62" i="21"/>
  <c r="M62" i="21"/>
  <c r="Y61" i="21"/>
  <c r="X61" i="21"/>
  <c r="W61" i="21"/>
  <c r="T61" i="21"/>
  <c r="S61" i="21"/>
  <c r="R61" i="21"/>
  <c r="O61" i="21"/>
  <c r="N61" i="21"/>
  <c r="M61" i="21"/>
  <c r="Y60" i="21"/>
  <c r="X60" i="21"/>
  <c r="W60" i="21"/>
  <c r="T60" i="21"/>
  <c r="S60" i="21"/>
  <c r="R60" i="21"/>
  <c r="O60" i="21"/>
  <c r="N60" i="21"/>
  <c r="M60" i="21"/>
  <c r="Y59" i="21"/>
  <c r="X59" i="21"/>
  <c r="W59" i="21"/>
  <c r="T59" i="21"/>
  <c r="S59" i="21"/>
  <c r="R59" i="21"/>
  <c r="O59" i="21"/>
  <c r="N59" i="21"/>
  <c r="M59" i="21"/>
  <c r="Y58" i="21"/>
  <c r="X58" i="21"/>
  <c r="W58" i="21"/>
  <c r="T58" i="21"/>
  <c r="S58" i="21"/>
  <c r="R58" i="21"/>
  <c r="O58" i="21"/>
  <c r="N58" i="21"/>
  <c r="M58" i="21"/>
  <c r="Y57" i="21"/>
  <c r="X57" i="21"/>
  <c r="W57" i="21"/>
  <c r="T57" i="21"/>
  <c r="S57" i="21"/>
  <c r="R57" i="21"/>
  <c r="O57" i="21"/>
  <c r="N57" i="21"/>
  <c r="M57" i="21"/>
  <c r="Y54" i="21"/>
  <c r="X54" i="21"/>
  <c r="W54" i="21"/>
  <c r="T54" i="21"/>
  <c r="S54" i="21"/>
  <c r="R54" i="21"/>
  <c r="O54" i="21"/>
  <c r="N54" i="21"/>
  <c r="M54" i="21"/>
  <c r="Y53" i="21"/>
  <c r="X53" i="21"/>
  <c r="W53" i="21"/>
  <c r="T53" i="21"/>
  <c r="S53" i="21"/>
  <c r="R53" i="21"/>
  <c r="O53" i="21"/>
  <c r="N53" i="21"/>
  <c r="M53" i="21"/>
  <c r="Y52" i="21"/>
  <c r="X52" i="21"/>
  <c r="W52" i="21"/>
  <c r="T52" i="21"/>
  <c r="S52" i="21"/>
  <c r="R52" i="21"/>
  <c r="O52" i="21"/>
  <c r="N52" i="21"/>
  <c r="M52" i="21"/>
  <c r="Y51" i="21"/>
  <c r="X51" i="21"/>
  <c r="W51" i="21"/>
  <c r="T51" i="21"/>
  <c r="S51" i="21"/>
  <c r="R51" i="21"/>
  <c r="O51" i="21"/>
  <c r="N51" i="21"/>
  <c r="M51" i="21"/>
  <c r="Y50" i="21"/>
  <c r="X50" i="21"/>
  <c r="W50" i="21"/>
  <c r="T50" i="21"/>
  <c r="S50" i="21"/>
  <c r="R50" i="21"/>
  <c r="O50" i="21"/>
  <c r="N50" i="21"/>
  <c r="M50" i="21"/>
  <c r="Y49" i="21"/>
  <c r="X49" i="21"/>
  <c r="W49" i="21"/>
  <c r="T49" i="21"/>
  <c r="S49" i="21"/>
  <c r="R49" i="21"/>
  <c r="O49" i="21"/>
  <c r="N49" i="21"/>
  <c r="M49" i="21"/>
  <c r="Y48" i="21"/>
  <c r="X48" i="21"/>
  <c r="W48" i="21"/>
  <c r="T48" i="21"/>
  <c r="S48" i="21"/>
  <c r="R48" i="21"/>
  <c r="O48" i="21"/>
  <c r="N48" i="21"/>
  <c r="M48" i="21"/>
  <c r="Y47" i="21"/>
  <c r="X47" i="21"/>
  <c r="W47" i="21"/>
  <c r="T47" i="21"/>
  <c r="S47" i="21"/>
  <c r="R47" i="21"/>
  <c r="O47" i="21"/>
  <c r="N47" i="21"/>
  <c r="M47" i="21"/>
  <c r="Y46" i="21"/>
  <c r="X46" i="21"/>
  <c r="W46" i="21"/>
  <c r="T46" i="21"/>
  <c r="S46" i="21"/>
  <c r="R46" i="21"/>
  <c r="O46" i="21"/>
  <c r="N46" i="21"/>
  <c r="M46" i="21"/>
  <c r="Y45" i="21"/>
  <c r="X45" i="21"/>
  <c r="W45" i="21"/>
  <c r="T45" i="21"/>
  <c r="S45" i="21"/>
  <c r="R45" i="21"/>
  <c r="O45" i="21"/>
  <c r="N45" i="21"/>
  <c r="M45" i="21"/>
  <c r="Y44" i="21"/>
  <c r="X44" i="21"/>
  <c r="W44" i="21"/>
  <c r="T44" i="21"/>
  <c r="S44" i="21"/>
  <c r="R44" i="21"/>
  <c r="O44" i="21"/>
  <c r="N44" i="21"/>
  <c r="M44" i="21"/>
  <c r="Y43" i="21"/>
  <c r="X43" i="21"/>
  <c r="W43" i="21"/>
  <c r="T43" i="21"/>
  <c r="S43" i="21"/>
  <c r="R43" i="21"/>
  <c r="O43" i="21"/>
  <c r="N43" i="21"/>
  <c r="M43" i="21"/>
  <c r="Y41" i="21"/>
  <c r="X41" i="21"/>
  <c r="W41" i="21"/>
  <c r="T41" i="21"/>
  <c r="S41" i="21"/>
  <c r="R41" i="21"/>
  <c r="O41" i="21"/>
  <c r="N41" i="21"/>
  <c r="M41" i="21"/>
  <c r="Y40" i="21"/>
  <c r="X40" i="21"/>
  <c r="W40" i="21"/>
  <c r="T40" i="21"/>
  <c r="S40" i="21"/>
  <c r="R40" i="21"/>
  <c r="O40" i="21"/>
  <c r="N40" i="21"/>
  <c r="M40" i="21"/>
  <c r="Y39" i="21"/>
  <c r="X39" i="21"/>
  <c r="W39" i="21"/>
  <c r="T39" i="21"/>
  <c r="S39" i="21"/>
  <c r="R39" i="21"/>
  <c r="O39" i="21"/>
  <c r="N39" i="21"/>
  <c r="M39" i="21"/>
  <c r="Y38" i="21"/>
  <c r="X38" i="21"/>
  <c r="W38" i="21"/>
  <c r="T38" i="21"/>
  <c r="S38" i="21"/>
  <c r="R38" i="21"/>
  <c r="O38" i="21"/>
  <c r="N38" i="21"/>
  <c r="M38" i="21"/>
  <c r="Y37" i="21"/>
  <c r="X37" i="21"/>
  <c r="W37" i="21"/>
  <c r="T37" i="21"/>
  <c r="S37" i="21"/>
  <c r="R37" i="21"/>
  <c r="O37" i="21"/>
  <c r="N37" i="21"/>
  <c r="M37" i="21"/>
  <c r="Y36" i="21"/>
  <c r="X36" i="21"/>
  <c r="W36" i="21"/>
  <c r="T36" i="21"/>
  <c r="S36" i="21"/>
  <c r="R36" i="21"/>
  <c r="O36" i="21"/>
  <c r="N36" i="21"/>
  <c r="M36" i="21"/>
  <c r="Y35" i="21"/>
  <c r="X35" i="21"/>
  <c r="W35" i="21"/>
  <c r="T35" i="21"/>
  <c r="S35" i="21"/>
  <c r="R35" i="21"/>
  <c r="O35" i="21"/>
  <c r="N35" i="21"/>
  <c r="M35" i="21"/>
  <c r="Y34" i="21"/>
  <c r="X34" i="21"/>
  <c r="W34" i="21"/>
  <c r="T34" i="21"/>
  <c r="S34" i="21"/>
  <c r="R34" i="21"/>
  <c r="O34" i="21"/>
  <c r="N34" i="21"/>
  <c r="M34" i="21"/>
  <c r="Y33" i="21"/>
  <c r="X33" i="21"/>
  <c r="W33" i="21"/>
  <c r="T33" i="21"/>
  <c r="S33" i="21"/>
  <c r="R33" i="21"/>
  <c r="O33" i="21"/>
  <c r="N33" i="21"/>
  <c r="M33" i="21"/>
  <c r="Y32" i="21"/>
  <c r="X32" i="21"/>
  <c r="W32" i="21"/>
  <c r="T32" i="21"/>
  <c r="S32" i="21"/>
  <c r="R32" i="21"/>
  <c r="O32" i="21"/>
  <c r="N32" i="21"/>
  <c r="M32" i="21"/>
  <c r="Y31" i="21"/>
  <c r="X31" i="21"/>
  <c r="W31" i="21"/>
  <c r="T31" i="21"/>
  <c r="S31" i="21"/>
  <c r="R31" i="21"/>
  <c r="O31" i="21"/>
  <c r="N31" i="21"/>
  <c r="M31" i="21"/>
  <c r="Y30" i="21"/>
  <c r="X30" i="21"/>
  <c r="W30" i="21"/>
  <c r="T30" i="21"/>
  <c r="S30" i="21"/>
  <c r="R30" i="21"/>
  <c r="O30" i="21"/>
  <c r="N30" i="21"/>
  <c r="M30" i="21"/>
  <c r="Y28" i="21"/>
  <c r="X28" i="21"/>
  <c r="W28" i="21"/>
  <c r="T28" i="21"/>
  <c r="S28" i="21"/>
  <c r="R28" i="21"/>
  <c r="O28" i="21"/>
  <c r="N28" i="21"/>
  <c r="M28" i="21"/>
  <c r="Y27" i="21"/>
  <c r="X27" i="21"/>
  <c r="W27" i="21"/>
  <c r="T27" i="21"/>
  <c r="S27" i="21"/>
  <c r="R27" i="21"/>
  <c r="O27" i="21"/>
  <c r="N27" i="21"/>
  <c r="M27" i="21"/>
  <c r="Y26" i="21"/>
  <c r="X26" i="21"/>
  <c r="W26" i="21"/>
  <c r="T26" i="21"/>
  <c r="S26" i="21"/>
  <c r="R26" i="21"/>
  <c r="O26" i="21"/>
  <c r="N26" i="21"/>
  <c r="M26" i="21"/>
  <c r="Y25" i="21"/>
  <c r="X25" i="21"/>
  <c r="W25" i="21"/>
  <c r="T25" i="21"/>
  <c r="S25" i="21"/>
  <c r="R25" i="21"/>
  <c r="O25" i="21"/>
  <c r="N25" i="21"/>
  <c r="M25" i="21"/>
  <c r="Y24" i="21"/>
  <c r="X24" i="21"/>
  <c r="W24" i="21"/>
  <c r="T24" i="21"/>
  <c r="S24" i="21"/>
  <c r="R24" i="21"/>
  <c r="O24" i="21"/>
  <c r="N24" i="21"/>
  <c r="M24" i="21"/>
  <c r="Y22" i="21"/>
  <c r="X22" i="21"/>
  <c r="W22" i="21"/>
  <c r="T22" i="21"/>
  <c r="S22" i="21"/>
  <c r="R22" i="21"/>
  <c r="O22" i="21"/>
  <c r="N22" i="21"/>
  <c r="M22" i="21"/>
  <c r="Y21" i="21"/>
  <c r="X21" i="21"/>
  <c r="W21" i="21"/>
  <c r="T21" i="21"/>
  <c r="S21" i="21"/>
  <c r="R21" i="21"/>
  <c r="O21" i="21"/>
  <c r="N21" i="21"/>
  <c r="M21" i="21"/>
  <c r="Y20" i="21"/>
  <c r="X20" i="21"/>
  <c r="W20" i="21"/>
  <c r="T20" i="21"/>
  <c r="S20" i="21"/>
  <c r="R20" i="21"/>
  <c r="O20" i="21"/>
  <c r="N20" i="21"/>
  <c r="M20" i="21"/>
  <c r="Y19" i="21"/>
  <c r="X19" i="21"/>
  <c r="W19" i="21"/>
  <c r="T19" i="21"/>
  <c r="S19" i="21"/>
  <c r="R19" i="21"/>
  <c r="O19" i="21"/>
  <c r="N19" i="21"/>
  <c r="M19" i="21"/>
  <c r="Y18" i="21"/>
  <c r="X18" i="21"/>
  <c r="W18" i="21"/>
  <c r="T18" i="21"/>
  <c r="S18" i="21"/>
  <c r="R18" i="21"/>
  <c r="O18" i="21"/>
  <c r="N18" i="21"/>
  <c r="M18" i="21"/>
  <c r="Y17" i="21"/>
  <c r="X17" i="21"/>
  <c r="W17" i="21"/>
  <c r="T17" i="21"/>
  <c r="S17" i="21"/>
  <c r="R17" i="21"/>
  <c r="O17" i="21"/>
  <c r="N17" i="21"/>
  <c r="M17" i="21"/>
  <c r="Y23" i="21"/>
  <c r="X23" i="21"/>
  <c r="W23" i="21"/>
  <c r="T23" i="21"/>
  <c r="S23" i="21"/>
  <c r="R23" i="21"/>
  <c r="O23" i="21"/>
  <c r="N23" i="21"/>
  <c r="M23" i="21"/>
  <c r="Y14" i="21"/>
  <c r="X14" i="21"/>
  <c r="T14" i="21"/>
  <c r="S14" i="21"/>
  <c r="O14" i="21"/>
  <c r="N14" i="21"/>
  <c r="Y13" i="21"/>
  <c r="X13" i="21"/>
  <c r="T13" i="21"/>
  <c r="S13" i="21"/>
  <c r="O13" i="21"/>
  <c r="N13" i="21"/>
  <c r="Y12" i="21"/>
  <c r="X12" i="21"/>
  <c r="T12" i="21"/>
  <c r="S12" i="21"/>
  <c r="O12" i="21"/>
  <c r="N12" i="21"/>
  <c r="Y11" i="21"/>
  <c r="X11" i="21"/>
  <c r="T11" i="21"/>
  <c r="S11" i="21"/>
  <c r="O11" i="21"/>
  <c r="N11" i="21"/>
  <c r="Y10" i="21"/>
  <c r="X10" i="21"/>
  <c r="T10" i="21"/>
  <c r="S10" i="21"/>
  <c r="O10" i="21"/>
  <c r="N10" i="21"/>
  <c r="Y9" i="21"/>
  <c r="X9" i="21"/>
  <c r="T9" i="21"/>
  <c r="S9" i="21"/>
  <c r="O9" i="21"/>
  <c r="N9" i="21"/>
  <c r="Y8" i="21"/>
  <c r="X8" i="21"/>
  <c r="T8" i="21"/>
  <c r="S8" i="21"/>
  <c r="O8" i="21"/>
  <c r="N8" i="21"/>
  <c r="Y7" i="21"/>
  <c r="X7" i="21"/>
  <c r="T7" i="21"/>
  <c r="S7" i="21"/>
  <c r="O7" i="21"/>
  <c r="N7" i="21"/>
  <c r="Y6" i="21"/>
  <c r="X6" i="21"/>
  <c r="X151" i="21" s="1"/>
  <c r="M11" i="30" s="1"/>
  <c r="N11" i="30" s="1"/>
  <c r="T6" i="21"/>
  <c r="S6" i="21"/>
  <c r="O6" i="21"/>
  <c r="N6" i="21"/>
  <c r="I14" i="21"/>
  <c r="I13" i="21"/>
  <c r="I12" i="21"/>
  <c r="I11" i="21"/>
  <c r="I10" i="21"/>
  <c r="I9" i="21"/>
  <c r="I8" i="21"/>
  <c r="I7" i="21"/>
  <c r="I28" i="21"/>
  <c r="H28" i="21"/>
  <c r="I27" i="21"/>
  <c r="H27" i="21"/>
  <c r="I26" i="21"/>
  <c r="H26" i="21"/>
  <c r="I25" i="21"/>
  <c r="H25" i="21"/>
  <c r="I24" i="21"/>
  <c r="H24" i="21"/>
  <c r="I23" i="21"/>
  <c r="H23" i="21"/>
  <c r="I22" i="21"/>
  <c r="H22" i="21"/>
  <c r="I21" i="21"/>
  <c r="H21" i="21"/>
  <c r="I20" i="21"/>
  <c r="H20" i="21"/>
  <c r="I19" i="21"/>
  <c r="H19" i="21"/>
  <c r="I18" i="21"/>
  <c r="H18" i="21"/>
  <c r="I17" i="21"/>
  <c r="H17" i="21"/>
  <c r="I41" i="21"/>
  <c r="H41" i="21"/>
  <c r="I40" i="21"/>
  <c r="H40" i="21"/>
  <c r="I39" i="21"/>
  <c r="H39" i="21"/>
  <c r="I38" i="21"/>
  <c r="H38" i="21"/>
  <c r="I37" i="21"/>
  <c r="H37" i="21"/>
  <c r="I36" i="21"/>
  <c r="H36" i="21"/>
  <c r="I35" i="21"/>
  <c r="H35" i="21"/>
  <c r="I34" i="21"/>
  <c r="H34" i="21"/>
  <c r="I33" i="21"/>
  <c r="H33" i="21"/>
  <c r="I32" i="21"/>
  <c r="H32" i="21"/>
  <c r="I31" i="21"/>
  <c r="H31" i="21"/>
  <c r="I30" i="21"/>
  <c r="H30" i="21"/>
  <c r="I54" i="21"/>
  <c r="H54" i="21"/>
  <c r="I53" i="21"/>
  <c r="H53" i="21"/>
  <c r="I52" i="21"/>
  <c r="H52" i="21"/>
  <c r="I51" i="21"/>
  <c r="H51" i="21"/>
  <c r="I50" i="21"/>
  <c r="H50" i="21"/>
  <c r="I49" i="21"/>
  <c r="H49" i="21"/>
  <c r="I48" i="21"/>
  <c r="H48" i="21"/>
  <c r="I47" i="21"/>
  <c r="H47" i="21"/>
  <c r="I46" i="21"/>
  <c r="H46" i="21"/>
  <c r="I45" i="21"/>
  <c r="H45" i="21"/>
  <c r="I44" i="21"/>
  <c r="H44" i="21"/>
  <c r="I43" i="21"/>
  <c r="H43" i="21"/>
  <c r="I64" i="21"/>
  <c r="H64" i="21"/>
  <c r="I63" i="21"/>
  <c r="H63" i="21"/>
  <c r="I62" i="21"/>
  <c r="H62" i="21"/>
  <c r="I61" i="21"/>
  <c r="H61" i="21"/>
  <c r="I60" i="21"/>
  <c r="H60" i="21"/>
  <c r="I59" i="21"/>
  <c r="H59" i="21"/>
  <c r="I58" i="21"/>
  <c r="H58" i="21"/>
  <c r="I57" i="21"/>
  <c r="H57" i="21"/>
  <c r="I73" i="21"/>
  <c r="H73" i="21"/>
  <c r="I72" i="21"/>
  <c r="H72" i="21"/>
  <c r="I71" i="21"/>
  <c r="H71" i="21"/>
  <c r="I70" i="21"/>
  <c r="H70" i="21"/>
  <c r="I69" i="21"/>
  <c r="H69" i="21"/>
  <c r="I68" i="21"/>
  <c r="H68" i="21"/>
  <c r="I67" i="21"/>
  <c r="H67" i="21"/>
  <c r="I66" i="21"/>
  <c r="H66" i="21"/>
  <c r="I82" i="21"/>
  <c r="H82" i="21"/>
  <c r="I81" i="21"/>
  <c r="H81" i="21"/>
  <c r="I80" i="21"/>
  <c r="H80" i="21"/>
  <c r="I79" i="21"/>
  <c r="H79" i="21"/>
  <c r="I78" i="21"/>
  <c r="H78" i="21"/>
  <c r="I77" i="21"/>
  <c r="H77" i="21"/>
  <c r="I76" i="21"/>
  <c r="H76" i="21"/>
  <c r="I75" i="21"/>
  <c r="H75" i="21"/>
  <c r="I114" i="21"/>
  <c r="H114" i="21"/>
  <c r="I113" i="21"/>
  <c r="H113" i="21"/>
  <c r="I112" i="21"/>
  <c r="H112" i="21"/>
  <c r="I111" i="21"/>
  <c r="H111" i="21"/>
  <c r="I110" i="21"/>
  <c r="H110" i="21"/>
  <c r="I109" i="21"/>
  <c r="H109" i="21"/>
  <c r="I108" i="21"/>
  <c r="H108" i="21"/>
  <c r="I107" i="21"/>
  <c r="H107" i="21"/>
  <c r="I106" i="21"/>
  <c r="H106" i="21"/>
  <c r="I105" i="21"/>
  <c r="H105" i="21"/>
  <c r="I104" i="21"/>
  <c r="H104" i="21"/>
  <c r="I103" i="21"/>
  <c r="H103" i="21"/>
  <c r="I102" i="21"/>
  <c r="H102" i="21"/>
  <c r="I101" i="21"/>
  <c r="H101" i="21"/>
  <c r="I100" i="21"/>
  <c r="H100" i="21"/>
  <c r="I99" i="21"/>
  <c r="H99" i="21"/>
  <c r="I98" i="21"/>
  <c r="H98" i="21"/>
  <c r="I97" i="21"/>
  <c r="H97" i="21"/>
  <c r="I96" i="21"/>
  <c r="H96" i="21"/>
  <c r="I95" i="21"/>
  <c r="H95" i="21"/>
  <c r="I94" i="21"/>
  <c r="H94" i="21"/>
  <c r="I93" i="21"/>
  <c r="H93" i="21"/>
  <c r="I92" i="21"/>
  <c r="H92" i="21"/>
  <c r="I91" i="21"/>
  <c r="H91" i="21"/>
  <c r="I90" i="21"/>
  <c r="H90" i="21"/>
  <c r="I89" i="21"/>
  <c r="H89" i="21"/>
  <c r="I88" i="21"/>
  <c r="H88" i="21"/>
  <c r="I87" i="21"/>
  <c r="H87" i="21"/>
  <c r="I86" i="21"/>
  <c r="H86" i="21"/>
  <c r="I85" i="21"/>
  <c r="H85" i="21"/>
  <c r="I123" i="21"/>
  <c r="H123" i="21"/>
  <c r="I122" i="21"/>
  <c r="H122" i="21"/>
  <c r="I121" i="21"/>
  <c r="H121" i="21"/>
  <c r="I120" i="21"/>
  <c r="H120" i="21"/>
  <c r="I119" i="21"/>
  <c r="H119" i="21"/>
  <c r="I118" i="21"/>
  <c r="H118" i="21"/>
  <c r="I117" i="21"/>
  <c r="H117" i="21"/>
  <c r="I127" i="21"/>
  <c r="H127" i="21"/>
  <c r="I126" i="21"/>
  <c r="H126" i="21"/>
  <c r="I150" i="21"/>
  <c r="H150" i="21"/>
  <c r="I149" i="21"/>
  <c r="H149" i="21"/>
  <c r="I148" i="21"/>
  <c r="H148" i="21"/>
  <c r="I147" i="21"/>
  <c r="H147" i="21"/>
  <c r="I146" i="21"/>
  <c r="H146" i="21"/>
  <c r="I145" i="21"/>
  <c r="H145" i="21"/>
  <c r="I144" i="21"/>
  <c r="H144" i="21"/>
  <c r="I143" i="21"/>
  <c r="H143" i="21"/>
  <c r="I142" i="21"/>
  <c r="H142" i="21"/>
  <c r="I141" i="21"/>
  <c r="H141" i="21"/>
  <c r="I140" i="21"/>
  <c r="H140" i="21"/>
  <c r="I139" i="21"/>
  <c r="H139" i="21"/>
  <c r="I138" i="21"/>
  <c r="H138" i="21"/>
  <c r="I137" i="21"/>
  <c r="H137" i="21"/>
  <c r="I136" i="21"/>
  <c r="H136" i="21"/>
  <c r="I135" i="21"/>
  <c r="H135" i="21"/>
  <c r="I134" i="21"/>
  <c r="H134" i="21"/>
  <c r="I133" i="21"/>
  <c r="H133" i="21"/>
  <c r="I132" i="21"/>
  <c r="H132" i="21"/>
  <c r="I131" i="21"/>
  <c r="H131" i="21"/>
  <c r="I130" i="21"/>
  <c r="H130" i="21"/>
  <c r="W340" i="19"/>
  <c r="R340" i="19"/>
  <c r="M340" i="19"/>
  <c r="H340" i="19"/>
  <c r="X339" i="19"/>
  <c r="W339" i="19"/>
  <c r="S336" i="19"/>
  <c r="R336" i="19"/>
  <c r="N336" i="19"/>
  <c r="M336" i="19"/>
  <c r="I20" i="19"/>
  <c r="I19" i="19"/>
  <c r="I18" i="19"/>
  <c r="I17" i="19"/>
  <c r="I16" i="19"/>
  <c r="I15" i="19"/>
  <c r="I14" i="19"/>
  <c r="I13" i="19"/>
  <c r="I12" i="19"/>
  <c r="I11" i="19"/>
  <c r="I10" i="19"/>
  <c r="I9" i="19"/>
  <c r="I8" i="19"/>
  <c r="I7" i="19"/>
  <c r="I6" i="19"/>
  <c r="I299" i="19"/>
  <c r="H299" i="19"/>
  <c r="I298" i="19"/>
  <c r="H298" i="19"/>
  <c r="I297" i="19"/>
  <c r="H297" i="19"/>
  <c r="I296" i="19"/>
  <c r="H296" i="19"/>
  <c r="I295" i="19"/>
  <c r="H295" i="19"/>
  <c r="I294" i="19"/>
  <c r="H294" i="19"/>
  <c r="I293" i="19"/>
  <c r="H293" i="19"/>
  <c r="I292" i="19"/>
  <c r="H292" i="19"/>
  <c r="I291" i="19"/>
  <c r="H291" i="19"/>
  <c r="I290" i="19"/>
  <c r="H290" i="19"/>
  <c r="I289" i="19"/>
  <c r="H289" i="19"/>
  <c r="I288" i="19"/>
  <c r="H288" i="19"/>
  <c r="I287" i="19"/>
  <c r="H287" i="19"/>
  <c r="I286" i="19"/>
  <c r="H286" i="19"/>
  <c r="I285" i="19"/>
  <c r="H285" i="19"/>
  <c r="I284" i="19"/>
  <c r="H284" i="19"/>
  <c r="I283" i="19"/>
  <c r="H283" i="19"/>
  <c r="I282" i="19"/>
  <c r="H282" i="19"/>
  <c r="I281" i="19"/>
  <c r="H281" i="19"/>
  <c r="I280" i="19"/>
  <c r="H280" i="19"/>
  <c r="I279" i="19"/>
  <c r="H279" i="19"/>
  <c r="I278" i="19"/>
  <c r="H278" i="19"/>
  <c r="I277" i="19"/>
  <c r="H277" i="19"/>
  <c r="I276" i="19"/>
  <c r="H276" i="19"/>
  <c r="I275" i="19"/>
  <c r="H275" i="19"/>
  <c r="I274" i="19"/>
  <c r="H274" i="19"/>
  <c r="I273" i="19"/>
  <c r="H273" i="19"/>
  <c r="I272" i="19"/>
  <c r="H272" i="19"/>
  <c r="I271" i="19"/>
  <c r="H271" i="19"/>
  <c r="I270" i="19"/>
  <c r="H270" i="19"/>
  <c r="I269" i="19"/>
  <c r="H269" i="19"/>
  <c r="I268" i="19"/>
  <c r="H268" i="19"/>
  <c r="I267" i="19"/>
  <c r="H267" i="19"/>
  <c r="I266" i="19"/>
  <c r="H266" i="19"/>
  <c r="I265" i="19"/>
  <c r="H265" i="19"/>
  <c r="I264" i="19"/>
  <c r="H264" i="19"/>
  <c r="I263" i="19"/>
  <c r="H263" i="19"/>
  <c r="I262" i="19"/>
  <c r="H262" i="19"/>
  <c r="I261" i="19"/>
  <c r="H261" i="19"/>
  <c r="I260" i="19"/>
  <c r="H260" i="19"/>
  <c r="I259" i="19"/>
  <c r="H259" i="19"/>
  <c r="I258" i="19"/>
  <c r="H258" i="19"/>
  <c r="I257" i="19"/>
  <c r="H257" i="19"/>
  <c r="I256" i="19"/>
  <c r="H256" i="19"/>
  <c r="I255" i="19"/>
  <c r="H255" i="19"/>
  <c r="I254" i="19"/>
  <c r="H254" i="19"/>
  <c r="I253" i="19"/>
  <c r="H253" i="19"/>
  <c r="I252" i="19"/>
  <c r="H252" i="19"/>
  <c r="I251" i="19"/>
  <c r="H251" i="19"/>
  <c r="I250" i="19"/>
  <c r="H250" i="19"/>
  <c r="I249" i="19"/>
  <c r="H249" i="19"/>
  <c r="I248" i="19"/>
  <c r="H248" i="19"/>
  <c r="I247" i="19"/>
  <c r="H247" i="19"/>
  <c r="I246" i="19"/>
  <c r="H246" i="19"/>
  <c r="I245" i="19"/>
  <c r="H245" i="19"/>
  <c r="I244" i="19"/>
  <c r="H244" i="19"/>
  <c r="I243" i="19"/>
  <c r="H243" i="19"/>
  <c r="I242" i="19"/>
  <c r="H242" i="19"/>
  <c r="I241" i="19"/>
  <c r="H241" i="19"/>
  <c r="I240" i="19"/>
  <c r="H240" i="19"/>
  <c r="I239" i="19"/>
  <c r="H239" i="19"/>
  <c r="I238" i="19"/>
  <c r="H238" i="19"/>
  <c r="I237" i="19"/>
  <c r="H237" i="19"/>
  <c r="I236" i="19"/>
  <c r="H236" i="19"/>
  <c r="I235" i="19"/>
  <c r="H235" i="19"/>
  <c r="I234" i="19"/>
  <c r="H234" i="19"/>
  <c r="I233" i="19"/>
  <c r="H233" i="19"/>
  <c r="I232" i="19"/>
  <c r="H232" i="19"/>
  <c r="I231" i="19"/>
  <c r="H231" i="19"/>
  <c r="I230" i="19"/>
  <c r="H230" i="19"/>
  <c r="I229" i="19"/>
  <c r="H229" i="19"/>
  <c r="I228" i="19"/>
  <c r="H228" i="19"/>
  <c r="I227" i="19"/>
  <c r="H227" i="19"/>
  <c r="I226" i="19"/>
  <c r="H226" i="19"/>
  <c r="I225" i="19"/>
  <c r="H225" i="19"/>
  <c r="I224" i="19"/>
  <c r="H224" i="19"/>
  <c r="I223" i="19"/>
  <c r="H223" i="19"/>
  <c r="I222" i="19"/>
  <c r="H222" i="19"/>
  <c r="I221" i="19"/>
  <c r="H221" i="19"/>
  <c r="I220" i="19"/>
  <c r="H220" i="19"/>
  <c r="I219" i="19"/>
  <c r="H219" i="19"/>
  <c r="I218" i="19"/>
  <c r="H218" i="19"/>
  <c r="I217" i="19"/>
  <c r="H217" i="19"/>
  <c r="I216" i="19"/>
  <c r="H216" i="19"/>
  <c r="I215" i="19"/>
  <c r="H215" i="19"/>
  <c r="I214" i="19"/>
  <c r="H214" i="19"/>
  <c r="I213" i="19"/>
  <c r="H213" i="19"/>
  <c r="I212" i="19"/>
  <c r="H212" i="19"/>
  <c r="I211" i="19"/>
  <c r="H211" i="19"/>
  <c r="I210" i="19"/>
  <c r="H210" i="19"/>
  <c r="I209" i="19"/>
  <c r="H209" i="19"/>
  <c r="I208" i="19"/>
  <c r="H208" i="19"/>
  <c r="I207" i="19"/>
  <c r="H207" i="19"/>
  <c r="I206" i="19"/>
  <c r="H206" i="19"/>
  <c r="I205" i="19"/>
  <c r="H205" i="19"/>
  <c r="I204" i="19"/>
  <c r="H204" i="19"/>
  <c r="I203" i="19"/>
  <c r="H203" i="19"/>
  <c r="I202" i="19"/>
  <c r="H202" i="19"/>
  <c r="I201" i="19"/>
  <c r="H201" i="19"/>
  <c r="I200" i="19"/>
  <c r="H200" i="19"/>
  <c r="I199" i="19"/>
  <c r="H199" i="19"/>
  <c r="I198" i="19"/>
  <c r="H198" i="19"/>
  <c r="I197" i="19"/>
  <c r="H197" i="19"/>
  <c r="I196" i="19"/>
  <c r="H196" i="19"/>
  <c r="I195" i="19"/>
  <c r="H195" i="19"/>
  <c r="I194" i="19"/>
  <c r="H194" i="19"/>
  <c r="I193" i="19"/>
  <c r="H193" i="19"/>
  <c r="I192" i="19"/>
  <c r="H192" i="19"/>
  <c r="I191" i="19"/>
  <c r="H191" i="19"/>
  <c r="I190" i="19"/>
  <c r="H190" i="19"/>
  <c r="I189" i="19"/>
  <c r="H189" i="19"/>
  <c r="I188" i="19"/>
  <c r="H188" i="19"/>
  <c r="I187" i="19"/>
  <c r="H187" i="19"/>
  <c r="I186" i="19"/>
  <c r="H186" i="19"/>
  <c r="I185" i="19"/>
  <c r="H185" i="19"/>
  <c r="I184" i="19"/>
  <c r="H184" i="19"/>
  <c r="I183" i="19"/>
  <c r="H183" i="19"/>
  <c r="I182" i="19"/>
  <c r="H182" i="19"/>
  <c r="I181" i="19"/>
  <c r="H181" i="19"/>
  <c r="I180" i="19"/>
  <c r="H180" i="19"/>
  <c r="I179" i="19"/>
  <c r="H179" i="19"/>
  <c r="I178" i="19"/>
  <c r="H178" i="19"/>
  <c r="I177" i="19"/>
  <c r="H177" i="19"/>
  <c r="I176" i="19"/>
  <c r="H176" i="19"/>
  <c r="I175" i="19"/>
  <c r="H175" i="19"/>
  <c r="I174" i="19"/>
  <c r="H174" i="19"/>
  <c r="I173" i="19"/>
  <c r="H173" i="19"/>
  <c r="I172" i="19"/>
  <c r="H172" i="19"/>
  <c r="I171" i="19"/>
  <c r="H171" i="19"/>
  <c r="I170" i="19"/>
  <c r="H170" i="19"/>
  <c r="I169" i="19"/>
  <c r="H169" i="19"/>
  <c r="I168" i="19"/>
  <c r="H168" i="19"/>
  <c r="I167" i="19"/>
  <c r="H167" i="19"/>
  <c r="I166" i="19"/>
  <c r="H166" i="19"/>
  <c r="I165" i="19"/>
  <c r="H165" i="19"/>
  <c r="I164" i="19"/>
  <c r="H164" i="19"/>
  <c r="I163" i="19"/>
  <c r="H163" i="19"/>
  <c r="I162" i="19"/>
  <c r="H162" i="19"/>
  <c r="I161" i="19"/>
  <c r="H161" i="19"/>
  <c r="I160" i="19"/>
  <c r="H160" i="19"/>
  <c r="I159" i="19"/>
  <c r="H159" i="19"/>
  <c r="I158" i="19"/>
  <c r="H158" i="19"/>
  <c r="I157" i="19"/>
  <c r="H157" i="19"/>
  <c r="I156" i="19"/>
  <c r="H156" i="19"/>
  <c r="I155" i="19"/>
  <c r="H155" i="19"/>
  <c r="I154" i="19"/>
  <c r="H154" i="19"/>
  <c r="I153" i="19"/>
  <c r="H153" i="19"/>
  <c r="I152" i="19"/>
  <c r="H152" i="19"/>
  <c r="I151" i="19"/>
  <c r="H151" i="19"/>
  <c r="I150" i="19"/>
  <c r="H150" i="19"/>
  <c r="I149" i="19"/>
  <c r="H149" i="19"/>
  <c r="I148" i="19"/>
  <c r="H148" i="19"/>
  <c r="I147" i="19"/>
  <c r="H147" i="19"/>
  <c r="I146" i="19"/>
  <c r="H146" i="19"/>
  <c r="I145" i="19"/>
  <c r="H145" i="19"/>
  <c r="I144" i="19"/>
  <c r="H144" i="19"/>
  <c r="I143" i="19"/>
  <c r="H143" i="19"/>
  <c r="I142" i="19"/>
  <c r="H142" i="19"/>
  <c r="I141" i="19"/>
  <c r="H141" i="19"/>
  <c r="I140" i="19"/>
  <c r="H140" i="19"/>
  <c r="I139" i="19"/>
  <c r="H139" i="19"/>
  <c r="I138" i="19"/>
  <c r="H138" i="19"/>
  <c r="I137" i="19"/>
  <c r="H137" i="19"/>
  <c r="I136" i="19"/>
  <c r="H136" i="19"/>
  <c r="I135" i="19"/>
  <c r="H135" i="19"/>
  <c r="I134" i="19"/>
  <c r="H134" i="19"/>
  <c r="I133" i="19"/>
  <c r="H133" i="19"/>
  <c r="I132" i="19"/>
  <c r="H132" i="19"/>
  <c r="I131" i="19"/>
  <c r="H131" i="19"/>
  <c r="I130" i="19"/>
  <c r="H130" i="19"/>
  <c r="I129" i="19"/>
  <c r="H129" i="19"/>
  <c r="I128" i="19"/>
  <c r="H128" i="19"/>
  <c r="I127" i="19"/>
  <c r="H127" i="19"/>
  <c r="I126" i="19"/>
  <c r="H126" i="19"/>
  <c r="I125" i="19"/>
  <c r="H125" i="19"/>
  <c r="I124" i="19"/>
  <c r="H124" i="19"/>
  <c r="I123" i="19"/>
  <c r="H123" i="19"/>
  <c r="I122" i="19"/>
  <c r="H122" i="19"/>
  <c r="I121" i="19"/>
  <c r="H121" i="19"/>
  <c r="I120" i="19"/>
  <c r="H120" i="19"/>
  <c r="I119" i="19"/>
  <c r="H119" i="19"/>
  <c r="I118" i="19"/>
  <c r="H118" i="19"/>
  <c r="I117" i="19"/>
  <c r="H117" i="19"/>
  <c r="I116" i="19"/>
  <c r="H116" i="19"/>
  <c r="I115" i="19"/>
  <c r="H115" i="19"/>
  <c r="I114" i="19"/>
  <c r="H114" i="19"/>
  <c r="I113" i="19"/>
  <c r="H113" i="19"/>
  <c r="I112" i="19"/>
  <c r="H112" i="19"/>
  <c r="I111" i="19"/>
  <c r="H111" i="19"/>
  <c r="I110" i="19"/>
  <c r="H110" i="19"/>
  <c r="I109" i="19"/>
  <c r="H109" i="19"/>
  <c r="I108" i="19"/>
  <c r="H108" i="19"/>
  <c r="I107" i="19"/>
  <c r="H107" i="19"/>
  <c r="I106" i="19"/>
  <c r="H106" i="19"/>
  <c r="I105" i="19"/>
  <c r="H105" i="19"/>
  <c r="I104" i="19"/>
  <c r="H104" i="19"/>
  <c r="I103" i="19"/>
  <c r="H103" i="19"/>
  <c r="I102" i="19"/>
  <c r="H102" i="19"/>
  <c r="I101" i="19"/>
  <c r="H101" i="19"/>
  <c r="I100" i="19"/>
  <c r="H100" i="19"/>
  <c r="I99" i="19"/>
  <c r="H99" i="19"/>
  <c r="I98" i="19"/>
  <c r="H98" i="19"/>
  <c r="I97" i="19"/>
  <c r="H97" i="19"/>
  <c r="I96" i="19"/>
  <c r="H96" i="19"/>
  <c r="I95" i="19"/>
  <c r="H95" i="19"/>
  <c r="I94" i="19"/>
  <c r="H94" i="19"/>
  <c r="I93" i="19"/>
  <c r="H93" i="19"/>
  <c r="I92" i="19"/>
  <c r="H92" i="19"/>
  <c r="I91" i="19"/>
  <c r="H91" i="19"/>
  <c r="I90" i="19"/>
  <c r="H90" i="19"/>
  <c r="I89" i="19"/>
  <c r="H89" i="19"/>
  <c r="I88" i="19"/>
  <c r="H88" i="19"/>
  <c r="I87" i="19"/>
  <c r="H87" i="19"/>
  <c r="I86" i="19"/>
  <c r="H86" i="19"/>
  <c r="I85" i="19"/>
  <c r="H85" i="19"/>
  <c r="I84" i="19"/>
  <c r="H84" i="19"/>
  <c r="I83" i="19"/>
  <c r="H83" i="19"/>
  <c r="I82" i="19"/>
  <c r="H82" i="19"/>
  <c r="I81" i="19"/>
  <c r="H81" i="19"/>
  <c r="I80" i="19"/>
  <c r="H80" i="19"/>
  <c r="I79" i="19"/>
  <c r="H79" i="19"/>
  <c r="I78" i="19"/>
  <c r="H78" i="19"/>
  <c r="I77" i="19"/>
  <c r="H77" i="19"/>
  <c r="I76" i="19"/>
  <c r="H76" i="19"/>
  <c r="I75" i="19"/>
  <c r="H75" i="19"/>
  <c r="I74" i="19"/>
  <c r="H74" i="19"/>
  <c r="I73" i="19"/>
  <c r="H73" i="19"/>
  <c r="I72" i="19"/>
  <c r="H72" i="19"/>
  <c r="I71" i="19"/>
  <c r="H71" i="19"/>
  <c r="I70" i="19"/>
  <c r="H70" i="19"/>
  <c r="I69" i="19"/>
  <c r="H69" i="19"/>
  <c r="I68" i="19"/>
  <c r="H68" i="19"/>
  <c r="I67" i="19"/>
  <c r="H67" i="19"/>
  <c r="I66" i="19"/>
  <c r="H66" i="19"/>
  <c r="I65" i="19"/>
  <c r="H65" i="19"/>
  <c r="I64" i="19"/>
  <c r="H64" i="19"/>
  <c r="I63" i="19"/>
  <c r="H63" i="19"/>
  <c r="I62" i="19"/>
  <c r="H62" i="19"/>
  <c r="I61" i="19"/>
  <c r="H61" i="19"/>
  <c r="I60" i="19"/>
  <c r="H60" i="19"/>
  <c r="I59" i="19"/>
  <c r="H59" i="19"/>
  <c r="I58" i="19"/>
  <c r="H58" i="19"/>
  <c r="I57" i="19"/>
  <c r="H57" i="19"/>
  <c r="I56" i="19"/>
  <c r="H56" i="19"/>
  <c r="I55" i="19"/>
  <c r="H55" i="19"/>
  <c r="I54" i="19"/>
  <c r="H54" i="19"/>
  <c r="I53" i="19"/>
  <c r="H53" i="19"/>
  <c r="I52" i="19"/>
  <c r="H52" i="19"/>
  <c r="I51" i="19"/>
  <c r="H51" i="19"/>
  <c r="I50" i="19"/>
  <c r="H50" i="19"/>
  <c r="I49" i="19"/>
  <c r="H49" i="19"/>
  <c r="I48" i="19"/>
  <c r="H48" i="19"/>
  <c r="I47" i="19"/>
  <c r="H47" i="19"/>
  <c r="I46" i="19"/>
  <c r="H46" i="19"/>
  <c r="I45" i="19"/>
  <c r="H45" i="19"/>
  <c r="I44" i="19"/>
  <c r="H44" i="19"/>
  <c r="I43" i="19"/>
  <c r="H43" i="19"/>
  <c r="I42" i="19"/>
  <c r="H42" i="19"/>
  <c r="I41" i="19"/>
  <c r="H41" i="19"/>
  <c r="I40" i="19"/>
  <c r="H40" i="19"/>
  <c r="I39" i="19"/>
  <c r="H39" i="19"/>
  <c r="I38" i="19"/>
  <c r="H38" i="19"/>
  <c r="I37" i="19"/>
  <c r="H37" i="19"/>
  <c r="I36" i="19"/>
  <c r="H36" i="19"/>
  <c r="I35" i="19"/>
  <c r="H35" i="19"/>
  <c r="I34" i="19"/>
  <c r="H34" i="19"/>
  <c r="I33" i="19"/>
  <c r="H33" i="19"/>
  <c r="I32" i="19"/>
  <c r="H32" i="19"/>
  <c r="I31" i="19"/>
  <c r="H31" i="19"/>
  <c r="I30" i="19"/>
  <c r="H30" i="19"/>
  <c r="I29" i="19"/>
  <c r="H29" i="19"/>
  <c r="I28" i="19"/>
  <c r="H28" i="19"/>
  <c r="I27" i="19"/>
  <c r="H27" i="19"/>
  <c r="I26" i="19"/>
  <c r="H26" i="19"/>
  <c r="I25" i="19"/>
  <c r="H25" i="19"/>
  <c r="I24" i="19"/>
  <c r="H24" i="19"/>
  <c r="I23" i="19"/>
  <c r="H23" i="19"/>
  <c r="I339" i="19"/>
  <c r="H339" i="19"/>
  <c r="I338" i="19"/>
  <c r="H338" i="19"/>
  <c r="I337" i="19"/>
  <c r="H337" i="19"/>
  <c r="I336" i="19"/>
  <c r="H336" i="19"/>
  <c r="I335" i="19"/>
  <c r="H335" i="19"/>
  <c r="I334" i="19"/>
  <c r="H334" i="19"/>
  <c r="I333" i="19"/>
  <c r="H333" i="19"/>
  <c r="I332" i="19"/>
  <c r="H332" i="19"/>
  <c r="I331" i="19"/>
  <c r="H331" i="19"/>
  <c r="I330" i="19"/>
  <c r="H330" i="19"/>
  <c r="I329" i="19"/>
  <c r="H329" i="19"/>
  <c r="I328" i="19"/>
  <c r="H328" i="19"/>
  <c r="I327" i="19"/>
  <c r="H327" i="19"/>
  <c r="I326" i="19"/>
  <c r="H326" i="19"/>
  <c r="I325" i="19"/>
  <c r="H325" i="19"/>
  <c r="I324" i="19"/>
  <c r="H324" i="19"/>
  <c r="I323" i="19"/>
  <c r="H323" i="19"/>
  <c r="I322" i="19"/>
  <c r="H322" i="19"/>
  <c r="I321" i="19"/>
  <c r="H321" i="19"/>
  <c r="I320" i="19"/>
  <c r="H320" i="19"/>
  <c r="I319" i="19"/>
  <c r="H319" i="19"/>
  <c r="I318" i="19"/>
  <c r="H318" i="19"/>
  <c r="I317" i="19"/>
  <c r="H317" i="19"/>
  <c r="I316" i="19"/>
  <c r="H316" i="19"/>
  <c r="I315" i="19"/>
  <c r="H315" i="19"/>
  <c r="I314" i="19"/>
  <c r="H314" i="19"/>
  <c r="I313" i="19"/>
  <c r="H313" i="19"/>
  <c r="I312" i="19"/>
  <c r="H312" i="19"/>
  <c r="I311" i="19"/>
  <c r="H311" i="19"/>
  <c r="I310" i="19"/>
  <c r="H310" i="19"/>
  <c r="I309" i="19"/>
  <c r="H309" i="19"/>
  <c r="I308" i="19"/>
  <c r="H308" i="19"/>
  <c r="I307" i="19"/>
  <c r="H307" i="19"/>
  <c r="I306" i="19"/>
  <c r="H306" i="19"/>
  <c r="I305" i="19"/>
  <c r="H305" i="19"/>
  <c r="I304" i="19"/>
  <c r="H304" i="19"/>
  <c r="I303" i="19"/>
  <c r="H303" i="19"/>
  <c r="I302" i="19"/>
  <c r="H302" i="19"/>
  <c r="Y339" i="19"/>
  <c r="T339" i="19"/>
  <c r="S339" i="19"/>
  <c r="R339" i="19"/>
  <c r="O339" i="19"/>
  <c r="N339" i="19"/>
  <c r="M339" i="19"/>
  <c r="Y338" i="19"/>
  <c r="X338" i="19"/>
  <c r="W338" i="19"/>
  <c r="T338" i="19"/>
  <c r="S338" i="19"/>
  <c r="R338" i="19"/>
  <c r="O338" i="19"/>
  <c r="N338" i="19"/>
  <c r="M338" i="19"/>
  <c r="Y337" i="19"/>
  <c r="X337" i="19"/>
  <c r="W337" i="19"/>
  <c r="T337" i="19"/>
  <c r="S337" i="19"/>
  <c r="R337" i="19"/>
  <c r="O337" i="19"/>
  <c r="N337" i="19"/>
  <c r="M337" i="19"/>
  <c r="Y336" i="19"/>
  <c r="X336" i="19"/>
  <c r="W336" i="19"/>
  <c r="T336" i="19"/>
  <c r="O336" i="19"/>
  <c r="Y335" i="19"/>
  <c r="X335" i="19"/>
  <c r="W335" i="19"/>
  <c r="T335" i="19"/>
  <c r="S335" i="19"/>
  <c r="R335" i="19"/>
  <c r="O335" i="19"/>
  <c r="N335" i="19"/>
  <c r="M335" i="19"/>
  <c r="Y334" i="19"/>
  <c r="X334" i="19"/>
  <c r="W334" i="19"/>
  <c r="T334" i="19"/>
  <c r="S334" i="19"/>
  <c r="R334" i="19"/>
  <c r="O334" i="19"/>
  <c r="N334" i="19"/>
  <c r="M334" i="19"/>
  <c r="Y333" i="19"/>
  <c r="X333" i="19"/>
  <c r="W333" i="19"/>
  <c r="T333" i="19"/>
  <c r="S333" i="19"/>
  <c r="R333" i="19"/>
  <c r="O333" i="19"/>
  <c r="N333" i="19"/>
  <c r="M333" i="19"/>
  <c r="Y332" i="19"/>
  <c r="X332" i="19"/>
  <c r="W332" i="19"/>
  <c r="T332" i="19"/>
  <c r="S332" i="19"/>
  <c r="R332" i="19"/>
  <c r="O332" i="19"/>
  <c r="N332" i="19"/>
  <c r="M332" i="19"/>
  <c r="Y331" i="19"/>
  <c r="X331" i="19"/>
  <c r="W331" i="19"/>
  <c r="T331" i="19"/>
  <c r="S331" i="19"/>
  <c r="R331" i="19"/>
  <c r="O331" i="19"/>
  <c r="N331" i="19"/>
  <c r="M331" i="19"/>
  <c r="Y330" i="19"/>
  <c r="X330" i="19"/>
  <c r="W330" i="19"/>
  <c r="T330" i="19"/>
  <c r="S330" i="19"/>
  <c r="R330" i="19"/>
  <c r="O330" i="19"/>
  <c r="N330" i="19"/>
  <c r="M330" i="19"/>
  <c r="Y329" i="19"/>
  <c r="X329" i="19"/>
  <c r="W329" i="19"/>
  <c r="T329" i="19"/>
  <c r="S329" i="19"/>
  <c r="R329" i="19"/>
  <c r="O329" i="19"/>
  <c r="N329" i="19"/>
  <c r="M329" i="19"/>
  <c r="Y328" i="19"/>
  <c r="X328" i="19"/>
  <c r="W328" i="19"/>
  <c r="T328" i="19"/>
  <c r="S328" i="19"/>
  <c r="R328" i="19"/>
  <c r="O328" i="19"/>
  <c r="N328" i="19"/>
  <c r="M328" i="19"/>
  <c r="Y327" i="19"/>
  <c r="X327" i="19"/>
  <c r="W327" i="19"/>
  <c r="T327" i="19"/>
  <c r="S327" i="19"/>
  <c r="R327" i="19"/>
  <c r="O327" i="19"/>
  <c r="N327" i="19"/>
  <c r="M327" i="19"/>
  <c r="Y326" i="19"/>
  <c r="X326" i="19"/>
  <c r="W326" i="19"/>
  <c r="T326" i="19"/>
  <c r="S326" i="19"/>
  <c r="R326" i="19"/>
  <c r="O326" i="19"/>
  <c r="N326" i="19"/>
  <c r="M326" i="19"/>
  <c r="Y325" i="19"/>
  <c r="X325" i="19"/>
  <c r="W325" i="19"/>
  <c r="T325" i="19"/>
  <c r="S325" i="19"/>
  <c r="R325" i="19"/>
  <c r="O325" i="19"/>
  <c r="N325" i="19"/>
  <c r="M325" i="19"/>
  <c r="Y324" i="19"/>
  <c r="X324" i="19"/>
  <c r="W324" i="19"/>
  <c r="T324" i="19"/>
  <c r="S324" i="19"/>
  <c r="R324" i="19"/>
  <c r="O324" i="19"/>
  <c r="N324" i="19"/>
  <c r="M324" i="19"/>
  <c r="Y323" i="19"/>
  <c r="X323" i="19"/>
  <c r="W323" i="19"/>
  <c r="T323" i="19"/>
  <c r="S323" i="19"/>
  <c r="R323" i="19"/>
  <c r="O323" i="19"/>
  <c r="N323" i="19"/>
  <c r="M323" i="19"/>
  <c r="Y322" i="19"/>
  <c r="X322" i="19"/>
  <c r="W322" i="19"/>
  <c r="T322" i="19"/>
  <c r="S322" i="19"/>
  <c r="R322" i="19"/>
  <c r="O322" i="19"/>
  <c r="N322" i="19"/>
  <c r="M322" i="19"/>
  <c r="Y321" i="19"/>
  <c r="X321" i="19"/>
  <c r="W321" i="19"/>
  <c r="T321" i="19"/>
  <c r="S321" i="19"/>
  <c r="R321" i="19"/>
  <c r="O321" i="19"/>
  <c r="N321" i="19"/>
  <c r="M321" i="19"/>
  <c r="Y320" i="19"/>
  <c r="X320" i="19"/>
  <c r="W320" i="19"/>
  <c r="T320" i="19"/>
  <c r="S320" i="19"/>
  <c r="R320" i="19"/>
  <c r="O320" i="19"/>
  <c r="N320" i="19"/>
  <c r="M320" i="19"/>
  <c r="Y319" i="19"/>
  <c r="X319" i="19"/>
  <c r="W319" i="19"/>
  <c r="T319" i="19"/>
  <c r="S319" i="19"/>
  <c r="R319" i="19"/>
  <c r="O319" i="19"/>
  <c r="N319" i="19"/>
  <c r="M319" i="19"/>
  <c r="Y318" i="19"/>
  <c r="X318" i="19"/>
  <c r="W318" i="19"/>
  <c r="T318" i="19"/>
  <c r="S318" i="19"/>
  <c r="R318" i="19"/>
  <c r="O318" i="19"/>
  <c r="N318" i="19"/>
  <c r="M318" i="19"/>
  <c r="Y317" i="19"/>
  <c r="X317" i="19"/>
  <c r="W317" i="19"/>
  <c r="T317" i="19"/>
  <c r="S317" i="19"/>
  <c r="R317" i="19"/>
  <c r="O317" i="19"/>
  <c r="N317" i="19"/>
  <c r="M317" i="19"/>
  <c r="Y316" i="19"/>
  <c r="X316" i="19"/>
  <c r="W316" i="19"/>
  <c r="T316" i="19"/>
  <c r="S316" i="19"/>
  <c r="R316" i="19"/>
  <c r="O316" i="19"/>
  <c r="N316" i="19"/>
  <c r="M316" i="19"/>
  <c r="Y315" i="19"/>
  <c r="X315" i="19"/>
  <c r="W315" i="19"/>
  <c r="T315" i="19"/>
  <c r="S315" i="19"/>
  <c r="R315" i="19"/>
  <c r="O315" i="19"/>
  <c r="N315" i="19"/>
  <c r="M315" i="19"/>
  <c r="Y314" i="19"/>
  <c r="X314" i="19"/>
  <c r="W314" i="19"/>
  <c r="T314" i="19"/>
  <c r="S314" i="19"/>
  <c r="R314" i="19"/>
  <c r="O314" i="19"/>
  <c r="N314" i="19"/>
  <c r="M314" i="19"/>
  <c r="Y313" i="19"/>
  <c r="X313" i="19"/>
  <c r="W313" i="19"/>
  <c r="T313" i="19"/>
  <c r="S313" i="19"/>
  <c r="R313" i="19"/>
  <c r="O313" i="19"/>
  <c r="N313" i="19"/>
  <c r="M313" i="19"/>
  <c r="Y312" i="19"/>
  <c r="X312" i="19"/>
  <c r="W312" i="19"/>
  <c r="T312" i="19"/>
  <c r="S312" i="19"/>
  <c r="R312" i="19"/>
  <c r="O312" i="19"/>
  <c r="N312" i="19"/>
  <c r="M312" i="19"/>
  <c r="Y311" i="19"/>
  <c r="X311" i="19"/>
  <c r="W311" i="19"/>
  <c r="T311" i="19"/>
  <c r="S311" i="19"/>
  <c r="R311" i="19"/>
  <c r="O311" i="19"/>
  <c r="N311" i="19"/>
  <c r="M311" i="19"/>
  <c r="Y310" i="19"/>
  <c r="X310" i="19"/>
  <c r="W310" i="19"/>
  <c r="T310" i="19"/>
  <c r="S310" i="19"/>
  <c r="R310" i="19"/>
  <c r="O310" i="19"/>
  <c r="N310" i="19"/>
  <c r="M310" i="19"/>
  <c r="Y309" i="19"/>
  <c r="X309" i="19"/>
  <c r="W309" i="19"/>
  <c r="T309" i="19"/>
  <c r="S309" i="19"/>
  <c r="R309" i="19"/>
  <c r="O309" i="19"/>
  <c r="N309" i="19"/>
  <c r="M309" i="19"/>
  <c r="Y308" i="19"/>
  <c r="X308" i="19"/>
  <c r="W308" i="19"/>
  <c r="T308" i="19"/>
  <c r="S308" i="19"/>
  <c r="R308" i="19"/>
  <c r="O308" i="19"/>
  <c r="N308" i="19"/>
  <c r="M308" i="19"/>
  <c r="Y307" i="19"/>
  <c r="X307" i="19"/>
  <c r="W307" i="19"/>
  <c r="T307" i="19"/>
  <c r="S307" i="19"/>
  <c r="R307" i="19"/>
  <c r="O307" i="19"/>
  <c r="N307" i="19"/>
  <c r="M307" i="19"/>
  <c r="Y306" i="19"/>
  <c r="X306" i="19"/>
  <c r="W306" i="19"/>
  <c r="T306" i="19"/>
  <c r="S306" i="19"/>
  <c r="R306" i="19"/>
  <c r="O306" i="19"/>
  <c r="N306" i="19"/>
  <c r="M306" i="19"/>
  <c r="Y305" i="19"/>
  <c r="X305" i="19"/>
  <c r="W305" i="19"/>
  <c r="T305" i="19"/>
  <c r="S305" i="19"/>
  <c r="R305" i="19"/>
  <c r="O305" i="19"/>
  <c r="N305" i="19"/>
  <c r="M305" i="19"/>
  <c r="Y304" i="19"/>
  <c r="X304" i="19"/>
  <c r="W304" i="19"/>
  <c r="T304" i="19"/>
  <c r="S304" i="19"/>
  <c r="R304" i="19"/>
  <c r="O304" i="19"/>
  <c r="N304" i="19"/>
  <c r="M304" i="19"/>
  <c r="Y303" i="19"/>
  <c r="X303" i="19"/>
  <c r="W303" i="19"/>
  <c r="T303" i="19"/>
  <c r="S303" i="19"/>
  <c r="R303" i="19"/>
  <c r="O303" i="19"/>
  <c r="N303" i="19"/>
  <c r="M303" i="19"/>
  <c r="Y302" i="19"/>
  <c r="X302" i="19"/>
  <c r="W302" i="19"/>
  <c r="T302" i="19"/>
  <c r="S302" i="19"/>
  <c r="R302" i="19"/>
  <c r="O302" i="19"/>
  <c r="N302" i="19"/>
  <c r="M302" i="19"/>
  <c r="Y299" i="19"/>
  <c r="X299" i="19"/>
  <c r="W299" i="19"/>
  <c r="T299" i="19"/>
  <c r="S299" i="19"/>
  <c r="R299" i="19"/>
  <c r="O299" i="19"/>
  <c r="N299" i="19"/>
  <c r="M299" i="19"/>
  <c r="Y298" i="19"/>
  <c r="X298" i="19"/>
  <c r="W298" i="19"/>
  <c r="T298" i="19"/>
  <c r="S298" i="19"/>
  <c r="R298" i="19"/>
  <c r="O298" i="19"/>
  <c r="N298" i="19"/>
  <c r="M298" i="19"/>
  <c r="Y297" i="19"/>
  <c r="X297" i="19"/>
  <c r="W297" i="19"/>
  <c r="T297" i="19"/>
  <c r="S297" i="19"/>
  <c r="R297" i="19"/>
  <c r="O297" i="19"/>
  <c r="N297" i="19"/>
  <c r="M297" i="19"/>
  <c r="Y296" i="19"/>
  <c r="X296" i="19"/>
  <c r="W296" i="19"/>
  <c r="T296" i="19"/>
  <c r="S296" i="19"/>
  <c r="R296" i="19"/>
  <c r="O296" i="19"/>
  <c r="N296" i="19"/>
  <c r="M296" i="19"/>
  <c r="Y295" i="19"/>
  <c r="X295" i="19"/>
  <c r="W295" i="19"/>
  <c r="T295" i="19"/>
  <c r="S295" i="19"/>
  <c r="R295" i="19"/>
  <c r="O295" i="19"/>
  <c r="N295" i="19"/>
  <c r="M295" i="19"/>
  <c r="Y294" i="19"/>
  <c r="X294" i="19"/>
  <c r="W294" i="19"/>
  <c r="T294" i="19"/>
  <c r="S294" i="19"/>
  <c r="R294" i="19"/>
  <c r="O294" i="19"/>
  <c r="N294" i="19"/>
  <c r="M294" i="19"/>
  <c r="Y293" i="19"/>
  <c r="X293" i="19"/>
  <c r="W293" i="19"/>
  <c r="T293" i="19"/>
  <c r="S293" i="19"/>
  <c r="R293" i="19"/>
  <c r="O293" i="19"/>
  <c r="N293" i="19"/>
  <c r="M293" i="19"/>
  <c r="Y292" i="19"/>
  <c r="X292" i="19"/>
  <c r="W292" i="19"/>
  <c r="T292" i="19"/>
  <c r="S292" i="19"/>
  <c r="R292" i="19"/>
  <c r="O292" i="19"/>
  <c r="N292" i="19"/>
  <c r="M292" i="19"/>
  <c r="Y291" i="19"/>
  <c r="X291" i="19"/>
  <c r="W291" i="19"/>
  <c r="T291" i="19"/>
  <c r="S291" i="19"/>
  <c r="R291" i="19"/>
  <c r="O291" i="19"/>
  <c r="N291" i="19"/>
  <c r="M291" i="19"/>
  <c r="Y290" i="19"/>
  <c r="X290" i="19"/>
  <c r="W290" i="19"/>
  <c r="T290" i="19"/>
  <c r="S290" i="19"/>
  <c r="R290" i="19"/>
  <c r="O290" i="19"/>
  <c r="N290" i="19"/>
  <c r="M290" i="19"/>
  <c r="Y289" i="19"/>
  <c r="X289" i="19"/>
  <c r="W289" i="19"/>
  <c r="T289" i="19"/>
  <c r="S289" i="19"/>
  <c r="R289" i="19"/>
  <c r="O289" i="19"/>
  <c r="N289" i="19"/>
  <c r="M289" i="19"/>
  <c r="Y288" i="19"/>
  <c r="X288" i="19"/>
  <c r="W288" i="19"/>
  <c r="T288" i="19"/>
  <c r="S288" i="19"/>
  <c r="R288" i="19"/>
  <c r="O288" i="19"/>
  <c r="N288" i="19"/>
  <c r="M288" i="19"/>
  <c r="Y287" i="19"/>
  <c r="X287" i="19"/>
  <c r="W287" i="19"/>
  <c r="T287" i="19"/>
  <c r="S287" i="19"/>
  <c r="R287" i="19"/>
  <c r="O287" i="19"/>
  <c r="N287" i="19"/>
  <c r="M287" i="19"/>
  <c r="Y286" i="19"/>
  <c r="X286" i="19"/>
  <c r="W286" i="19"/>
  <c r="T286" i="19"/>
  <c r="S286" i="19"/>
  <c r="R286" i="19"/>
  <c r="O286" i="19"/>
  <c r="N286" i="19"/>
  <c r="M286" i="19"/>
  <c r="Y285" i="19"/>
  <c r="X285" i="19"/>
  <c r="W285" i="19"/>
  <c r="T285" i="19"/>
  <c r="S285" i="19"/>
  <c r="R285" i="19"/>
  <c r="O285" i="19"/>
  <c r="N285" i="19"/>
  <c r="M285" i="19"/>
  <c r="Y284" i="19"/>
  <c r="X284" i="19"/>
  <c r="W284" i="19"/>
  <c r="T284" i="19"/>
  <c r="S284" i="19"/>
  <c r="R284" i="19"/>
  <c r="O284" i="19"/>
  <c r="N284" i="19"/>
  <c r="M284" i="19"/>
  <c r="Y283" i="19"/>
  <c r="X283" i="19"/>
  <c r="W283" i="19"/>
  <c r="T283" i="19"/>
  <c r="S283" i="19"/>
  <c r="R283" i="19"/>
  <c r="O283" i="19"/>
  <c r="N283" i="19"/>
  <c r="M283" i="19"/>
  <c r="Y282" i="19"/>
  <c r="X282" i="19"/>
  <c r="W282" i="19"/>
  <c r="T282" i="19"/>
  <c r="S282" i="19"/>
  <c r="R282" i="19"/>
  <c r="O282" i="19"/>
  <c r="N282" i="19"/>
  <c r="M282" i="19"/>
  <c r="Y281" i="19"/>
  <c r="X281" i="19"/>
  <c r="W281" i="19"/>
  <c r="T281" i="19"/>
  <c r="S281" i="19"/>
  <c r="R281" i="19"/>
  <c r="O281" i="19"/>
  <c r="N281" i="19"/>
  <c r="M281" i="19"/>
  <c r="Y280" i="19"/>
  <c r="X280" i="19"/>
  <c r="W280" i="19"/>
  <c r="T280" i="19"/>
  <c r="S280" i="19"/>
  <c r="R280" i="19"/>
  <c r="O280" i="19"/>
  <c r="N280" i="19"/>
  <c r="M280" i="19"/>
  <c r="Y279" i="19"/>
  <c r="X279" i="19"/>
  <c r="W279" i="19"/>
  <c r="T279" i="19"/>
  <c r="S279" i="19"/>
  <c r="R279" i="19"/>
  <c r="O279" i="19"/>
  <c r="N279" i="19"/>
  <c r="M279" i="19"/>
  <c r="Y278" i="19"/>
  <c r="X278" i="19"/>
  <c r="W278" i="19"/>
  <c r="T278" i="19"/>
  <c r="S278" i="19"/>
  <c r="R278" i="19"/>
  <c r="O278" i="19"/>
  <c r="N278" i="19"/>
  <c r="M278" i="19"/>
  <c r="Y277" i="19"/>
  <c r="X277" i="19"/>
  <c r="W277" i="19"/>
  <c r="T277" i="19"/>
  <c r="S277" i="19"/>
  <c r="R277" i="19"/>
  <c r="O277" i="19"/>
  <c r="N277" i="19"/>
  <c r="M277" i="19"/>
  <c r="Y276" i="19"/>
  <c r="X276" i="19"/>
  <c r="W276" i="19"/>
  <c r="T276" i="19"/>
  <c r="S276" i="19"/>
  <c r="R276" i="19"/>
  <c r="O276" i="19"/>
  <c r="N276" i="19"/>
  <c r="M276" i="19"/>
  <c r="Y275" i="19"/>
  <c r="X275" i="19"/>
  <c r="W275" i="19"/>
  <c r="T275" i="19"/>
  <c r="S275" i="19"/>
  <c r="R275" i="19"/>
  <c r="O275" i="19"/>
  <c r="N275" i="19"/>
  <c r="M275" i="19"/>
  <c r="Y274" i="19"/>
  <c r="X274" i="19"/>
  <c r="W274" i="19"/>
  <c r="T274" i="19"/>
  <c r="S274" i="19"/>
  <c r="R274" i="19"/>
  <c r="O274" i="19"/>
  <c r="N274" i="19"/>
  <c r="M274" i="19"/>
  <c r="Y273" i="19"/>
  <c r="X273" i="19"/>
  <c r="W273" i="19"/>
  <c r="T273" i="19"/>
  <c r="S273" i="19"/>
  <c r="R273" i="19"/>
  <c r="O273" i="19"/>
  <c r="N273" i="19"/>
  <c r="M273" i="19"/>
  <c r="Y272" i="19"/>
  <c r="X272" i="19"/>
  <c r="W272" i="19"/>
  <c r="T272" i="19"/>
  <c r="S272" i="19"/>
  <c r="R272" i="19"/>
  <c r="O272" i="19"/>
  <c r="N272" i="19"/>
  <c r="M272" i="19"/>
  <c r="Y271" i="19"/>
  <c r="X271" i="19"/>
  <c r="W271" i="19"/>
  <c r="T271" i="19"/>
  <c r="S271" i="19"/>
  <c r="R271" i="19"/>
  <c r="O271" i="19"/>
  <c r="N271" i="19"/>
  <c r="M271" i="19"/>
  <c r="Y270" i="19"/>
  <c r="X270" i="19"/>
  <c r="W270" i="19"/>
  <c r="T270" i="19"/>
  <c r="S270" i="19"/>
  <c r="R270" i="19"/>
  <c r="O270" i="19"/>
  <c r="N270" i="19"/>
  <c r="M270" i="19"/>
  <c r="Y269" i="19"/>
  <c r="X269" i="19"/>
  <c r="W269" i="19"/>
  <c r="T269" i="19"/>
  <c r="S269" i="19"/>
  <c r="R269" i="19"/>
  <c r="O269" i="19"/>
  <c r="N269" i="19"/>
  <c r="M269" i="19"/>
  <c r="Y268" i="19"/>
  <c r="X268" i="19"/>
  <c r="W268" i="19"/>
  <c r="T268" i="19"/>
  <c r="S268" i="19"/>
  <c r="R268" i="19"/>
  <c r="O268" i="19"/>
  <c r="N268" i="19"/>
  <c r="M268" i="19"/>
  <c r="Y267" i="19"/>
  <c r="X267" i="19"/>
  <c r="W267" i="19"/>
  <c r="T267" i="19"/>
  <c r="S267" i="19"/>
  <c r="R267" i="19"/>
  <c r="O267" i="19"/>
  <c r="N267" i="19"/>
  <c r="M267" i="19"/>
  <c r="Y266" i="19"/>
  <c r="X266" i="19"/>
  <c r="W266" i="19"/>
  <c r="T266" i="19"/>
  <c r="S266" i="19"/>
  <c r="R266" i="19"/>
  <c r="O266" i="19"/>
  <c r="N266" i="19"/>
  <c r="M266" i="19"/>
  <c r="Y265" i="19"/>
  <c r="X265" i="19"/>
  <c r="W265" i="19"/>
  <c r="T265" i="19"/>
  <c r="S265" i="19"/>
  <c r="R265" i="19"/>
  <c r="O265" i="19"/>
  <c r="N265" i="19"/>
  <c r="M265" i="19"/>
  <c r="Y264" i="19"/>
  <c r="X264" i="19"/>
  <c r="W264" i="19"/>
  <c r="T264" i="19"/>
  <c r="S264" i="19"/>
  <c r="R264" i="19"/>
  <c r="O264" i="19"/>
  <c r="N264" i="19"/>
  <c r="M264" i="19"/>
  <c r="Y263" i="19"/>
  <c r="X263" i="19"/>
  <c r="W263" i="19"/>
  <c r="T263" i="19"/>
  <c r="S263" i="19"/>
  <c r="R263" i="19"/>
  <c r="O263" i="19"/>
  <c r="N263" i="19"/>
  <c r="M263" i="19"/>
  <c r="Y262" i="19"/>
  <c r="X262" i="19"/>
  <c r="W262" i="19"/>
  <c r="T262" i="19"/>
  <c r="S262" i="19"/>
  <c r="R262" i="19"/>
  <c r="O262" i="19"/>
  <c r="N262" i="19"/>
  <c r="M262" i="19"/>
  <c r="Y261" i="19"/>
  <c r="X261" i="19"/>
  <c r="W261" i="19"/>
  <c r="T261" i="19"/>
  <c r="S261" i="19"/>
  <c r="R261" i="19"/>
  <c r="O261" i="19"/>
  <c r="N261" i="19"/>
  <c r="M261" i="19"/>
  <c r="Y260" i="19"/>
  <c r="X260" i="19"/>
  <c r="W260" i="19"/>
  <c r="T260" i="19"/>
  <c r="S260" i="19"/>
  <c r="R260" i="19"/>
  <c r="O260" i="19"/>
  <c r="N260" i="19"/>
  <c r="M260" i="19"/>
  <c r="Y259" i="19"/>
  <c r="X259" i="19"/>
  <c r="W259" i="19"/>
  <c r="T259" i="19"/>
  <c r="S259" i="19"/>
  <c r="R259" i="19"/>
  <c r="O259" i="19"/>
  <c r="N259" i="19"/>
  <c r="M259" i="19"/>
  <c r="Y258" i="19"/>
  <c r="X258" i="19"/>
  <c r="W258" i="19"/>
  <c r="T258" i="19"/>
  <c r="S258" i="19"/>
  <c r="R258" i="19"/>
  <c r="O258" i="19"/>
  <c r="N258" i="19"/>
  <c r="M258" i="19"/>
  <c r="Y257" i="19"/>
  <c r="X257" i="19"/>
  <c r="W257" i="19"/>
  <c r="T257" i="19"/>
  <c r="S257" i="19"/>
  <c r="R257" i="19"/>
  <c r="O257" i="19"/>
  <c r="N257" i="19"/>
  <c r="M257" i="19"/>
  <c r="Y256" i="19"/>
  <c r="X256" i="19"/>
  <c r="W256" i="19"/>
  <c r="T256" i="19"/>
  <c r="S256" i="19"/>
  <c r="R256" i="19"/>
  <c r="O256" i="19"/>
  <c r="N256" i="19"/>
  <c r="M256" i="19"/>
  <c r="Y255" i="19"/>
  <c r="X255" i="19"/>
  <c r="W255" i="19"/>
  <c r="T255" i="19"/>
  <c r="S255" i="19"/>
  <c r="R255" i="19"/>
  <c r="O255" i="19"/>
  <c r="N255" i="19"/>
  <c r="M255" i="19"/>
  <c r="Y254" i="19"/>
  <c r="X254" i="19"/>
  <c r="W254" i="19"/>
  <c r="T254" i="19"/>
  <c r="S254" i="19"/>
  <c r="R254" i="19"/>
  <c r="O254" i="19"/>
  <c r="N254" i="19"/>
  <c r="M254" i="19"/>
  <c r="Y253" i="19"/>
  <c r="X253" i="19"/>
  <c r="W253" i="19"/>
  <c r="T253" i="19"/>
  <c r="S253" i="19"/>
  <c r="R253" i="19"/>
  <c r="O253" i="19"/>
  <c r="N253" i="19"/>
  <c r="M253" i="19"/>
  <c r="Y252" i="19"/>
  <c r="X252" i="19"/>
  <c r="W252" i="19"/>
  <c r="T252" i="19"/>
  <c r="S252" i="19"/>
  <c r="R252" i="19"/>
  <c r="O252" i="19"/>
  <c r="N252" i="19"/>
  <c r="M252" i="19"/>
  <c r="Y251" i="19"/>
  <c r="X251" i="19"/>
  <c r="W251" i="19"/>
  <c r="T251" i="19"/>
  <c r="S251" i="19"/>
  <c r="R251" i="19"/>
  <c r="O251" i="19"/>
  <c r="N251" i="19"/>
  <c r="M251" i="19"/>
  <c r="Y250" i="19"/>
  <c r="X250" i="19"/>
  <c r="W250" i="19"/>
  <c r="T250" i="19"/>
  <c r="S250" i="19"/>
  <c r="R250" i="19"/>
  <c r="O250" i="19"/>
  <c r="N250" i="19"/>
  <c r="M250" i="19"/>
  <c r="Y249" i="19"/>
  <c r="X249" i="19"/>
  <c r="W249" i="19"/>
  <c r="T249" i="19"/>
  <c r="S249" i="19"/>
  <c r="R249" i="19"/>
  <c r="O249" i="19"/>
  <c r="N249" i="19"/>
  <c r="M249" i="19"/>
  <c r="Y248" i="19"/>
  <c r="X248" i="19"/>
  <c r="W248" i="19"/>
  <c r="T248" i="19"/>
  <c r="S248" i="19"/>
  <c r="R248" i="19"/>
  <c r="O248" i="19"/>
  <c r="N248" i="19"/>
  <c r="M248" i="19"/>
  <c r="Y247" i="19"/>
  <c r="X247" i="19"/>
  <c r="W247" i="19"/>
  <c r="T247" i="19"/>
  <c r="S247" i="19"/>
  <c r="R247" i="19"/>
  <c r="O247" i="19"/>
  <c r="N247" i="19"/>
  <c r="M247" i="19"/>
  <c r="Y246" i="19"/>
  <c r="X246" i="19"/>
  <c r="W246" i="19"/>
  <c r="T246" i="19"/>
  <c r="S246" i="19"/>
  <c r="R246" i="19"/>
  <c r="O246" i="19"/>
  <c r="N246" i="19"/>
  <c r="M246" i="19"/>
  <c r="Y245" i="19"/>
  <c r="X245" i="19"/>
  <c r="W245" i="19"/>
  <c r="T245" i="19"/>
  <c r="S245" i="19"/>
  <c r="R245" i="19"/>
  <c r="O245" i="19"/>
  <c r="N245" i="19"/>
  <c r="M245" i="19"/>
  <c r="Y244" i="19"/>
  <c r="X244" i="19"/>
  <c r="W244" i="19"/>
  <c r="T244" i="19"/>
  <c r="S244" i="19"/>
  <c r="R244" i="19"/>
  <c r="O244" i="19"/>
  <c r="N244" i="19"/>
  <c r="M244" i="19"/>
  <c r="Y243" i="19"/>
  <c r="X243" i="19"/>
  <c r="W243" i="19"/>
  <c r="T243" i="19"/>
  <c r="S243" i="19"/>
  <c r="R243" i="19"/>
  <c r="O243" i="19"/>
  <c r="N243" i="19"/>
  <c r="M243" i="19"/>
  <c r="Y242" i="19"/>
  <c r="X242" i="19"/>
  <c r="W242" i="19"/>
  <c r="T242" i="19"/>
  <c r="S242" i="19"/>
  <c r="R242" i="19"/>
  <c r="O242" i="19"/>
  <c r="N242" i="19"/>
  <c r="M242" i="19"/>
  <c r="Y241" i="19"/>
  <c r="X241" i="19"/>
  <c r="W241" i="19"/>
  <c r="T241" i="19"/>
  <c r="S241" i="19"/>
  <c r="R241" i="19"/>
  <c r="O241" i="19"/>
  <c r="N241" i="19"/>
  <c r="M241" i="19"/>
  <c r="Y240" i="19"/>
  <c r="X240" i="19"/>
  <c r="W240" i="19"/>
  <c r="T240" i="19"/>
  <c r="S240" i="19"/>
  <c r="R240" i="19"/>
  <c r="O240" i="19"/>
  <c r="N240" i="19"/>
  <c r="M240" i="19"/>
  <c r="Y239" i="19"/>
  <c r="X239" i="19"/>
  <c r="W239" i="19"/>
  <c r="T239" i="19"/>
  <c r="S239" i="19"/>
  <c r="R239" i="19"/>
  <c r="O239" i="19"/>
  <c r="N239" i="19"/>
  <c r="M239" i="19"/>
  <c r="Y238" i="19"/>
  <c r="X238" i="19"/>
  <c r="W238" i="19"/>
  <c r="T238" i="19"/>
  <c r="S238" i="19"/>
  <c r="R238" i="19"/>
  <c r="O238" i="19"/>
  <c r="N238" i="19"/>
  <c r="M238" i="19"/>
  <c r="Y237" i="19"/>
  <c r="X237" i="19"/>
  <c r="W237" i="19"/>
  <c r="T237" i="19"/>
  <c r="S237" i="19"/>
  <c r="R237" i="19"/>
  <c r="O237" i="19"/>
  <c r="N237" i="19"/>
  <c r="M237" i="19"/>
  <c r="Y236" i="19"/>
  <c r="X236" i="19"/>
  <c r="W236" i="19"/>
  <c r="T236" i="19"/>
  <c r="S236" i="19"/>
  <c r="R236" i="19"/>
  <c r="O236" i="19"/>
  <c r="N236" i="19"/>
  <c r="M236" i="19"/>
  <c r="Y235" i="19"/>
  <c r="X235" i="19"/>
  <c r="W235" i="19"/>
  <c r="T235" i="19"/>
  <c r="S235" i="19"/>
  <c r="R235" i="19"/>
  <c r="O235" i="19"/>
  <c r="N235" i="19"/>
  <c r="M235" i="19"/>
  <c r="Y234" i="19"/>
  <c r="X234" i="19"/>
  <c r="W234" i="19"/>
  <c r="T234" i="19"/>
  <c r="S234" i="19"/>
  <c r="R234" i="19"/>
  <c r="O234" i="19"/>
  <c r="N234" i="19"/>
  <c r="M234" i="19"/>
  <c r="Y233" i="19"/>
  <c r="X233" i="19"/>
  <c r="W233" i="19"/>
  <c r="T233" i="19"/>
  <c r="S233" i="19"/>
  <c r="R233" i="19"/>
  <c r="O233" i="19"/>
  <c r="N233" i="19"/>
  <c r="M233" i="19"/>
  <c r="Y232" i="19"/>
  <c r="X232" i="19"/>
  <c r="W232" i="19"/>
  <c r="T232" i="19"/>
  <c r="S232" i="19"/>
  <c r="R232" i="19"/>
  <c r="O232" i="19"/>
  <c r="N232" i="19"/>
  <c r="M232" i="19"/>
  <c r="Y231" i="19"/>
  <c r="X231" i="19"/>
  <c r="W231" i="19"/>
  <c r="T231" i="19"/>
  <c r="S231" i="19"/>
  <c r="R231" i="19"/>
  <c r="O231" i="19"/>
  <c r="N231" i="19"/>
  <c r="M231" i="19"/>
  <c r="Y230" i="19"/>
  <c r="X230" i="19"/>
  <c r="W230" i="19"/>
  <c r="T230" i="19"/>
  <c r="S230" i="19"/>
  <c r="R230" i="19"/>
  <c r="O230" i="19"/>
  <c r="N230" i="19"/>
  <c r="M230" i="19"/>
  <c r="Y229" i="19"/>
  <c r="X229" i="19"/>
  <c r="W229" i="19"/>
  <c r="T229" i="19"/>
  <c r="S229" i="19"/>
  <c r="R229" i="19"/>
  <c r="O229" i="19"/>
  <c r="N229" i="19"/>
  <c r="M229" i="19"/>
  <c r="Y228" i="19"/>
  <c r="X228" i="19"/>
  <c r="W228" i="19"/>
  <c r="T228" i="19"/>
  <c r="S228" i="19"/>
  <c r="R228" i="19"/>
  <c r="O228" i="19"/>
  <c r="N228" i="19"/>
  <c r="M228" i="19"/>
  <c r="Y227" i="19"/>
  <c r="X227" i="19"/>
  <c r="W227" i="19"/>
  <c r="T227" i="19"/>
  <c r="S227" i="19"/>
  <c r="R227" i="19"/>
  <c r="O227" i="19"/>
  <c r="N227" i="19"/>
  <c r="M227" i="19"/>
  <c r="Y226" i="19"/>
  <c r="X226" i="19"/>
  <c r="W226" i="19"/>
  <c r="T226" i="19"/>
  <c r="S226" i="19"/>
  <c r="R226" i="19"/>
  <c r="O226" i="19"/>
  <c r="N226" i="19"/>
  <c r="M226" i="19"/>
  <c r="Y225" i="19"/>
  <c r="X225" i="19"/>
  <c r="W225" i="19"/>
  <c r="T225" i="19"/>
  <c r="S225" i="19"/>
  <c r="R225" i="19"/>
  <c r="O225" i="19"/>
  <c r="N225" i="19"/>
  <c r="M225" i="19"/>
  <c r="Y224" i="19"/>
  <c r="X224" i="19"/>
  <c r="W224" i="19"/>
  <c r="T224" i="19"/>
  <c r="S224" i="19"/>
  <c r="R224" i="19"/>
  <c r="O224" i="19"/>
  <c r="N224" i="19"/>
  <c r="M224" i="19"/>
  <c r="Y223" i="19"/>
  <c r="X223" i="19"/>
  <c r="W223" i="19"/>
  <c r="T223" i="19"/>
  <c r="S223" i="19"/>
  <c r="R223" i="19"/>
  <c r="O223" i="19"/>
  <c r="N223" i="19"/>
  <c r="M223" i="19"/>
  <c r="Y222" i="19"/>
  <c r="X222" i="19"/>
  <c r="W222" i="19"/>
  <c r="T222" i="19"/>
  <c r="S222" i="19"/>
  <c r="R222" i="19"/>
  <c r="O222" i="19"/>
  <c r="N222" i="19"/>
  <c r="M222" i="19"/>
  <c r="Y221" i="19"/>
  <c r="X221" i="19"/>
  <c r="W221" i="19"/>
  <c r="T221" i="19"/>
  <c r="S221" i="19"/>
  <c r="R221" i="19"/>
  <c r="O221" i="19"/>
  <c r="N221" i="19"/>
  <c r="M221" i="19"/>
  <c r="Y220" i="19"/>
  <c r="X220" i="19"/>
  <c r="W220" i="19"/>
  <c r="T220" i="19"/>
  <c r="S220" i="19"/>
  <c r="R220" i="19"/>
  <c r="O220" i="19"/>
  <c r="N220" i="19"/>
  <c r="M220" i="19"/>
  <c r="Y219" i="19"/>
  <c r="X219" i="19"/>
  <c r="W219" i="19"/>
  <c r="T219" i="19"/>
  <c r="S219" i="19"/>
  <c r="R219" i="19"/>
  <c r="O219" i="19"/>
  <c r="N219" i="19"/>
  <c r="M219" i="19"/>
  <c r="Y218" i="19"/>
  <c r="X218" i="19"/>
  <c r="W218" i="19"/>
  <c r="T218" i="19"/>
  <c r="S218" i="19"/>
  <c r="R218" i="19"/>
  <c r="O218" i="19"/>
  <c r="N218" i="19"/>
  <c r="M218" i="19"/>
  <c r="Y217" i="19"/>
  <c r="X217" i="19"/>
  <c r="W217" i="19"/>
  <c r="T217" i="19"/>
  <c r="S217" i="19"/>
  <c r="R217" i="19"/>
  <c r="O217" i="19"/>
  <c r="N217" i="19"/>
  <c r="M217" i="19"/>
  <c r="Y216" i="19"/>
  <c r="X216" i="19"/>
  <c r="W216" i="19"/>
  <c r="T216" i="19"/>
  <c r="S216" i="19"/>
  <c r="R216" i="19"/>
  <c r="O216" i="19"/>
  <c r="N216" i="19"/>
  <c r="M216" i="19"/>
  <c r="Y215" i="19"/>
  <c r="X215" i="19"/>
  <c r="W215" i="19"/>
  <c r="T215" i="19"/>
  <c r="S215" i="19"/>
  <c r="R215" i="19"/>
  <c r="O215" i="19"/>
  <c r="N215" i="19"/>
  <c r="M215" i="19"/>
  <c r="Y214" i="19"/>
  <c r="X214" i="19"/>
  <c r="W214" i="19"/>
  <c r="T214" i="19"/>
  <c r="S214" i="19"/>
  <c r="R214" i="19"/>
  <c r="O214" i="19"/>
  <c r="N214" i="19"/>
  <c r="M214" i="19"/>
  <c r="Y213" i="19"/>
  <c r="X213" i="19"/>
  <c r="W213" i="19"/>
  <c r="T213" i="19"/>
  <c r="S213" i="19"/>
  <c r="R213" i="19"/>
  <c r="O213" i="19"/>
  <c r="N213" i="19"/>
  <c r="M213" i="19"/>
  <c r="Y212" i="19"/>
  <c r="X212" i="19"/>
  <c r="W212" i="19"/>
  <c r="T212" i="19"/>
  <c r="S212" i="19"/>
  <c r="R212" i="19"/>
  <c r="O212" i="19"/>
  <c r="N212" i="19"/>
  <c r="M212" i="19"/>
  <c r="Y211" i="19"/>
  <c r="X211" i="19"/>
  <c r="W211" i="19"/>
  <c r="T211" i="19"/>
  <c r="S211" i="19"/>
  <c r="R211" i="19"/>
  <c r="O211" i="19"/>
  <c r="N211" i="19"/>
  <c r="M211" i="19"/>
  <c r="Y210" i="19"/>
  <c r="X210" i="19"/>
  <c r="W210" i="19"/>
  <c r="T210" i="19"/>
  <c r="S210" i="19"/>
  <c r="R210" i="19"/>
  <c r="O210" i="19"/>
  <c r="N210" i="19"/>
  <c r="M210" i="19"/>
  <c r="Y209" i="19"/>
  <c r="X209" i="19"/>
  <c r="W209" i="19"/>
  <c r="T209" i="19"/>
  <c r="S209" i="19"/>
  <c r="R209" i="19"/>
  <c r="O209" i="19"/>
  <c r="N209" i="19"/>
  <c r="M209" i="19"/>
  <c r="Y208" i="19"/>
  <c r="X208" i="19"/>
  <c r="W208" i="19"/>
  <c r="T208" i="19"/>
  <c r="S208" i="19"/>
  <c r="R208" i="19"/>
  <c r="O208" i="19"/>
  <c r="N208" i="19"/>
  <c r="M208" i="19"/>
  <c r="Y207" i="19"/>
  <c r="X207" i="19"/>
  <c r="W207" i="19"/>
  <c r="T207" i="19"/>
  <c r="S207" i="19"/>
  <c r="R207" i="19"/>
  <c r="O207" i="19"/>
  <c r="N207" i="19"/>
  <c r="M207" i="19"/>
  <c r="Y206" i="19"/>
  <c r="X206" i="19"/>
  <c r="W206" i="19"/>
  <c r="T206" i="19"/>
  <c r="S206" i="19"/>
  <c r="R206" i="19"/>
  <c r="O206" i="19"/>
  <c r="N206" i="19"/>
  <c r="M206" i="19"/>
  <c r="Y205" i="19"/>
  <c r="X205" i="19"/>
  <c r="W205" i="19"/>
  <c r="T205" i="19"/>
  <c r="S205" i="19"/>
  <c r="R205" i="19"/>
  <c r="O205" i="19"/>
  <c r="N205" i="19"/>
  <c r="M205" i="19"/>
  <c r="Y204" i="19"/>
  <c r="X204" i="19"/>
  <c r="W204" i="19"/>
  <c r="T204" i="19"/>
  <c r="S204" i="19"/>
  <c r="R204" i="19"/>
  <c r="O204" i="19"/>
  <c r="N204" i="19"/>
  <c r="M204" i="19"/>
  <c r="Y203" i="19"/>
  <c r="X203" i="19"/>
  <c r="W203" i="19"/>
  <c r="T203" i="19"/>
  <c r="S203" i="19"/>
  <c r="R203" i="19"/>
  <c r="O203" i="19"/>
  <c r="N203" i="19"/>
  <c r="M203" i="19"/>
  <c r="Y202" i="19"/>
  <c r="X202" i="19"/>
  <c r="W202" i="19"/>
  <c r="T202" i="19"/>
  <c r="S202" i="19"/>
  <c r="R202" i="19"/>
  <c r="O202" i="19"/>
  <c r="N202" i="19"/>
  <c r="M202" i="19"/>
  <c r="Y201" i="19"/>
  <c r="X201" i="19"/>
  <c r="W201" i="19"/>
  <c r="T201" i="19"/>
  <c r="S201" i="19"/>
  <c r="R201" i="19"/>
  <c r="O201" i="19"/>
  <c r="N201" i="19"/>
  <c r="M201" i="19"/>
  <c r="Y200" i="19"/>
  <c r="X200" i="19"/>
  <c r="W200" i="19"/>
  <c r="T200" i="19"/>
  <c r="S200" i="19"/>
  <c r="R200" i="19"/>
  <c r="O200" i="19"/>
  <c r="N200" i="19"/>
  <c r="M200" i="19"/>
  <c r="Y199" i="19"/>
  <c r="X199" i="19"/>
  <c r="W199" i="19"/>
  <c r="T199" i="19"/>
  <c r="S199" i="19"/>
  <c r="R199" i="19"/>
  <c r="O199" i="19"/>
  <c r="N199" i="19"/>
  <c r="M199" i="19"/>
  <c r="Y198" i="19"/>
  <c r="X198" i="19"/>
  <c r="W198" i="19"/>
  <c r="T198" i="19"/>
  <c r="S198" i="19"/>
  <c r="R198" i="19"/>
  <c r="O198" i="19"/>
  <c r="N198" i="19"/>
  <c r="M198" i="19"/>
  <c r="Y197" i="19"/>
  <c r="X197" i="19"/>
  <c r="W197" i="19"/>
  <c r="T197" i="19"/>
  <c r="S197" i="19"/>
  <c r="R197" i="19"/>
  <c r="O197" i="19"/>
  <c r="N197" i="19"/>
  <c r="M197" i="19"/>
  <c r="Y196" i="19"/>
  <c r="X196" i="19"/>
  <c r="W196" i="19"/>
  <c r="T196" i="19"/>
  <c r="S196" i="19"/>
  <c r="R196" i="19"/>
  <c r="O196" i="19"/>
  <c r="N196" i="19"/>
  <c r="M196" i="19"/>
  <c r="Y195" i="19"/>
  <c r="X195" i="19"/>
  <c r="W195" i="19"/>
  <c r="T195" i="19"/>
  <c r="S195" i="19"/>
  <c r="R195" i="19"/>
  <c r="O195" i="19"/>
  <c r="N195" i="19"/>
  <c r="M195" i="19"/>
  <c r="Y194" i="19"/>
  <c r="X194" i="19"/>
  <c r="W194" i="19"/>
  <c r="T194" i="19"/>
  <c r="S194" i="19"/>
  <c r="R194" i="19"/>
  <c r="O194" i="19"/>
  <c r="N194" i="19"/>
  <c r="M194" i="19"/>
  <c r="Y193" i="19"/>
  <c r="X193" i="19"/>
  <c r="W193" i="19"/>
  <c r="T193" i="19"/>
  <c r="S193" i="19"/>
  <c r="R193" i="19"/>
  <c r="O193" i="19"/>
  <c r="N193" i="19"/>
  <c r="M193" i="19"/>
  <c r="Y192" i="19"/>
  <c r="X192" i="19"/>
  <c r="W192" i="19"/>
  <c r="T192" i="19"/>
  <c r="S192" i="19"/>
  <c r="R192" i="19"/>
  <c r="O192" i="19"/>
  <c r="N192" i="19"/>
  <c r="M192" i="19"/>
  <c r="Y191" i="19"/>
  <c r="X191" i="19"/>
  <c r="W191" i="19"/>
  <c r="T191" i="19"/>
  <c r="S191" i="19"/>
  <c r="R191" i="19"/>
  <c r="O191" i="19"/>
  <c r="N191" i="19"/>
  <c r="M191" i="19"/>
  <c r="Y190" i="19"/>
  <c r="X190" i="19"/>
  <c r="W190" i="19"/>
  <c r="T190" i="19"/>
  <c r="S190" i="19"/>
  <c r="R190" i="19"/>
  <c r="O190" i="19"/>
  <c r="N190" i="19"/>
  <c r="M190" i="19"/>
  <c r="Y189" i="19"/>
  <c r="X189" i="19"/>
  <c r="W189" i="19"/>
  <c r="T189" i="19"/>
  <c r="S189" i="19"/>
  <c r="R189" i="19"/>
  <c r="O189" i="19"/>
  <c r="N189" i="19"/>
  <c r="M189" i="19"/>
  <c r="Y188" i="19"/>
  <c r="X188" i="19"/>
  <c r="W188" i="19"/>
  <c r="T188" i="19"/>
  <c r="S188" i="19"/>
  <c r="R188" i="19"/>
  <c r="O188" i="19"/>
  <c r="N188" i="19"/>
  <c r="M188" i="19"/>
  <c r="Y187" i="19"/>
  <c r="X187" i="19"/>
  <c r="W187" i="19"/>
  <c r="T187" i="19"/>
  <c r="S187" i="19"/>
  <c r="R187" i="19"/>
  <c r="O187" i="19"/>
  <c r="N187" i="19"/>
  <c r="M187" i="19"/>
  <c r="Y186" i="19"/>
  <c r="X186" i="19"/>
  <c r="W186" i="19"/>
  <c r="T186" i="19"/>
  <c r="S186" i="19"/>
  <c r="R186" i="19"/>
  <c r="O186" i="19"/>
  <c r="N186" i="19"/>
  <c r="M186" i="19"/>
  <c r="Y185" i="19"/>
  <c r="X185" i="19"/>
  <c r="W185" i="19"/>
  <c r="T185" i="19"/>
  <c r="S185" i="19"/>
  <c r="R185" i="19"/>
  <c r="O185" i="19"/>
  <c r="N185" i="19"/>
  <c r="M185" i="19"/>
  <c r="Y184" i="19"/>
  <c r="X184" i="19"/>
  <c r="W184" i="19"/>
  <c r="T184" i="19"/>
  <c r="S184" i="19"/>
  <c r="R184" i="19"/>
  <c r="O184" i="19"/>
  <c r="N184" i="19"/>
  <c r="M184" i="19"/>
  <c r="Y183" i="19"/>
  <c r="X183" i="19"/>
  <c r="W183" i="19"/>
  <c r="T183" i="19"/>
  <c r="S183" i="19"/>
  <c r="R183" i="19"/>
  <c r="O183" i="19"/>
  <c r="N183" i="19"/>
  <c r="M183" i="19"/>
  <c r="Y182" i="19"/>
  <c r="X182" i="19"/>
  <c r="W182" i="19"/>
  <c r="T182" i="19"/>
  <c r="S182" i="19"/>
  <c r="R182" i="19"/>
  <c r="O182" i="19"/>
  <c r="N182" i="19"/>
  <c r="M182" i="19"/>
  <c r="Y181" i="19"/>
  <c r="X181" i="19"/>
  <c r="W181" i="19"/>
  <c r="T181" i="19"/>
  <c r="S181" i="19"/>
  <c r="R181" i="19"/>
  <c r="O181" i="19"/>
  <c r="N181" i="19"/>
  <c r="M181" i="19"/>
  <c r="Y180" i="19"/>
  <c r="X180" i="19"/>
  <c r="W180" i="19"/>
  <c r="T180" i="19"/>
  <c r="S180" i="19"/>
  <c r="R180" i="19"/>
  <c r="O180" i="19"/>
  <c r="N180" i="19"/>
  <c r="M180" i="19"/>
  <c r="Y179" i="19"/>
  <c r="X179" i="19"/>
  <c r="W179" i="19"/>
  <c r="T179" i="19"/>
  <c r="S179" i="19"/>
  <c r="R179" i="19"/>
  <c r="O179" i="19"/>
  <c r="N179" i="19"/>
  <c r="M179" i="19"/>
  <c r="Y177" i="19"/>
  <c r="X177" i="19"/>
  <c r="W177" i="19"/>
  <c r="T177" i="19"/>
  <c r="S177" i="19"/>
  <c r="R177" i="19"/>
  <c r="O177" i="19"/>
  <c r="N177" i="19"/>
  <c r="M177" i="19"/>
  <c r="Y176" i="19"/>
  <c r="X176" i="19"/>
  <c r="W176" i="19"/>
  <c r="T176" i="19"/>
  <c r="S176" i="19"/>
  <c r="R176" i="19"/>
  <c r="O176" i="19"/>
  <c r="N176" i="19"/>
  <c r="M176" i="19"/>
  <c r="Y175" i="19"/>
  <c r="X175" i="19"/>
  <c r="W175" i="19"/>
  <c r="T175" i="19"/>
  <c r="S175" i="19"/>
  <c r="R175" i="19"/>
  <c r="O175" i="19"/>
  <c r="N175" i="19"/>
  <c r="M175" i="19"/>
  <c r="Y174" i="19"/>
  <c r="X174" i="19"/>
  <c r="W174" i="19"/>
  <c r="T174" i="19"/>
  <c r="S174" i="19"/>
  <c r="R174" i="19"/>
  <c r="O174" i="19"/>
  <c r="N174" i="19"/>
  <c r="M174" i="19"/>
  <c r="Y173" i="19"/>
  <c r="X173" i="19"/>
  <c r="W173" i="19"/>
  <c r="T173" i="19"/>
  <c r="S173" i="19"/>
  <c r="R173" i="19"/>
  <c r="O173" i="19"/>
  <c r="N173" i="19"/>
  <c r="M173" i="19"/>
  <c r="Y172" i="19"/>
  <c r="X172" i="19"/>
  <c r="W172" i="19"/>
  <c r="T172" i="19"/>
  <c r="S172" i="19"/>
  <c r="R172" i="19"/>
  <c r="O172" i="19"/>
  <c r="N172" i="19"/>
  <c r="M172" i="19"/>
  <c r="Y171" i="19"/>
  <c r="X171" i="19"/>
  <c r="W171" i="19"/>
  <c r="T171" i="19"/>
  <c r="S171" i="19"/>
  <c r="R171" i="19"/>
  <c r="O171" i="19"/>
  <c r="N171" i="19"/>
  <c r="M171" i="19"/>
  <c r="Y170" i="19"/>
  <c r="X170" i="19"/>
  <c r="W170" i="19"/>
  <c r="T170" i="19"/>
  <c r="S170" i="19"/>
  <c r="R170" i="19"/>
  <c r="O170" i="19"/>
  <c r="N170" i="19"/>
  <c r="M170" i="19"/>
  <c r="Y169" i="19"/>
  <c r="X169" i="19"/>
  <c r="W169" i="19"/>
  <c r="T169" i="19"/>
  <c r="S169" i="19"/>
  <c r="R169" i="19"/>
  <c r="O169" i="19"/>
  <c r="N169" i="19"/>
  <c r="M169" i="19"/>
  <c r="Y168" i="19"/>
  <c r="X168" i="19"/>
  <c r="W168" i="19"/>
  <c r="T168" i="19"/>
  <c r="S168" i="19"/>
  <c r="R168" i="19"/>
  <c r="O168" i="19"/>
  <c r="N168" i="19"/>
  <c r="M168" i="19"/>
  <c r="Y167" i="19"/>
  <c r="X167" i="19"/>
  <c r="W167" i="19"/>
  <c r="T167" i="19"/>
  <c r="S167" i="19"/>
  <c r="R167" i="19"/>
  <c r="O167" i="19"/>
  <c r="N167" i="19"/>
  <c r="M167" i="19"/>
  <c r="Y166" i="19"/>
  <c r="X166" i="19"/>
  <c r="W166" i="19"/>
  <c r="T166" i="19"/>
  <c r="S166" i="19"/>
  <c r="R166" i="19"/>
  <c r="O166" i="19"/>
  <c r="N166" i="19"/>
  <c r="M166" i="19"/>
  <c r="Y165" i="19"/>
  <c r="X165" i="19"/>
  <c r="W165" i="19"/>
  <c r="T165" i="19"/>
  <c r="S165" i="19"/>
  <c r="R165" i="19"/>
  <c r="O165" i="19"/>
  <c r="N165" i="19"/>
  <c r="M165" i="19"/>
  <c r="Y164" i="19"/>
  <c r="X164" i="19"/>
  <c r="W164" i="19"/>
  <c r="T164" i="19"/>
  <c r="S164" i="19"/>
  <c r="R164" i="19"/>
  <c r="O164" i="19"/>
  <c r="N164" i="19"/>
  <c r="M164" i="19"/>
  <c r="Y163" i="19"/>
  <c r="X163" i="19"/>
  <c r="W163" i="19"/>
  <c r="T163" i="19"/>
  <c r="S163" i="19"/>
  <c r="R163" i="19"/>
  <c r="O163" i="19"/>
  <c r="N163" i="19"/>
  <c r="M163" i="19"/>
  <c r="Y162" i="19"/>
  <c r="X162" i="19"/>
  <c r="W162" i="19"/>
  <c r="T162" i="19"/>
  <c r="S162" i="19"/>
  <c r="R162" i="19"/>
  <c r="O162" i="19"/>
  <c r="N162" i="19"/>
  <c r="M162" i="19"/>
  <c r="Y161" i="19"/>
  <c r="X161" i="19"/>
  <c r="W161" i="19"/>
  <c r="T161" i="19"/>
  <c r="S161" i="19"/>
  <c r="R161" i="19"/>
  <c r="O161" i="19"/>
  <c r="N161" i="19"/>
  <c r="M161" i="19"/>
  <c r="Y160" i="19"/>
  <c r="X160" i="19"/>
  <c r="W160" i="19"/>
  <c r="T160" i="19"/>
  <c r="S160" i="19"/>
  <c r="R160" i="19"/>
  <c r="O160" i="19"/>
  <c r="N160" i="19"/>
  <c r="M160" i="19"/>
  <c r="Y159" i="19"/>
  <c r="X159" i="19"/>
  <c r="W159" i="19"/>
  <c r="T159" i="19"/>
  <c r="S159" i="19"/>
  <c r="R159" i="19"/>
  <c r="O159" i="19"/>
  <c r="N159" i="19"/>
  <c r="M159" i="19"/>
  <c r="Y158" i="19"/>
  <c r="X158" i="19"/>
  <c r="W158" i="19"/>
  <c r="T158" i="19"/>
  <c r="S158" i="19"/>
  <c r="R158" i="19"/>
  <c r="O158" i="19"/>
  <c r="N158" i="19"/>
  <c r="M158" i="19"/>
  <c r="Y157" i="19"/>
  <c r="X157" i="19"/>
  <c r="W157" i="19"/>
  <c r="T157" i="19"/>
  <c r="S157" i="19"/>
  <c r="R157" i="19"/>
  <c r="O157" i="19"/>
  <c r="N157" i="19"/>
  <c r="M157" i="19"/>
  <c r="Y156" i="19"/>
  <c r="X156" i="19"/>
  <c r="W156" i="19"/>
  <c r="T156" i="19"/>
  <c r="S156" i="19"/>
  <c r="R156" i="19"/>
  <c r="O156" i="19"/>
  <c r="N156" i="19"/>
  <c r="M156" i="19"/>
  <c r="Y155" i="19"/>
  <c r="X155" i="19"/>
  <c r="W155" i="19"/>
  <c r="T155" i="19"/>
  <c r="S155" i="19"/>
  <c r="R155" i="19"/>
  <c r="O155" i="19"/>
  <c r="N155" i="19"/>
  <c r="M155" i="19"/>
  <c r="Y154" i="19"/>
  <c r="X154" i="19"/>
  <c r="W154" i="19"/>
  <c r="T154" i="19"/>
  <c r="S154" i="19"/>
  <c r="R154" i="19"/>
  <c r="O154" i="19"/>
  <c r="N154" i="19"/>
  <c r="M154" i="19"/>
  <c r="Y153" i="19"/>
  <c r="X153" i="19"/>
  <c r="W153" i="19"/>
  <c r="T153" i="19"/>
  <c r="S153" i="19"/>
  <c r="R153" i="19"/>
  <c r="O153" i="19"/>
  <c r="N153" i="19"/>
  <c r="M153" i="19"/>
  <c r="Y152" i="19"/>
  <c r="X152" i="19"/>
  <c r="W152" i="19"/>
  <c r="T152" i="19"/>
  <c r="S152" i="19"/>
  <c r="R152" i="19"/>
  <c r="O152" i="19"/>
  <c r="N152" i="19"/>
  <c r="M152" i="19"/>
  <c r="Y151" i="19"/>
  <c r="X151" i="19"/>
  <c r="W151" i="19"/>
  <c r="T151" i="19"/>
  <c r="S151" i="19"/>
  <c r="R151" i="19"/>
  <c r="O151" i="19"/>
  <c r="N151" i="19"/>
  <c r="M151" i="19"/>
  <c r="Y150" i="19"/>
  <c r="X150" i="19"/>
  <c r="W150" i="19"/>
  <c r="T150" i="19"/>
  <c r="S150" i="19"/>
  <c r="R150" i="19"/>
  <c r="O150" i="19"/>
  <c r="N150" i="19"/>
  <c r="M150" i="19"/>
  <c r="Y149" i="19"/>
  <c r="X149" i="19"/>
  <c r="W149" i="19"/>
  <c r="T149" i="19"/>
  <c r="S149" i="19"/>
  <c r="R149" i="19"/>
  <c r="O149" i="19"/>
  <c r="N149" i="19"/>
  <c r="M149" i="19"/>
  <c r="Y148" i="19"/>
  <c r="X148" i="19"/>
  <c r="W148" i="19"/>
  <c r="T148" i="19"/>
  <c r="S148" i="19"/>
  <c r="R148" i="19"/>
  <c r="O148" i="19"/>
  <c r="N148" i="19"/>
  <c r="M148" i="19"/>
  <c r="Y147" i="19"/>
  <c r="X147" i="19"/>
  <c r="W147" i="19"/>
  <c r="T147" i="19"/>
  <c r="S147" i="19"/>
  <c r="R147" i="19"/>
  <c r="O147" i="19"/>
  <c r="N147" i="19"/>
  <c r="M147" i="19"/>
  <c r="Y146" i="19"/>
  <c r="X146" i="19"/>
  <c r="W146" i="19"/>
  <c r="T146" i="19"/>
  <c r="S146" i="19"/>
  <c r="R146" i="19"/>
  <c r="O146" i="19"/>
  <c r="N146" i="19"/>
  <c r="M146" i="19"/>
  <c r="Y145" i="19"/>
  <c r="X145" i="19"/>
  <c r="W145" i="19"/>
  <c r="T145" i="19"/>
  <c r="S145" i="19"/>
  <c r="R145" i="19"/>
  <c r="O145" i="19"/>
  <c r="N145" i="19"/>
  <c r="M145" i="19"/>
  <c r="Y144" i="19"/>
  <c r="X144" i="19"/>
  <c r="W144" i="19"/>
  <c r="T144" i="19"/>
  <c r="S144" i="19"/>
  <c r="R144" i="19"/>
  <c r="O144" i="19"/>
  <c r="N144" i="19"/>
  <c r="M144" i="19"/>
  <c r="Y143" i="19"/>
  <c r="X143" i="19"/>
  <c r="W143" i="19"/>
  <c r="T143" i="19"/>
  <c r="S143" i="19"/>
  <c r="R143" i="19"/>
  <c r="O143" i="19"/>
  <c r="N143" i="19"/>
  <c r="M143" i="19"/>
  <c r="Y142" i="19"/>
  <c r="X142" i="19"/>
  <c r="W142" i="19"/>
  <c r="T142" i="19"/>
  <c r="S142" i="19"/>
  <c r="R142" i="19"/>
  <c r="O142" i="19"/>
  <c r="N142" i="19"/>
  <c r="M142" i="19"/>
  <c r="Y141" i="19"/>
  <c r="X141" i="19"/>
  <c r="W141" i="19"/>
  <c r="T141" i="19"/>
  <c r="S141" i="19"/>
  <c r="R141" i="19"/>
  <c r="O141" i="19"/>
  <c r="N141" i="19"/>
  <c r="M141" i="19"/>
  <c r="Y140" i="19"/>
  <c r="X140" i="19"/>
  <c r="W140" i="19"/>
  <c r="T140" i="19"/>
  <c r="S140" i="19"/>
  <c r="R140" i="19"/>
  <c r="O140" i="19"/>
  <c r="N140" i="19"/>
  <c r="M140" i="19"/>
  <c r="Y139" i="19"/>
  <c r="X139" i="19"/>
  <c r="W139" i="19"/>
  <c r="T139" i="19"/>
  <c r="S139" i="19"/>
  <c r="R139" i="19"/>
  <c r="O139" i="19"/>
  <c r="N139" i="19"/>
  <c r="M139" i="19"/>
  <c r="Y138" i="19"/>
  <c r="X138" i="19"/>
  <c r="W138" i="19"/>
  <c r="T138" i="19"/>
  <c r="S138" i="19"/>
  <c r="R138" i="19"/>
  <c r="O138" i="19"/>
  <c r="N138" i="19"/>
  <c r="M138" i="19"/>
  <c r="Y137" i="19"/>
  <c r="X137" i="19"/>
  <c r="W137" i="19"/>
  <c r="T137" i="19"/>
  <c r="S137" i="19"/>
  <c r="R137" i="19"/>
  <c r="O137" i="19"/>
  <c r="N137" i="19"/>
  <c r="M137" i="19"/>
  <c r="Y136" i="19"/>
  <c r="X136" i="19"/>
  <c r="W136" i="19"/>
  <c r="T136" i="19"/>
  <c r="S136" i="19"/>
  <c r="R136" i="19"/>
  <c r="O136" i="19"/>
  <c r="N136" i="19"/>
  <c r="M136" i="19"/>
  <c r="Y135" i="19"/>
  <c r="X135" i="19"/>
  <c r="W135" i="19"/>
  <c r="T135" i="19"/>
  <c r="S135" i="19"/>
  <c r="R135" i="19"/>
  <c r="O135" i="19"/>
  <c r="N135" i="19"/>
  <c r="M135" i="19"/>
  <c r="Y134" i="19"/>
  <c r="X134" i="19"/>
  <c r="W134" i="19"/>
  <c r="T134" i="19"/>
  <c r="S134" i="19"/>
  <c r="R134" i="19"/>
  <c r="O134" i="19"/>
  <c r="N134" i="19"/>
  <c r="M134" i="19"/>
  <c r="Y133" i="19"/>
  <c r="X133" i="19"/>
  <c r="W133" i="19"/>
  <c r="T133" i="19"/>
  <c r="S133" i="19"/>
  <c r="R133" i="19"/>
  <c r="O133" i="19"/>
  <c r="N133" i="19"/>
  <c r="M133" i="19"/>
  <c r="Y132" i="19"/>
  <c r="X132" i="19"/>
  <c r="W132" i="19"/>
  <c r="T132" i="19"/>
  <c r="S132" i="19"/>
  <c r="R132" i="19"/>
  <c r="O132" i="19"/>
  <c r="N132" i="19"/>
  <c r="M132" i="19"/>
  <c r="Y131" i="19"/>
  <c r="X131" i="19"/>
  <c r="W131" i="19"/>
  <c r="T131" i="19"/>
  <c r="S131" i="19"/>
  <c r="R131" i="19"/>
  <c r="O131" i="19"/>
  <c r="N131" i="19"/>
  <c r="M131" i="19"/>
  <c r="Y130" i="19"/>
  <c r="X130" i="19"/>
  <c r="W130" i="19"/>
  <c r="T130" i="19"/>
  <c r="S130" i="19"/>
  <c r="R130" i="19"/>
  <c r="O130" i="19"/>
  <c r="N130" i="19"/>
  <c r="M130" i="19"/>
  <c r="Y129" i="19"/>
  <c r="X129" i="19"/>
  <c r="W129" i="19"/>
  <c r="T129" i="19"/>
  <c r="S129" i="19"/>
  <c r="R129" i="19"/>
  <c r="O129" i="19"/>
  <c r="N129" i="19"/>
  <c r="M129" i="19"/>
  <c r="Y128" i="19"/>
  <c r="X128" i="19"/>
  <c r="W128" i="19"/>
  <c r="T128" i="19"/>
  <c r="S128" i="19"/>
  <c r="R128" i="19"/>
  <c r="O128" i="19"/>
  <c r="N128" i="19"/>
  <c r="M128" i="19"/>
  <c r="Y127" i="19"/>
  <c r="X127" i="19"/>
  <c r="W127" i="19"/>
  <c r="T127" i="19"/>
  <c r="S127" i="19"/>
  <c r="R127" i="19"/>
  <c r="O127" i="19"/>
  <c r="N127" i="19"/>
  <c r="M127" i="19"/>
  <c r="Y126" i="19"/>
  <c r="X126" i="19"/>
  <c r="W126" i="19"/>
  <c r="T126" i="19"/>
  <c r="S126" i="19"/>
  <c r="R126" i="19"/>
  <c r="O126" i="19"/>
  <c r="N126" i="19"/>
  <c r="M126" i="19"/>
  <c r="Y125" i="19"/>
  <c r="X125" i="19"/>
  <c r="W125" i="19"/>
  <c r="T125" i="19"/>
  <c r="S125" i="19"/>
  <c r="R125" i="19"/>
  <c r="O125" i="19"/>
  <c r="N125" i="19"/>
  <c r="M125" i="19"/>
  <c r="Y124" i="19"/>
  <c r="X124" i="19"/>
  <c r="W124" i="19"/>
  <c r="T124" i="19"/>
  <c r="S124" i="19"/>
  <c r="R124" i="19"/>
  <c r="O124" i="19"/>
  <c r="N124" i="19"/>
  <c r="M124" i="19"/>
  <c r="Y123" i="19"/>
  <c r="X123" i="19"/>
  <c r="W123" i="19"/>
  <c r="T123" i="19"/>
  <c r="S123" i="19"/>
  <c r="R123" i="19"/>
  <c r="O123" i="19"/>
  <c r="N123" i="19"/>
  <c r="M123" i="19"/>
  <c r="Y122" i="19"/>
  <c r="X122" i="19"/>
  <c r="W122" i="19"/>
  <c r="T122" i="19"/>
  <c r="S122" i="19"/>
  <c r="R122" i="19"/>
  <c r="O122" i="19"/>
  <c r="N122" i="19"/>
  <c r="M122" i="19"/>
  <c r="Y121" i="19"/>
  <c r="X121" i="19"/>
  <c r="W121" i="19"/>
  <c r="T121" i="19"/>
  <c r="S121" i="19"/>
  <c r="R121" i="19"/>
  <c r="O121" i="19"/>
  <c r="N121" i="19"/>
  <c r="M121" i="19"/>
  <c r="Y120" i="19"/>
  <c r="X120" i="19"/>
  <c r="W120" i="19"/>
  <c r="T120" i="19"/>
  <c r="S120" i="19"/>
  <c r="R120" i="19"/>
  <c r="O120" i="19"/>
  <c r="N120" i="19"/>
  <c r="M120" i="19"/>
  <c r="Y119" i="19"/>
  <c r="X119" i="19"/>
  <c r="W119" i="19"/>
  <c r="T119" i="19"/>
  <c r="S119" i="19"/>
  <c r="R119" i="19"/>
  <c r="O119" i="19"/>
  <c r="N119" i="19"/>
  <c r="M119" i="19"/>
  <c r="Y118" i="19"/>
  <c r="X118" i="19"/>
  <c r="W118" i="19"/>
  <c r="T118" i="19"/>
  <c r="S118" i="19"/>
  <c r="R118" i="19"/>
  <c r="O118" i="19"/>
  <c r="N118" i="19"/>
  <c r="M118" i="19"/>
  <c r="Y117" i="19"/>
  <c r="X117" i="19"/>
  <c r="W117" i="19"/>
  <c r="T117" i="19"/>
  <c r="S117" i="19"/>
  <c r="R117" i="19"/>
  <c r="O117" i="19"/>
  <c r="N117" i="19"/>
  <c r="M117" i="19"/>
  <c r="Y116" i="19"/>
  <c r="X116" i="19"/>
  <c r="W116" i="19"/>
  <c r="T116" i="19"/>
  <c r="S116" i="19"/>
  <c r="R116" i="19"/>
  <c r="O116" i="19"/>
  <c r="N116" i="19"/>
  <c r="M116" i="19"/>
  <c r="Y115" i="19"/>
  <c r="X115" i="19"/>
  <c r="W115" i="19"/>
  <c r="T115" i="19"/>
  <c r="S115" i="19"/>
  <c r="R115" i="19"/>
  <c r="O115" i="19"/>
  <c r="N115" i="19"/>
  <c r="M115" i="19"/>
  <c r="Y114" i="19"/>
  <c r="X114" i="19"/>
  <c r="W114" i="19"/>
  <c r="T114" i="19"/>
  <c r="S114" i="19"/>
  <c r="R114" i="19"/>
  <c r="O114" i="19"/>
  <c r="N114" i="19"/>
  <c r="M114" i="19"/>
  <c r="Y113" i="19"/>
  <c r="X113" i="19"/>
  <c r="W113" i="19"/>
  <c r="T113" i="19"/>
  <c r="S113" i="19"/>
  <c r="R113" i="19"/>
  <c r="O113" i="19"/>
  <c r="N113" i="19"/>
  <c r="M113" i="19"/>
  <c r="Y112" i="19"/>
  <c r="X112" i="19"/>
  <c r="W112" i="19"/>
  <c r="T112" i="19"/>
  <c r="S112" i="19"/>
  <c r="R112" i="19"/>
  <c r="O112" i="19"/>
  <c r="N112" i="19"/>
  <c r="M112" i="19"/>
  <c r="Y111" i="19"/>
  <c r="X111" i="19"/>
  <c r="W111" i="19"/>
  <c r="T111" i="19"/>
  <c r="S111" i="19"/>
  <c r="R111" i="19"/>
  <c r="O111" i="19"/>
  <c r="N111" i="19"/>
  <c r="M111" i="19"/>
  <c r="Y110" i="19"/>
  <c r="X110" i="19"/>
  <c r="W110" i="19"/>
  <c r="T110" i="19"/>
  <c r="S110" i="19"/>
  <c r="R110" i="19"/>
  <c r="O110" i="19"/>
  <c r="N110" i="19"/>
  <c r="M110" i="19"/>
  <c r="Y109" i="19"/>
  <c r="X109" i="19"/>
  <c r="W109" i="19"/>
  <c r="T109" i="19"/>
  <c r="S109" i="19"/>
  <c r="R109" i="19"/>
  <c r="O109" i="19"/>
  <c r="N109" i="19"/>
  <c r="M109" i="19"/>
  <c r="Y108" i="19"/>
  <c r="X108" i="19"/>
  <c r="W108" i="19"/>
  <c r="T108" i="19"/>
  <c r="S108" i="19"/>
  <c r="R108" i="19"/>
  <c r="O108" i="19"/>
  <c r="N108" i="19"/>
  <c r="M108" i="19"/>
  <c r="Y107" i="19"/>
  <c r="X107" i="19"/>
  <c r="W107" i="19"/>
  <c r="T107" i="19"/>
  <c r="S107" i="19"/>
  <c r="R107" i="19"/>
  <c r="O107" i="19"/>
  <c r="N107" i="19"/>
  <c r="M107" i="19"/>
  <c r="Y106" i="19"/>
  <c r="X106" i="19"/>
  <c r="W106" i="19"/>
  <c r="T106" i="19"/>
  <c r="S106" i="19"/>
  <c r="R106" i="19"/>
  <c r="O106" i="19"/>
  <c r="N106" i="19"/>
  <c r="M106" i="19"/>
  <c r="Y105" i="19"/>
  <c r="X105" i="19"/>
  <c r="W105" i="19"/>
  <c r="T105" i="19"/>
  <c r="S105" i="19"/>
  <c r="R105" i="19"/>
  <c r="O105" i="19"/>
  <c r="N105" i="19"/>
  <c r="M105" i="19"/>
  <c r="Y104" i="19"/>
  <c r="X104" i="19"/>
  <c r="W104" i="19"/>
  <c r="T104" i="19"/>
  <c r="S104" i="19"/>
  <c r="R104" i="19"/>
  <c r="O104" i="19"/>
  <c r="N104" i="19"/>
  <c r="M104" i="19"/>
  <c r="Y103" i="19"/>
  <c r="X103" i="19"/>
  <c r="W103" i="19"/>
  <c r="T103" i="19"/>
  <c r="S103" i="19"/>
  <c r="R103" i="19"/>
  <c r="O103" i="19"/>
  <c r="N103" i="19"/>
  <c r="M103" i="19"/>
  <c r="Y102" i="19"/>
  <c r="X102" i="19"/>
  <c r="W102" i="19"/>
  <c r="T102" i="19"/>
  <c r="S102" i="19"/>
  <c r="R102" i="19"/>
  <c r="O102" i="19"/>
  <c r="N102" i="19"/>
  <c r="M102" i="19"/>
  <c r="Y101" i="19"/>
  <c r="X101" i="19"/>
  <c r="W101" i="19"/>
  <c r="T101" i="19"/>
  <c r="S101" i="19"/>
  <c r="R101" i="19"/>
  <c r="O101" i="19"/>
  <c r="N101" i="19"/>
  <c r="M101" i="19"/>
  <c r="Y100" i="19"/>
  <c r="X100" i="19"/>
  <c r="W100" i="19"/>
  <c r="T100" i="19"/>
  <c r="S100" i="19"/>
  <c r="R100" i="19"/>
  <c r="O100" i="19"/>
  <c r="N100" i="19"/>
  <c r="M100" i="19"/>
  <c r="Y99" i="19"/>
  <c r="X99" i="19"/>
  <c r="W99" i="19"/>
  <c r="T99" i="19"/>
  <c r="S99" i="19"/>
  <c r="R99" i="19"/>
  <c r="O99" i="19"/>
  <c r="N99" i="19"/>
  <c r="M99" i="19"/>
  <c r="Y98" i="19"/>
  <c r="X98" i="19"/>
  <c r="W98" i="19"/>
  <c r="T98" i="19"/>
  <c r="S98" i="19"/>
  <c r="R98" i="19"/>
  <c r="O98" i="19"/>
  <c r="N98" i="19"/>
  <c r="M98" i="19"/>
  <c r="Y97" i="19"/>
  <c r="X97" i="19"/>
  <c r="W97" i="19"/>
  <c r="T97" i="19"/>
  <c r="S97" i="19"/>
  <c r="R97" i="19"/>
  <c r="O97" i="19"/>
  <c r="N97" i="19"/>
  <c r="M97" i="19"/>
  <c r="Y96" i="19"/>
  <c r="X96" i="19"/>
  <c r="W96" i="19"/>
  <c r="T96" i="19"/>
  <c r="S96" i="19"/>
  <c r="R96" i="19"/>
  <c r="O96" i="19"/>
  <c r="N96" i="19"/>
  <c r="M96" i="19"/>
  <c r="Y95" i="19"/>
  <c r="X95" i="19"/>
  <c r="W95" i="19"/>
  <c r="T95" i="19"/>
  <c r="S95" i="19"/>
  <c r="R95" i="19"/>
  <c r="O95" i="19"/>
  <c r="N95" i="19"/>
  <c r="M95" i="19"/>
  <c r="Y94" i="19"/>
  <c r="X94" i="19"/>
  <c r="W94" i="19"/>
  <c r="T94" i="19"/>
  <c r="S94" i="19"/>
  <c r="R94" i="19"/>
  <c r="O94" i="19"/>
  <c r="N94" i="19"/>
  <c r="M94" i="19"/>
  <c r="Y93" i="19"/>
  <c r="X93" i="19"/>
  <c r="W93" i="19"/>
  <c r="T93" i="19"/>
  <c r="S93" i="19"/>
  <c r="R93" i="19"/>
  <c r="O93" i="19"/>
  <c r="N93" i="19"/>
  <c r="M93" i="19"/>
  <c r="Y92" i="19"/>
  <c r="X92" i="19"/>
  <c r="W92" i="19"/>
  <c r="T92" i="19"/>
  <c r="S92" i="19"/>
  <c r="R92" i="19"/>
  <c r="O92" i="19"/>
  <c r="N92" i="19"/>
  <c r="M92" i="19"/>
  <c r="Y91" i="19"/>
  <c r="X91" i="19"/>
  <c r="W91" i="19"/>
  <c r="T91" i="19"/>
  <c r="S91" i="19"/>
  <c r="R91" i="19"/>
  <c r="O91" i="19"/>
  <c r="N91" i="19"/>
  <c r="M91" i="19"/>
  <c r="Y90" i="19"/>
  <c r="X90" i="19"/>
  <c r="W90" i="19"/>
  <c r="T90" i="19"/>
  <c r="S90" i="19"/>
  <c r="R90" i="19"/>
  <c r="O90" i="19"/>
  <c r="N90" i="19"/>
  <c r="M90" i="19"/>
  <c r="Y89" i="19"/>
  <c r="X89" i="19"/>
  <c r="W89" i="19"/>
  <c r="T89" i="19"/>
  <c r="S89" i="19"/>
  <c r="R89" i="19"/>
  <c r="O89" i="19"/>
  <c r="N89" i="19"/>
  <c r="M89" i="19"/>
  <c r="Y88" i="19"/>
  <c r="X88" i="19"/>
  <c r="W88" i="19"/>
  <c r="T88" i="19"/>
  <c r="S88" i="19"/>
  <c r="R88" i="19"/>
  <c r="O88" i="19"/>
  <c r="N88" i="19"/>
  <c r="M88" i="19"/>
  <c r="Y87" i="19"/>
  <c r="X87" i="19"/>
  <c r="W87" i="19"/>
  <c r="T87" i="19"/>
  <c r="S87" i="19"/>
  <c r="R87" i="19"/>
  <c r="O87" i="19"/>
  <c r="N87" i="19"/>
  <c r="M87" i="19"/>
  <c r="Y86" i="19"/>
  <c r="X86" i="19"/>
  <c r="W86" i="19"/>
  <c r="T86" i="19"/>
  <c r="S86" i="19"/>
  <c r="R86" i="19"/>
  <c r="O86" i="19"/>
  <c r="N86" i="19"/>
  <c r="M86" i="19"/>
  <c r="Y85" i="19"/>
  <c r="X85" i="19"/>
  <c r="W85" i="19"/>
  <c r="T85" i="19"/>
  <c r="S85" i="19"/>
  <c r="R85" i="19"/>
  <c r="O85" i="19"/>
  <c r="N85" i="19"/>
  <c r="M85" i="19"/>
  <c r="Y84" i="19"/>
  <c r="X84" i="19"/>
  <c r="W84" i="19"/>
  <c r="T84" i="19"/>
  <c r="S84" i="19"/>
  <c r="R84" i="19"/>
  <c r="O84" i="19"/>
  <c r="N84" i="19"/>
  <c r="M84" i="19"/>
  <c r="Y83" i="19"/>
  <c r="X83" i="19"/>
  <c r="W83" i="19"/>
  <c r="T83" i="19"/>
  <c r="S83" i="19"/>
  <c r="R83" i="19"/>
  <c r="O83" i="19"/>
  <c r="N83" i="19"/>
  <c r="M83" i="19"/>
  <c r="Y82" i="19"/>
  <c r="X82" i="19"/>
  <c r="W82" i="19"/>
  <c r="T82" i="19"/>
  <c r="S82" i="19"/>
  <c r="R82" i="19"/>
  <c r="O82" i="19"/>
  <c r="N82" i="19"/>
  <c r="M82" i="19"/>
  <c r="Y81" i="19"/>
  <c r="X81" i="19"/>
  <c r="W81" i="19"/>
  <c r="T81" i="19"/>
  <c r="S81" i="19"/>
  <c r="R81" i="19"/>
  <c r="O81" i="19"/>
  <c r="N81" i="19"/>
  <c r="M81" i="19"/>
  <c r="Y80" i="19"/>
  <c r="X80" i="19"/>
  <c r="W80" i="19"/>
  <c r="T80" i="19"/>
  <c r="S80" i="19"/>
  <c r="R80" i="19"/>
  <c r="O80" i="19"/>
  <c r="N80" i="19"/>
  <c r="M80" i="19"/>
  <c r="Y79" i="19"/>
  <c r="X79" i="19"/>
  <c r="W79" i="19"/>
  <c r="T79" i="19"/>
  <c r="S79" i="19"/>
  <c r="R79" i="19"/>
  <c r="O79" i="19"/>
  <c r="N79" i="19"/>
  <c r="M79" i="19"/>
  <c r="Y78" i="19"/>
  <c r="X78" i="19"/>
  <c r="W78" i="19"/>
  <c r="T78" i="19"/>
  <c r="S78" i="19"/>
  <c r="R78" i="19"/>
  <c r="O78" i="19"/>
  <c r="N78" i="19"/>
  <c r="M78" i="19"/>
  <c r="Y77" i="19"/>
  <c r="X77" i="19"/>
  <c r="W77" i="19"/>
  <c r="T77" i="19"/>
  <c r="S77" i="19"/>
  <c r="R77" i="19"/>
  <c r="O77" i="19"/>
  <c r="N77" i="19"/>
  <c r="M77" i="19"/>
  <c r="Y76" i="19"/>
  <c r="X76" i="19"/>
  <c r="W76" i="19"/>
  <c r="T76" i="19"/>
  <c r="S76" i="19"/>
  <c r="R76" i="19"/>
  <c r="O76" i="19"/>
  <c r="N76" i="19"/>
  <c r="M76" i="19"/>
  <c r="Y75" i="19"/>
  <c r="X75" i="19"/>
  <c r="W75" i="19"/>
  <c r="T75" i="19"/>
  <c r="S75" i="19"/>
  <c r="R75" i="19"/>
  <c r="O75" i="19"/>
  <c r="N75" i="19"/>
  <c r="M75" i="19"/>
  <c r="Y74" i="19"/>
  <c r="X74" i="19"/>
  <c r="W74" i="19"/>
  <c r="T74" i="19"/>
  <c r="S74" i="19"/>
  <c r="R74" i="19"/>
  <c r="O74" i="19"/>
  <c r="N74" i="19"/>
  <c r="M74" i="19"/>
  <c r="Y73" i="19"/>
  <c r="X73" i="19"/>
  <c r="W73" i="19"/>
  <c r="T73" i="19"/>
  <c r="S73" i="19"/>
  <c r="R73" i="19"/>
  <c r="O73" i="19"/>
  <c r="N73" i="19"/>
  <c r="M73" i="19"/>
  <c r="Y72" i="19"/>
  <c r="X72" i="19"/>
  <c r="W72" i="19"/>
  <c r="T72" i="19"/>
  <c r="S72" i="19"/>
  <c r="R72" i="19"/>
  <c r="O72" i="19"/>
  <c r="N72" i="19"/>
  <c r="M72" i="19"/>
  <c r="Y71" i="19"/>
  <c r="X71" i="19"/>
  <c r="W71" i="19"/>
  <c r="T71" i="19"/>
  <c r="S71" i="19"/>
  <c r="R71" i="19"/>
  <c r="O71" i="19"/>
  <c r="N71" i="19"/>
  <c r="M71" i="19"/>
  <c r="Y70" i="19"/>
  <c r="X70" i="19"/>
  <c r="W70" i="19"/>
  <c r="T70" i="19"/>
  <c r="S70" i="19"/>
  <c r="R70" i="19"/>
  <c r="O70" i="19"/>
  <c r="N70" i="19"/>
  <c r="M70" i="19"/>
  <c r="Y69" i="19"/>
  <c r="X69" i="19"/>
  <c r="W69" i="19"/>
  <c r="T69" i="19"/>
  <c r="S69" i="19"/>
  <c r="R69" i="19"/>
  <c r="O69" i="19"/>
  <c r="N69" i="19"/>
  <c r="M69" i="19"/>
  <c r="Y68" i="19"/>
  <c r="X68" i="19"/>
  <c r="W68" i="19"/>
  <c r="T68" i="19"/>
  <c r="S68" i="19"/>
  <c r="R68" i="19"/>
  <c r="O68" i="19"/>
  <c r="N68" i="19"/>
  <c r="M68" i="19"/>
  <c r="Y67" i="19"/>
  <c r="X67" i="19"/>
  <c r="W67" i="19"/>
  <c r="T67" i="19"/>
  <c r="S67" i="19"/>
  <c r="R67" i="19"/>
  <c r="O67" i="19"/>
  <c r="N67" i="19"/>
  <c r="M67" i="19"/>
  <c r="Y66" i="19"/>
  <c r="X66" i="19"/>
  <c r="W66" i="19"/>
  <c r="T66" i="19"/>
  <c r="S66" i="19"/>
  <c r="R66" i="19"/>
  <c r="O66" i="19"/>
  <c r="N66" i="19"/>
  <c r="M66" i="19"/>
  <c r="Y65" i="19"/>
  <c r="X65" i="19"/>
  <c r="W65" i="19"/>
  <c r="T65" i="19"/>
  <c r="S65" i="19"/>
  <c r="R65" i="19"/>
  <c r="O65" i="19"/>
  <c r="N65" i="19"/>
  <c r="M65" i="19"/>
  <c r="Y64" i="19"/>
  <c r="X64" i="19"/>
  <c r="W64" i="19"/>
  <c r="T64" i="19"/>
  <c r="S64" i="19"/>
  <c r="R64" i="19"/>
  <c r="O64" i="19"/>
  <c r="N64" i="19"/>
  <c r="M64" i="19"/>
  <c r="Y63" i="19"/>
  <c r="X63" i="19"/>
  <c r="W63" i="19"/>
  <c r="T63" i="19"/>
  <c r="S63" i="19"/>
  <c r="R63" i="19"/>
  <c r="O63" i="19"/>
  <c r="N63" i="19"/>
  <c r="M63" i="19"/>
  <c r="Y62" i="19"/>
  <c r="X62" i="19"/>
  <c r="W62" i="19"/>
  <c r="T62" i="19"/>
  <c r="S62" i="19"/>
  <c r="R62" i="19"/>
  <c r="O62" i="19"/>
  <c r="N62" i="19"/>
  <c r="M62" i="19"/>
  <c r="Y61" i="19"/>
  <c r="X61" i="19"/>
  <c r="W61" i="19"/>
  <c r="T61" i="19"/>
  <c r="S61" i="19"/>
  <c r="R61" i="19"/>
  <c r="O61" i="19"/>
  <c r="N61" i="19"/>
  <c r="M61" i="19"/>
  <c r="Y60" i="19"/>
  <c r="X60" i="19"/>
  <c r="W60" i="19"/>
  <c r="T60" i="19"/>
  <c r="S60" i="19"/>
  <c r="R60" i="19"/>
  <c r="O60" i="19"/>
  <c r="N60" i="19"/>
  <c r="M60" i="19"/>
  <c r="Y59" i="19"/>
  <c r="X59" i="19"/>
  <c r="W59" i="19"/>
  <c r="T59" i="19"/>
  <c r="S59" i="19"/>
  <c r="R59" i="19"/>
  <c r="O59" i="19"/>
  <c r="N59" i="19"/>
  <c r="M59" i="19"/>
  <c r="Y58" i="19"/>
  <c r="X58" i="19"/>
  <c r="W58" i="19"/>
  <c r="T58" i="19"/>
  <c r="S58" i="19"/>
  <c r="R58" i="19"/>
  <c r="O58" i="19"/>
  <c r="N58" i="19"/>
  <c r="M58" i="19"/>
  <c r="Y57" i="19"/>
  <c r="X57" i="19"/>
  <c r="W57" i="19"/>
  <c r="T57" i="19"/>
  <c r="S57" i="19"/>
  <c r="R57" i="19"/>
  <c r="O57" i="19"/>
  <c r="N57" i="19"/>
  <c r="M57" i="19"/>
  <c r="Y56" i="19"/>
  <c r="X56" i="19"/>
  <c r="W56" i="19"/>
  <c r="T56" i="19"/>
  <c r="S56" i="19"/>
  <c r="R56" i="19"/>
  <c r="O56" i="19"/>
  <c r="N56" i="19"/>
  <c r="M56" i="19"/>
  <c r="Y55" i="19"/>
  <c r="X55" i="19"/>
  <c r="W55" i="19"/>
  <c r="T55" i="19"/>
  <c r="S55" i="19"/>
  <c r="R55" i="19"/>
  <c r="O55" i="19"/>
  <c r="N55" i="19"/>
  <c r="M55" i="19"/>
  <c r="Y54" i="19"/>
  <c r="X54" i="19"/>
  <c r="W54" i="19"/>
  <c r="T54" i="19"/>
  <c r="S54" i="19"/>
  <c r="R54" i="19"/>
  <c r="O54" i="19"/>
  <c r="N54" i="19"/>
  <c r="M54" i="19"/>
  <c r="Y53" i="19"/>
  <c r="X53" i="19"/>
  <c r="W53" i="19"/>
  <c r="T53" i="19"/>
  <c r="S53" i="19"/>
  <c r="R53" i="19"/>
  <c r="O53" i="19"/>
  <c r="N53" i="19"/>
  <c r="M53" i="19"/>
  <c r="Y52" i="19"/>
  <c r="X52" i="19"/>
  <c r="W52" i="19"/>
  <c r="T52" i="19"/>
  <c r="S52" i="19"/>
  <c r="R52" i="19"/>
  <c r="O52" i="19"/>
  <c r="N52" i="19"/>
  <c r="M52" i="19"/>
  <c r="Y51" i="19"/>
  <c r="X51" i="19"/>
  <c r="W51" i="19"/>
  <c r="T51" i="19"/>
  <c r="S51" i="19"/>
  <c r="R51" i="19"/>
  <c r="O51" i="19"/>
  <c r="N51" i="19"/>
  <c r="M51" i="19"/>
  <c r="Y50" i="19"/>
  <c r="X50" i="19"/>
  <c r="W50" i="19"/>
  <c r="T50" i="19"/>
  <c r="S50" i="19"/>
  <c r="R50" i="19"/>
  <c r="O50" i="19"/>
  <c r="N50" i="19"/>
  <c r="M50" i="19"/>
  <c r="Y49" i="19"/>
  <c r="X49" i="19"/>
  <c r="W49" i="19"/>
  <c r="T49" i="19"/>
  <c r="S49" i="19"/>
  <c r="R49" i="19"/>
  <c r="O49" i="19"/>
  <c r="N49" i="19"/>
  <c r="M49" i="19"/>
  <c r="Y48" i="19"/>
  <c r="X48" i="19"/>
  <c r="W48" i="19"/>
  <c r="T48" i="19"/>
  <c r="S48" i="19"/>
  <c r="R48" i="19"/>
  <c r="O48" i="19"/>
  <c r="N48" i="19"/>
  <c r="M48" i="19"/>
  <c r="Y47" i="19"/>
  <c r="X47" i="19"/>
  <c r="W47" i="19"/>
  <c r="T47" i="19"/>
  <c r="S47" i="19"/>
  <c r="R47" i="19"/>
  <c r="O47" i="19"/>
  <c r="N47" i="19"/>
  <c r="M47" i="19"/>
  <c r="Y46" i="19"/>
  <c r="X46" i="19"/>
  <c r="W46" i="19"/>
  <c r="T46" i="19"/>
  <c r="S46" i="19"/>
  <c r="R46" i="19"/>
  <c r="O46" i="19"/>
  <c r="N46" i="19"/>
  <c r="M46" i="19"/>
  <c r="Y45" i="19"/>
  <c r="X45" i="19"/>
  <c r="W45" i="19"/>
  <c r="T45" i="19"/>
  <c r="S45" i="19"/>
  <c r="R45" i="19"/>
  <c r="O45" i="19"/>
  <c r="N45" i="19"/>
  <c r="M45" i="19"/>
  <c r="Y44" i="19"/>
  <c r="X44" i="19"/>
  <c r="W44" i="19"/>
  <c r="T44" i="19"/>
  <c r="S44" i="19"/>
  <c r="R44" i="19"/>
  <c r="O44" i="19"/>
  <c r="N44" i="19"/>
  <c r="M44" i="19"/>
  <c r="Y43" i="19"/>
  <c r="X43" i="19"/>
  <c r="W43" i="19"/>
  <c r="T43" i="19"/>
  <c r="S43" i="19"/>
  <c r="R43" i="19"/>
  <c r="O43" i="19"/>
  <c r="N43" i="19"/>
  <c r="M43" i="19"/>
  <c r="Y42" i="19"/>
  <c r="X42" i="19"/>
  <c r="W42" i="19"/>
  <c r="T42" i="19"/>
  <c r="S42" i="19"/>
  <c r="R42" i="19"/>
  <c r="O42" i="19"/>
  <c r="N42" i="19"/>
  <c r="M42" i="19"/>
  <c r="Y41" i="19"/>
  <c r="X41" i="19"/>
  <c r="W41" i="19"/>
  <c r="T41" i="19"/>
  <c r="S41" i="19"/>
  <c r="R41" i="19"/>
  <c r="O41" i="19"/>
  <c r="N41" i="19"/>
  <c r="M41" i="19"/>
  <c r="Y40" i="19"/>
  <c r="X40" i="19"/>
  <c r="W40" i="19"/>
  <c r="T40" i="19"/>
  <c r="S40" i="19"/>
  <c r="R40" i="19"/>
  <c r="O40" i="19"/>
  <c r="N40" i="19"/>
  <c r="M40" i="19"/>
  <c r="Y39" i="19"/>
  <c r="X39" i="19"/>
  <c r="W39" i="19"/>
  <c r="T39" i="19"/>
  <c r="S39" i="19"/>
  <c r="R39" i="19"/>
  <c r="O39" i="19"/>
  <c r="N39" i="19"/>
  <c r="M39" i="19"/>
  <c r="Y38" i="19"/>
  <c r="X38" i="19"/>
  <c r="W38" i="19"/>
  <c r="T38" i="19"/>
  <c r="S38" i="19"/>
  <c r="R38" i="19"/>
  <c r="O38" i="19"/>
  <c r="N38" i="19"/>
  <c r="M38" i="19"/>
  <c r="Y37" i="19"/>
  <c r="X37" i="19"/>
  <c r="W37" i="19"/>
  <c r="T37" i="19"/>
  <c r="S37" i="19"/>
  <c r="R37" i="19"/>
  <c r="O37" i="19"/>
  <c r="N37" i="19"/>
  <c r="M37" i="19"/>
  <c r="Y36" i="19"/>
  <c r="X36" i="19"/>
  <c r="W36" i="19"/>
  <c r="T36" i="19"/>
  <c r="S36" i="19"/>
  <c r="R36" i="19"/>
  <c r="O36" i="19"/>
  <c r="N36" i="19"/>
  <c r="M36" i="19"/>
  <c r="Y35" i="19"/>
  <c r="X35" i="19"/>
  <c r="W35" i="19"/>
  <c r="T35" i="19"/>
  <c r="S35" i="19"/>
  <c r="R35" i="19"/>
  <c r="O35" i="19"/>
  <c r="N35" i="19"/>
  <c r="M35" i="19"/>
  <c r="Y34" i="19"/>
  <c r="X34" i="19"/>
  <c r="W34" i="19"/>
  <c r="T34" i="19"/>
  <c r="S34" i="19"/>
  <c r="R34" i="19"/>
  <c r="O34" i="19"/>
  <c r="N34" i="19"/>
  <c r="M34" i="19"/>
  <c r="Y33" i="19"/>
  <c r="X33" i="19"/>
  <c r="W33" i="19"/>
  <c r="T33" i="19"/>
  <c r="S33" i="19"/>
  <c r="R33" i="19"/>
  <c r="O33" i="19"/>
  <c r="N33" i="19"/>
  <c r="M33" i="19"/>
  <c r="Y32" i="19"/>
  <c r="X32" i="19"/>
  <c r="W32" i="19"/>
  <c r="T32" i="19"/>
  <c r="S32" i="19"/>
  <c r="R32" i="19"/>
  <c r="O32" i="19"/>
  <c r="N32" i="19"/>
  <c r="M32" i="19"/>
  <c r="Y31" i="19"/>
  <c r="X31" i="19"/>
  <c r="W31" i="19"/>
  <c r="T31" i="19"/>
  <c r="S31" i="19"/>
  <c r="R31" i="19"/>
  <c r="O31" i="19"/>
  <c r="N31" i="19"/>
  <c r="M31" i="19"/>
  <c r="Y30" i="19"/>
  <c r="X30" i="19"/>
  <c r="W30" i="19"/>
  <c r="T30" i="19"/>
  <c r="S30" i="19"/>
  <c r="R30" i="19"/>
  <c r="O30" i="19"/>
  <c r="N30" i="19"/>
  <c r="M30" i="19"/>
  <c r="Y29" i="19"/>
  <c r="X29" i="19"/>
  <c r="W29" i="19"/>
  <c r="T29" i="19"/>
  <c r="S29" i="19"/>
  <c r="R29" i="19"/>
  <c r="O29" i="19"/>
  <c r="N29" i="19"/>
  <c r="M29" i="19"/>
  <c r="Y28" i="19"/>
  <c r="X28" i="19"/>
  <c r="W28" i="19"/>
  <c r="T28" i="19"/>
  <c r="S28" i="19"/>
  <c r="R28" i="19"/>
  <c r="O28" i="19"/>
  <c r="N28" i="19"/>
  <c r="M28" i="19"/>
  <c r="Y27" i="19"/>
  <c r="X27" i="19"/>
  <c r="W27" i="19"/>
  <c r="T27" i="19"/>
  <c r="S27" i="19"/>
  <c r="R27" i="19"/>
  <c r="O27" i="19"/>
  <c r="N27" i="19"/>
  <c r="M27" i="19"/>
  <c r="Y26" i="19"/>
  <c r="X26" i="19"/>
  <c r="W26" i="19"/>
  <c r="T26" i="19"/>
  <c r="S26" i="19"/>
  <c r="R26" i="19"/>
  <c r="O26" i="19"/>
  <c r="N26" i="19"/>
  <c r="M26" i="19"/>
  <c r="Y25" i="19"/>
  <c r="X25" i="19"/>
  <c r="W25" i="19"/>
  <c r="T25" i="19"/>
  <c r="S25" i="19"/>
  <c r="R25" i="19"/>
  <c r="O25" i="19"/>
  <c r="N25" i="19"/>
  <c r="M25" i="19"/>
  <c r="Y24" i="19"/>
  <c r="X24" i="19"/>
  <c r="W24" i="19"/>
  <c r="T24" i="19"/>
  <c r="S24" i="19"/>
  <c r="R24" i="19"/>
  <c r="O24" i="19"/>
  <c r="N24" i="19"/>
  <c r="M24" i="19"/>
  <c r="Y23" i="19"/>
  <c r="X23" i="19"/>
  <c r="W23" i="19"/>
  <c r="T23" i="19"/>
  <c r="S23" i="19"/>
  <c r="R23" i="19"/>
  <c r="O23" i="19"/>
  <c r="N23" i="19"/>
  <c r="M23" i="19"/>
  <c r="Y20" i="19"/>
  <c r="X20" i="19"/>
  <c r="T20" i="19"/>
  <c r="S20" i="19"/>
  <c r="O20" i="19"/>
  <c r="N20" i="19"/>
  <c r="Y19" i="19"/>
  <c r="X19" i="19"/>
  <c r="T19" i="19"/>
  <c r="S19" i="19"/>
  <c r="O19" i="19"/>
  <c r="N19" i="19"/>
  <c r="Y18" i="19"/>
  <c r="X18" i="19"/>
  <c r="T18" i="19"/>
  <c r="S18" i="19"/>
  <c r="O18" i="19"/>
  <c r="N18" i="19"/>
  <c r="Y17" i="19"/>
  <c r="X17" i="19"/>
  <c r="T17" i="19"/>
  <c r="S17" i="19"/>
  <c r="O17" i="19"/>
  <c r="N17" i="19"/>
  <c r="Y16" i="19"/>
  <c r="X16" i="19"/>
  <c r="T16" i="19"/>
  <c r="S16" i="19"/>
  <c r="O16" i="19"/>
  <c r="N16" i="19"/>
  <c r="Y15" i="19"/>
  <c r="X15" i="19"/>
  <c r="T15" i="19"/>
  <c r="S15" i="19"/>
  <c r="O15" i="19"/>
  <c r="N15" i="19"/>
  <c r="Y14" i="19"/>
  <c r="X14" i="19"/>
  <c r="T14" i="19"/>
  <c r="S14" i="19"/>
  <c r="O14" i="19"/>
  <c r="N14" i="19"/>
  <c r="Y13" i="19"/>
  <c r="X13" i="19"/>
  <c r="T13" i="19"/>
  <c r="S13" i="19"/>
  <c r="O13" i="19"/>
  <c r="N13" i="19"/>
  <c r="Y12" i="19"/>
  <c r="X12" i="19"/>
  <c r="T12" i="19"/>
  <c r="S12" i="19"/>
  <c r="O12" i="19"/>
  <c r="N12" i="19"/>
  <c r="Y11" i="19"/>
  <c r="X11" i="19"/>
  <c r="T11" i="19"/>
  <c r="S11" i="19"/>
  <c r="O11" i="19"/>
  <c r="N11" i="19"/>
  <c r="Y10" i="19"/>
  <c r="X10" i="19"/>
  <c r="T10" i="19"/>
  <c r="S10" i="19"/>
  <c r="O10" i="19"/>
  <c r="N10" i="19"/>
  <c r="Y9" i="19"/>
  <c r="X9" i="19"/>
  <c r="T9" i="19"/>
  <c r="S9" i="19"/>
  <c r="O9" i="19"/>
  <c r="N9" i="19"/>
  <c r="Y8" i="19"/>
  <c r="X8" i="19"/>
  <c r="T8" i="19"/>
  <c r="S8" i="19"/>
  <c r="O8" i="19"/>
  <c r="N8" i="19"/>
  <c r="Y7" i="19"/>
  <c r="X7" i="19"/>
  <c r="T7" i="19"/>
  <c r="S7" i="19"/>
  <c r="O7" i="19"/>
  <c r="N7" i="19"/>
  <c r="Y6" i="19"/>
  <c r="X6" i="19"/>
  <c r="T6" i="19"/>
  <c r="S6" i="19"/>
  <c r="O6" i="19"/>
  <c r="N6" i="19"/>
  <c r="Y178" i="19"/>
  <c r="X178" i="19"/>
  <c r="W178" i="19"/>
  <c r="T178" i="19"/>
  <c r="S178" i="19"/>
  <c r="R178" i="19"/>
  <c r="O178" i="19"/>
  <c r="N178" i="19"/>
  <c r="M178" i="19"/>
  <c r="M168" i="18"/>
  <c r="N168" i="18"/>
  <c r="O168" i="18"/>
  <c r="R168" i="18"/>
  <c r="S168" i="18"/>
  <c r="T168" i="18"/>
  <c r="W168" i="18"/>
  <c r="X168" i="18"/>
  <c r="M169" i="18"/>
  <c r="N169" i="18"/>
  <c r="O169" i="18"/>
  <c r="R169" i="18"/>
  <c r="S169" i="18"/>
  <c r="T169" i="18"/>
  <c r="W169" i="18"/>
  <c r="X169" i="18"/>
  <c r="M170" i="18"/>
  <c r="N170" i="18"/>
  <c r="O170" i="18"/>
  <c r="R170" i="18"/>
  <c r="S170" i="18"/>
  <c r="T170" i="18"/>
  <c r="W170" i="18"/>
  <c r="X170" i="18"/>
  <c r="M171" i="18"/>
  <c r="N171" i="18"/>
  <c r="O171" i="18"/>
  <c r="R171" i="18"/>
  <c r="S171" i="18"/>
  <c r="T171" i="18"/>
  <c r="W171" i="18"/>
  <c r="X171" i="18"/>
  <c r="M172" i="18"/>
  <c r="N172" i="18"/>
  <c r="O172" i="18"/>
  <c r="R172" i="18"/>
  <c r="S172" i="18"/>
  <c r="T172" i="18"/>
  <c r="W172" i="18"/>
  <c r="X172" i="18"/>
  <c r="M173" i="18"/>
  <c r="N173" i="18"/>
  <c r="O173" i="18"/>
  <c r="R173" i="18"/>
  <c r="S173" i="18"/>
  <c r="T173" i="18"/>
  <c r="W173" i="18"/>
  <c r="X173" i="18"/>
  <c r="M174" i="18"/>
  <c r="N174" i="18"/>
  <c r="O174" i="18"/>
  <c r="R174" i="18"/>
  <c r="S174" i="18"/>
  <c r="T174" i="18"/>
  <c r="W174" i="18"/>
  <c r="X174" i="18"/>
  <c r="M175" i="18"/>
  <c r="N175" i="18"/>
  <c r="O175" i="18"/>
  <c r="R175" i="18"/>
  <c r="S175" i="18"/>
  <c r="T175" i="18"/>
  <c r="W175" i="18"/>
  <c r="X175" i="18"/>
  <c r="M176" i="18"/>
  <c r="N176" i="18"/>
  <c r="O176" i="18"/>
  <c r="R176" i="18"/>
  <c r="S176" i="18"/>
  <c r="T176" i="18"/>
  <c r="W176" i="18"/>
  <c r="X176" i="18"/>
  <c r="M177" i="18"/>
  <c r="N177" i="18"/>
  <c r="O177" i="18"/>
  <c r="R177" i="18"/>
  <c r="S177" i="18"/>
  <c r="T177" i="18"/>
  <c r="W177" i="18"/>
  <c r="X177" i="18"/>
  <c r="M178" i="18"/>
  <c r="N178" i="18"/>
  <c r="O178" i="18"/>
  <c r="R178" i="18"/>
  <c r="S178" i="18"/>
  <c r="T178" i="18"/>
  <c r="W178" i="18"/>
  <c r="X178" i="18"/>
  <c r="Y167" i="18"/>
  <c r="X167" i="18"/>
  <c r="W167" i="18"/>
  <c r="T167" i="18"/>
  <c r="S167" i="18"/>
  <c r="R167" i="18"/>
  <c r="O167" i="18"/>
  <c r="N167" i="18"/>
  <c r="M167" i="18"/>
  <c r="Y164" i="18"/>
  <c r="X164" i="18"/>
  <c r="T164" i="18"/>
  <c r="S164" i="18"/>
  <c r="O164" i="18"/>
  <c r="N164" i="18"/>
  <c r="Y163" i="18"/>
  <c r="X163" i="18"/>
  <c r="T163" i="18"/>
  <c r="S163" i="18"/>
  <c r="O163" i="18"/>
  <c r="N163" i="18"/>
  <c r="Y162" i="18"/>
  <c r="X162" i="18"/>
  <c r="T162" i="18"/>
  <c r="S162" i="18"/>
  <c r="O162" i="18"/>
  <c r="N162" i="18"/>
  <c r="Y161" i="18"/>
  <c r="X161" i="18"/>
  <c r="T161" i="18"/>
  <c r="S161" i="18"/>
  <c r="O161" i="18"/>
  <c r="N161" i="18"/>
  <c r="Y160" i="18"/>
  <c r="X160" i="18"/>
  <c r="T160" i="18"/>
  <c r="S160" i="18"/>
  <c r="O160" i="18"/>
  <c r="N160" i="18"/>
  <c r="Y159" i="18"/>
  <c r="X159" i="18"/>
  <c r="T159" i="18"/>
  <c r="S159" i="18"/>
  <c r="O159" i="18"/>
  <c r="N159" i="18"/>
  <c r="Y158" i="18"/>
  <c r="X158" i="18"/>
  <c r="T158" i="18"/>
  <c r="S158" i="18"/>
  <c r="O158" i="18"/>
  <c r="N158" i="18"/>
  <c r="Y157" i="18"/>
  <c r="X157" i="18"/>
  <c r="T157" i="18"/>
  <c r="S157" i="18"/>
  <c r="O157" i="18"/>
  <c r="N157" i="18"/>
  <c r="Y156" i="18"/>
  <c r="X156" i="18"/>
  <c r="T156" i="18"/>
  <c r="S156" i="18"/>
  <c r="O156" i="18"/>
  <c r="N156" i="18"/>
  <c r="Y155" i="18"/>
  <c r="X155" i="18"/>
  <c r="T155" i="18"/>
  <c r="S155" i="18"/>
  <c r="O155" i="18"/>
  <c r="N155" i="18"/>
  <c r="Y154" i="18"/>
  <c r="X154" i="18"/>
  <c r="T154" i="18"/>
  <c r="S154" i="18"/>
  <c r="O154" i="18"/>
  <c r="N154" i="18"/>
  <c r="Y153" i="18"/>
  <c r="X153" i="18"/>
  <c r="T153" i="18"/>
  <c r="S153" i="18"/>
  <c r="O153" i="18"/>
  <c r="N153" i="18"/>
  <c r="Y152" i="18"/>
  <c r="X152" i="18"/>
  <c r="T152" i="18"/>
  <c r="S152" i="18"/>
  <c r="O152" i="18"/>
  <c r="N152" i="18"/>
  <c r="Y151" i="18"/>
  <c r="X151" i="18"/>
  <c r="T151" i="18"/>
  <c r="S151" i="18"/>
  <c r="O151" i="18"/>
  <c r="N151" i="18"/>
  <c r="Y150" i="18"/>
  <c r="X150" i="18"/>
  <c r="T150" i="18"/>
  <c r="S150" i="18"/>
  <c r="O150" i="18"/>
  <c r="N150" i="18"/>
  <c r="Y149" i="18"/>
  <c r="X149" i="18"/>
  <c r="T149" i="18"/>
  <c r="S149" i="18"/>
  <c r="O149" i="18"/>
  <c r="N149" i="18"/>
  <c r="Y148" i="18"/>
  <c r="X148" i="18"/>
  <c r="T148" i="18"/>
  <c r="S148" i="18"/>
  <c r="O148" i="18"/>
  <c r="N148" i="18"/>
  <c r="Y147" i="18"/>
  <c r="X147" i="18"/>
  <c r="T147" i="18"/>
  <c r="S147" i="18"/>
  <c r="O147" i="18"/>
  <c r="N147" i="18"/>
  <c r="Y146" i="18"/>
  <c r="X146" i="18"/>
  <c r="T146" i="18"/>
  <c r="S146" i="18"/>
  <c r="O146" i="18"/>
  <c r="N146" i="18"/>
  <c r="Y145" i="18"/>
  <c r="X145" i="18"/>
  <c r="T145" i="18"/>
  <c r="S145" i="18"/>
  <c r="O145" i="18"/>
  <c r="N145" i="18"/>
  <c r="Y144" i="18"/>
  <c r="X144" i="18"/>
  <c r="T144" i="18"/>
  <c r="S144" i="18"/>
  <c r="O144" i="18"/>
  <c r="N144" i="18"/>
  <c r="Y143" i="18"/>
  <c r="X143" i="18"/>
  <c r="T143" i="18"/>
  <c r="S143" i="18"/>
  <c r="O143" i="18"/>
  <c r="N143" i="18"/>
  <c r="Y142" i="18"/>
  <c r="X142" i="18"/>
  <c r="T142" i="18"/>
  <c r="S142" i="18"/>
  <c r="O142" i="18"/>
  <c r="N142" i="18"/>
  <c r="Y141" i="18"/>
  <c r="X141" i="18"/>
  <c r="T141" i="18"/>
  <c r="S141" i="18"/>
  <c r="O141" i="18"/>
  <c r="N141" i="18"/>
  <c r="Y139" i="18"/>
  <c r="X139" i="18"/>
  <c r="T139" i="18"/>
  <c r="S139" i="18"/>
  <c r="O139" i="18"/>
  <c r="N139" i="18"/>
  <c r="Y138" i="18"/>
  <c r="X138" i="18"/>
  <c r="T138" i="18"/>
  <c r="S138" i="18"/>
  <c r="O138" i="18"/>
  <c r="N138" i="18"/>
  <c r="Y137" i="18"/>
  <c r="X137" i="18"/>
  <c r="T137" i="18"/>
  <c r="S137" i="18"/>
  <c r="O137" i="18"/>
  <c r="N137" i="18"/>
  <c r="Y136" i="18"/>
  <c r="X136" i="18"/>
  <c r="T136" i="18"/>
  <c r="S136" i="18"/>
  <c r="O136" i="18"/>
  <c r="N136" i="18"/>
  <c r="Y135" i="18"/>
  <c r="X135" i="18"/>
  <c r="T135" i="18"/>
  <c r="S135" i="18"/>
  <c r="O135" i="18"/>
  <c r="N135" i="18"/>
  <c r="Y134" i="18"/>
  <c r="X134" i="18"/>
  <c r="T134" i="18"/>
  <c r="S134" i="18"/>
  <c r="O134" i="18"/>
  <c r="N134" i="18"/>
  <c r="Y133" i="18"/>
  <c r="X133" i="18"/>
  <c r="T133" i="18"/>
  <c r="S133" i="18"/>
  <c r="O133" i="18"/>
  <c r="N133" i="18"/>
  <c r="Y132" i="18"/>
  <c r="X132" i="18"/>
  <c r="T132" i="18"/>
  <c r="S132" i="18"/>
  <c r="O132" i="18"/>
  <c r="N132" i="18"/>
  <c r="Y131" i="18"/>
  <c r="X131" i="18"/>
  <c r="T131" i="18"/>
  <c r="S131" i="18"/>
  <c r="O131" i="18"/>
  <c r="N131" i="18"/>
  <c r="Y130" i="18"/>
  <c r="X130" i="18"/>
  <c r="T130" i="18"/>
  <c r="S130" i="18"/>
  <c r="O130" i="18"/>
  <c r="N130" i="18"/>
  <c r="Y129" i="18"/>
  <c r="X129" i="18"/>
  <c r="T129" i="18"/>
  <c r="S129" i="18"/>
  <c r="O129" i="18"/>
  <c r="N129" i="18"/>
  <c r="Y128" i="18"/>
  <c r="X128" i="18"/>
  <c r="T128" i="18"/>
  <c r="S128" i="18"/>
  <c r="O128" i="18"/>
  <c r="N128" i="18"/>
  <c r="Y127" i="18"/>
  <c r="X127" i="18"/>
  <c r="T127" i="18"/>
  <c r="S127" i="18"/>
  <c r="O127" i="18"/>
  <c r="N127" i="18"/>
  <c r="Y126" i="18"/>
  <c r="X126" i="18"/>
  <c r="T126" i="18"/>
  <c r="S126" i="18"/>
  <c r="O126" i="18"/>
  <c r="N126" i="18"/>
  <c r="Y125" i="18"/>
  <c r="X125" i="18"/>
  <c r="T125" i="18"/>
  <c r="S125" i="18"/>
  <c r="O125" i="18"/>
  <c r="N125" i="18"/>
  <c r="Y124" i="18"/>
  <c r="X124" i="18"/>
  <c r="T124" i="18"/>
  <c r="S124" i="18"/>
  <c r="O124" i="18"/>
  <c r="N124" i="18"/>
  <c r="Y123" i="18"/>
  <c r="X123" i="18"/>
  <c r="T123" i="18"/>
  <c r="S123" i="18"/>
  <c r="O123" i="18"/>
  <c r="N123" i="18"/>
  <c r="Y122" i="18"/>
  <c r="X122" i="18"/>
  <c r="T122" i="18"/>
  <c r="S122" i="18"/>
  <c r="O122" i="18"/>
  <c r="N122" i="18"/>
  <c r="Y121" i="18"/>
  <c r="X121" i="18"/>
  <c r="T121" i="18"/>
  <c r="S121" i="18"/>
  <c r="O121" i="18"/>
  <c r="N121" i="18"/>
  <c r="Y120" i="18"/>
  <c r="X120" i="18"/>
  <c r="T120" i="18"/>
  <c r="S120" i="18"/>
  <c r="O120" i="18"/>
  <c r="N120" i="18"/>
  <c r="Y119" i="18"/>
  <c r="X119" i="18"/>
  <c r="T119" i="18"/>
  <c r="S119" i="18"/>
  <c r="O119" i="18"/>
  <c r="N119" i="18"/>
  <c r="Y118" i="18"/>
  <c r="X118" i="18"/>
  <c r="T118" i="18"/>
  <c r="S118" i="18"/>
  <c r="O118" i="18"/>
  <c r="N118" i="18"/>
  <c r="Y117" i="18"/>
  <c r="X117" i="18"/>
  <c r="T117" i="18"/>
  <c r="S117" i="18"/>
  <c r="O117" i="18"/>
  <c r="N117" i="18"/>
  <c r="Y116" i="18"/>
  <c r="X116" i="18"/>
  <c r="T116" i="18"/>
  <c r="S116" i="18"/>
  <c r="O116" i="18"/>
  <c r="N116" i="18"/>
  <c r="Y115" i="18"/>
  <c r="X115" i="18"/>
  <c r="T115" i="18"/>
  <c r="S115" i="18"/>
  <c r="O115" i="18"/>
  <c r="N115" i="18"/>
  <c r="Y114" i="18"/>
  <c r="X114" i="18"/>
  <c r="T114" i="18"/>
  <c r="S114" i="18"/>
  <c r="O114" i="18"/>
  <c r="N114" i="18"/>
  <c r="Y113" i="18"/>
  <c r="X113" i="18"/>
  <c r="T113" i="18"/>
  <c r="S113" i="18"/>
  <c r="O113" i="18"/>
  <c r="N113" i="18"/>
  <c r="Y110" i="18"/>
  <c r="X110" i="18"/>
  <c r="T110" i="18"/>
  <c r="S110" i="18"/>
  <c r="O110" i="18"/>
  <c r="N110" i="18"/>
  <c r="Y109" i="18"/>
  <c r="X109" i="18"/>
  <c r="T109" i="18"/>
  <c r="S109" i="18"/>
  <c r="O109" i="18"/>
  <c r="N109" i="18"/>
  <c r="Y108" i="18"/>
  <c r="X108" i="18"/>
  <c r="T108" i="18"/>
  <c r="S108" i="18"/>
  <c r="O108" i="18"/>
  <c r="N108" i="18"/>
  <c r="Y107" i="18"/>
  <c r="X107" i="18"/>
  <c r="T107" i="18"/>
  <c r="S107" i="18"/>
  <c r="O107" i="18"/>
  <c r="N107" i="18"/>
  <c r="X105" i="18"/>
  <c r="X104" i="18"/>
  <c r="X103" i="18"/>
  <c r="X102" i="18"/>
  <c r="X94" i="18"/>
  <c r="W100" i="18"/>
  <c r="W99" i="18"/>
  <c r="W98" i="18"/>
  <c r="W97" i="18"/>
  <c r="W96" i="18"/>
  <c r="W95" i="18"/>
  <c r="W93" i="18"/>
  <c r="W92" i="18"/>
  <c r="W91" i="18"/>
  <c r="W90" i="18"/>
  <c r="W89" i="18"/>
  <c r="W88" i="18"/>
  <c r="W87" i="18"/>
  <c r="S94" i="18"/>
  <c r="N94" i="18"/>
  <c r="R100" i="18"/>
  <c r="R99" i="18"/>
  <c r="R98" i="18"/>
  <c r="R97" i="18"/>
  <c r="R96" i="18"/>
  <c r="R95" i="18"/>
  <c r="R93" i="18"/>
  <c r="R92" i="18"/>
  <c r="R91" i="18"/>
  <c r="R90" i="18"/>
  <c r="R89" i="18"/>
  <c r="R88" i="18"/>
  <c r="R87" i="18"/>
  <c r="S105" i="18"/>
  <c r="S104" i="18"/>
  <c r="S103" i="18"/>
  <c r="S102" i="18"/>
  <c r="N105" i="18"/>
  <c r="N104" i="18"/>
  <c r="N103" i="18"/>
  <c r="N102" i="18"/>
  <c r="M100" i="18"/>
  <c r="M99" i="18"/>
  <c r="M98" i="18"/>
  <c r="M97" i="18"/>
  <c r="M96" i="18"/>
  <c r="M95" i="18"/>
  <c r="M93" i="18"/>
  <c r="M92" i="18"/>
  <c r="M91" i="18"/>
  <c r="M90" i="18"/>
  <c r="M89" i="18"/>
  <c r="M88" i="18"/>
  <c r="M87" i="18"/>
  <c r="X85" i="18"/>
  <c r="T85" i="18"/>
  <c r="S85" i="18"/>
  <c r="O85" i="18"/>
  <c r="N85" i="18"/>
  <c r="X84" i="18"/>
  <c r="T84" i="18"/>
  <c r="S84" i="18"/>
  <c r="O84" i="18"/>
  <c r="N84" i="18"/>
  <c r="X83" i="18"/>
  <c r="T83" i="18"/>
  <c r="S83" i="18"/>
  <c r="O83" i="18"/>
  <c r="N83" i="18"/>
  <c r="X82" i="18"/>
  <c r="T82" i="18"/>
  <c r="S82" i="18"/>
  <c r="O82" i="18"/>
  <c r="N82" i="18"/>
  <c r="X80" i="18"/>
  <c r="T80" i="18"/>
  <c r="S80" i="18"/>
  <c r="O80" i="18"/>
  <c r="N80" i="18"/>
  <c r="X79" i="18"/>
  <c r="T79" i="18"/>
  <c r="S79" i="18"/>
  <c r="O79" i="18"/>
  <c r="N79" i="18"/>
  <c r="X78" i="18"/>
  <c r="T78" i="18"/>
  <c r="S78" i="18"/>
  <c r="O78" i="18"/>
  <c r="N78" i="18"/>
  <c r="X77" i="18"/>
  <c r="T77" i="18"/>
  <c r="S77" i="18"/>
  <c r="O77" i="18"/>
  <c r="N77" i="18"/>
  <c r="X75" i="18"/>
  <c r="T75" i="18"/>
  <c r="S75" i="18"/>
  <c r="O75" i="18"/>
  <c r="N75" i="18"/>
  <c r="X74" i="18"/>
  <c r="T74" i="18"/>
  <c r="S74" i="18"/>
  <c r="O74" i="18"/>
  <c r="N74" i="18"/>
  <c r="X73" i="18"/>
  <c r="T73" i="18"/>
  <c r="S73" i="18"/>
  <c r="O73" i="18"/>
  <c r="N73" i="18"/>
  <c r="X72" i="18"/>
  <c r="T72" i="18"/>
  <c r="S72" i="18"/>
  <c r="O72" i="18"/>
  <c r="N72" i="18"/>
  <c r="X70" i="18"/>
  <c r="T70" i="18"/>
  <c r="S70" i="18"/>
  <c r="O70" i="18"/>
  <c r="N70" i="18"/>
  <c r="X69" i="18"/>
  <c r="T69" i="18"/>
  <c r="S69" i="18"/>
  <c r="O69" i="18"/>
  <c r="N69" i="18"/>
  <c r="X68" i="18"/>
  <c r="T68" i="18"/>
  <c r="S68" i="18"/>
  <c r="O68" i="18"/>
  <c r="N68" i="18"/>
  <c r="X67" i="18"/>
  <c r="T67" i="18"/>
  <c r="S67" i="18"/>
  <c r="O67" i="18"/>
  <c r="N67" i="18"/>
  <c r="X65" i="18"/>
  <c r="T65" i="18"/>
  <c r="S65" i="18"/>
  <c r="O65" i="18"/>
  <c r="N65" i="18"/>
  <c r="X64" i="18"/>
  <c r="T64" i="18"/>
  <c r="S64" i="18"/>
  <c r="O64" i="18"/>
  <c r="N64" i="18"/>
  <c r="X63" i="18"/>
  <c r="T63" i="18"/>
  <c r="S63" i="18"/>
  <c r="O63" i="18"/>
  <c r="N63" i="18"/>
  <c r="X62" i="18"/>
  <c r="T62" i="18"/>
  <c r="S62" i="18"/>
  <c r="O62" i="18"/>
  <c r="N62" i="18"/>
  <c r="X60" i="18"/>
  <c r="T60" i="18"/>
  <c r="S60" i="18"/>
  <c r="O60" i="18"/>
  <c r="N60" i="18"/>
  <c r="X59" i="18"/>
  <c r="T59" i="18"/>
  <c r="S59" i="18"/>
  <c r="O59" i="18"/>
  <c r="N59" i="18"/>
  <c r="X58" i="18"/>
  <c r="T58" i="18"/>
  <c r="S58" i="18"/>
  <c r="O58" i="18"/>
  <c r="N58" i="18"/>
  <c r="X57" i="18"/>
  <c r="T57" i="18"/>
  <c r="S57" i="18"/>
  <c r="O57" i="18"/>
  <c r="N57" i="18"/>
  <c r="X55" i="18"/>
  <c r="T55" i="18"/>
  <c r="S55" i="18"/>
  <c r="O55" i="18"/>
  <c r="N55" i="18"/>
  <c r="X54" i="18"/>
  <c r="T54" i="18"/>
  <c r="S54" i="18"/>
  <c r="O54" i="18"/>
  <c r="N54" i="18"/>
  <c r="X53" i="18"/>
  <c r="T53" i="18"/>
  <c r="S53" i="18"/>
  <c r="O53" i="18"/>
  <c r="N53" i="18"/>
  <c r="X52" i="18"/>
  <c r="T52" i="18"/>
  <c r="S52" i="18"/>
  <c r="O52" i="18"/>
  <c r="N52" i="18"/>
  <c r="X50" i="18"/>
  <c r="T50" i="18"/>
  <c r="S50" i="18"/>
  <c r="O50" i="18"/>
  <c r="N50" i="18"/>
  <c r="X49" i="18"/>
  <c r="T49" i="18"/>
  <c r="S49" i="18"/>
  <c r="O49" i="18"/>
  <c r="N49" i="18"/>
  <c r="X48" i="18"/>
  <c r="T48" i="18"/>
  <c r="S48" i="18"/>
  <c r="O48" i="18"/>
  <c r="N48" i="18"/>
  <c r="X47" i="18"/>
  <c r="T47" i="18"/>
  <c r="S47" i="18"/>
  <c r="O47" i="18"/>
  <c r="N47" i="18"/>
  <c r="X45" i="18"/>
  <c r="T45" i="18"/>
  <c r="S45" i="18"/>
  <c r="O45" i="18"/>
  <c r="N45" i="18"/>
  <c r="X44" i="18"/>
  <c r="T44" i="18"/>
  <c r="S44" i="18"/>
  <c r="O44" i="18"/>
  <c r="N44" i="18"/>
  <c r="X43" i="18"/>
  <c r="T43" i="18"/>
  <c r="S43" i="18"/>
  <c r="O43" i="18"/>
  <c r="N43" i="18"/>
  <c r="X42" i="18"/>
  <c r="T42" i="18"/>
  <c r="S42" i="18"/>
  <c r="O42" i="18"/>
  <c r="N42" i="18"/>
  <c r="X40" i="18"/>
  <c r="T40" i="18"/>
  <c r="S40" i="18"/>
  <c r="O40" i="18"/>
  <c r="N40" i="18"/>
  <c r="X39" i="18"/>
  <c r="T39" i="18"/>
  <c r="S39" i="18"/>
  <c r="O39" i="18"/>
  <c r="N39" i="18"/>
  <c r="X38" i="18"/>
  <c r="T38" i="18"/>
  <c r="S38" i="18"/>
  <c r="O38" i="18"/>
  <c r="N38" i="18"/>
  <c r="X37" i="18"/>
  <c r="T37" i="18"/>
  <c r="S37" i="18"/>
  <c r="O37" i="18"/>
  <c r="N37" i="18"/>
  <c r="X35" i="18"/>
  <c r="T35" i="18"/>
  <c r="S35" i="18"/>
  <c r="O35" i="18"/>
  <c r="N35" i="18"/>
  <c r="X34" i="18"/>
  <c r="T34" i="18"/>
  <c r="S34" i="18"/>
  <c r="O34" i="18"/>
  <c r="N34" i="18"/>
  <c r="X33" i="18"/>
  <c r="T33" i="18"/>
  <c r="S33" i="18"/>
  <c r="O33" i="18"/>
  <c r="N33" i="18"/>
  <c r="X32" i="18"/>
  <c r="T32" i="18"/>
  <c r="S32" i="18"/>
  <c r="O32" i="18"/>
  <c r="N32" i="18"/>
  <c r="X30" i="18"/>
  <c r="T30" i="18"/>
  <c r="S30" i="18"/>
  <c r="O30" i="18"/>
  <c r="N30" i="18"/>
  <c r="X29" i="18"/>
  <c r="T29" i="18"/>
  <c r="S29" i="18"/>
  <c r="O29" i="18"/>
  <c r="N29" i="18"/>
  <c r="X28" i="18"/>
  <c r="T28" i="18"/>
  <c r="S28" i="18"/>
  <c r="O28" i="18"/>
  <c r="N28" i="18"/>
  <c r="X27" i="18"/>
  <c r="T27" i="18"/>
  <c r="S27" i="18"/>
  <c r="O27" i="18"/>
  <c r="N27" i="18"/>
  <c r="X25" i="18"/>
  <c r="T25" i="18"/>
  <c r="S25" i="18"/>
  <c r="O25" i="18"/>
  <c r="N25" i="18"/>
  <c r="X24" i="18"/>
  <c r="T24" i="18"/>
  <c r="S24" i="18"/>
  <c r="O24" i="18"/>
  <c r="N24" i="18"/>
  <c r="X23" i="18"/>
  <c r="T23" i="18"/>
  <c r="S23" i="18"/>
  <c r="O23" i="18"/>
  <c r="N23" i="18"/>
  <c r="X22" i="18"/>
  <c r="T22" i="18"/>
  <c r="S22" i="18"/>
  <c r="O22" i="18"/>
  <c r="N22" i="18"/>
  <c r="X20" i="18"/>
  <c r="T20" i="18"/>
  <c r="S20" i="18"/>
  <c r="O20" i="18"/>
  <c r="N20" i="18"/>
  <c r="X19" i="18"/>
  <c r="T19" i="18"/>
  <c r="S19" i="18"/>
  <c r="O19" i="18"/>
  <c r="N19" i="18"/>
  <c r="X18" i="18"/>
  <c r="T18" i="18"/>
  <c r="S18" i="18"/>
  <c r="O18" i="18"/>
  <c r="N18" i="18"/>
  <c r="X17" i="18"/>
  <c r="T17" i="18"/>
  <c r="S17" i="18"/>
  <c r="O17" i="18"/>
  <c r="N17" i="18"/>
  <c r="X15" i="18"/>
  <c r="T15" i="18"/>
  <c r="S15" i="18"/>
  <c r="O15" i="18"/>
  <c r="N15" i="18"/>
  <c r="X14" i="18"/>
  <c r="T14" i="18"/>
  <c r="S14" i="18"/>
  <c r="O14" i="18"/>
  <c r="N14" i="18"/>
  <c r="X13" i="18"/>
  <c r="T13" i="18"/>
  <c r="S13" i="18"/>
  <c r="O13" i="18"/>
  <c r="N13" i="18"/>
  <c r="X12" i="18"/>
  <c r="T12" i="18"/>
  <c r="S12" i="18"/>
  <c r="O12" i="18"/>
  <c r="N12" i="18"/>
  <c r="X10" i="18"/>
  <c r="T10" i="18"/>
  <c r="S10" i="18"/>
  <c r="O10" i="18"/>
  <c r="N10" i="18"/>
  <c r="X9" i="18"/>
  <c r="T9" i="18"/>
  <c r="S9" i="18"/>
  <c r="O9" i="18"/>
  <c r="N9" i="18"/>
  <c r="X8" i="18"/>
  <c r="T8" i="18"/>
  <c r="S8" i="18"/>
  <c r="O8" i="18"/>
  <c r="N8" i="18"/>
  <c r="X7" i="18"/>
  <c r="S7" i="18"/>
  <c r="N7" i="18"/>
  <c r="T7" i="18"/>
  <c r="O7" i="18"/>
  <c r="H168" i="18"/>
  <c r="H169" i="18"/>
  <c r="H170" i="18"/>
  <c r="H171" i="18"/>
  <c r="H172" i="18"/>
  <c r="H173" i="18"/>
  <c r="H174" i="18"/>
  <c r="J174" i="18" s="1"/>
  <c r="H175" i="18"/>
  <c r="H176" i="18"/>
  <c r="H177" i="18"/>
  <c r="H178" i="18"/>
  <c r="H167" i="18"/>
  <c r="H100" i="18"/>
  <c r="J100" i="18" s="1"/>
  <c r="H99" i="18"/>
  <c r="J99" i="18" s="1"/>
  <c r="H98" i="18"/>
  <c r="J98" i="18" s="1"/>
  <c r="H97" i="18"/>
  <c r="J97" i="18" s="1"/>
  <c r="H96" i="18"/>
  <c r="J96" i="18" s="1"/>
  <c r="H95" i="18"/>
  <c r="J95" i="18" s="1"/>
  <c r="H88" i="18"/>
  <c r="J88" i="18" s="1"/>
  <c r="H89" i="18"/>
  <c r="J89" i="18" s="1"/>
  <c r="H90" i="18"/>
  <c r="J90" i="18" s="1"/>
  <c r="H91" i="18"/>
  <c r="J91" i="18" s="1"/>
  <c r="H92" i="18"/>
  <c r="J92" i="18" s="1"/>
  <c r="H93" i="18"/>
  <c r="J93" i="18" s="1"/>
  <c r="H87" i="18"/>
  <c r="J87" i="18" s="1"/>
  <c r="I178" i="18"/>
  <c r="I177" i="18"/>
  <c r="I176" i="18"/>
  <c r="I175" i="18"/>
  <c r="I174" i="18"/>
  <c r="I173" i="18"/>
  <c r="I172" i="18"/>
  <c r="I171" i="18"/>
  <c r="J171" i="18" s="1"/>
  <c r="I170" i="18"/>
  <c r="I169" i="18"/>
  <c r="I168" i="18"/>
  <c r="I167" i="18"/>
  <c r="I164" i="18"/>
  <c r="I163" i="18"/>
  <c r="I162" i="18"/>
  <c r="I161" i="18"/>
  <c r="I160" i="18"/>
  <c r="I159" i="18"/>
  <c r="I158" i="18"/>
  <c r="I157" i="18"/>
  <c r="J157" i="18" s="1"/>
  <c r="I156" i="18"/>
  <c r="J156" i="18" s="1"/>
  <c r="I155" i="18"/>
  <c r="J155" i="18" s="1"/>
  <c r="I154" i="18"/>
  <c r="J154" i="18" s="1"/>
  <c r="I153" i="18"/>
  <c r="J153" i="18" s="1"/>
  <c r="I152" i="18"/>
  <c r="J152" i="18" s="1"/>
  <c r="I151" i="18"/>
  <c r="J151" i="18" s="1"/>
  <c r="I150" i="18"/>
  <c r="J150" i="18" s="1"/>
  <c r="I149" i="18"/>
  <c r="J149" i="18" s="1"/>
  <c r="I148" i="18"/>
  <c r="J148" i="18" s="1"/>
  <c r="I147" i="18"/>
  <c r="J147" i="18" s="1"/>
  <c r="I146" i="18"/>
  <c r="J146" i="18" s="1"/>
  <c r="I145" i="18"/>
  <c r="J145" i="18" s="1"/>
  <c r="I144" i="18"/>
  <c r="J144" i="18" s="1"/>
  <c r="I143" i="18"/>
  <c r="J143" i="18" s="1"/>
  <c r="I142" i="18"/>
  <c r="J142" i="18" s="1"/>
  <c r="I141" i="18"/>
  <c r="J141" i="18" s="1"/>
  <c r="I139" i="18"/>
  <c r="J139" i="18" s="1"/>
  <c r="I138" i="18"/>
  <c r="J138" i="18" s="1"/>
  <c r="I137" i="18"/>
  <c r="J137" i="18" s="1"/>
  <c r="I136" i="18"/>
  <c r="J136" i="18" s="1"/>
  <c r="I135" i="18"/>
  <c r="J135" i="18" s="1"/>
  <c r="I134" i="18"/>
  <c r="J134" i="18" s="1"/>
  <c r="I133" i="18"/>
  <c r="J133" i="18" s="1"/>
  <c r="I132" i="18"/>
  <c r="J132" i="18" s="1"/>
  <c r="I131" i="18"/>
  <c r="J131" i="18" s="1"/>
  <c r="I130" i="18"/>
  <c r="J130" i="18" s="1"/>
  <c r="I129" i="18"/>
  <c r="J129" i="18" s="1"/>
  <c r="I128" i="18"/>
  <c r="J128" i="18" s="1"/>
  <c r="I127" i="18"/>
  <c r="J127" i="18" s="1"/>
  <c r="I126" i="18"/>
  <c r="J126" i="18" s="1"/>
  <c r="I125" i="18"/>
  <c r="J125" i="18" s="1"/>
  <c r="I124" i="18"/>
  <c r="J124" i="18" s="1"/>
  <c r="I123" i="18"/>
  <c r="J123" i="18" s="1"/>
  <c r="I122" i="18"/>
  <c r="J122" i="18" s="1"/>
  <c r="I121" i="18"/>
  <c r="J121" i="18" s="1"/>
  <c r="I120" i="18"/>
  <c r="J120" i="18" s="1"/>
  <c r="I119" i="18"/>
  <c r="J119" i="18" s="1"/>
  <c r="I118" i="18"/>
  <c r="J118" i="18" s="1"/>
  <c r="I117" i="18"/>
  <c r="J117" i="18" s="1"/>
  <c r="I116" i="18"/>
  <c r="J116" i="18" s="1"/>
  <c r="I115" i="18"/>
  <c r="J115" i="18" s="1"/>
  <c r="I114" i="18"/>
  <c r="J114" i="18" s="1"/>
  <c r="I113" i="18"/>
  <c r="J113" i="18" s="1"/>
  <c r="I110" i="18"/>
  <c r="J110" i="18" s="1"/>
  <c r="I109" i="18"/>
  <c r="J109" i="18" s="1"/>
  <c r="I108" i="18"/>
  <c r="J108" i="18" s="1"/>
  <c r="I107" i="18"/>
  <c r="J107" i="18" s="1"/>
  <c r="I105" i="18"/>
  <c r="J105" i="18" s="1"/>
  <c r="I104" i="18"/>
  <c r="J104" i="18" s="1"/>
  <c r="I103" i="18"/>
  <c r="J103" i="18" s="1"/>
  <c r="I102" i="18"/>
  <c r="J102" i="18" s="1"/>
  <c r="I94" i="18"/>
  <c r="J94" i="18" s="1"/>
  <c r="J164" i="18"/>
  <c r="J163" i="18"/>
  <c r="J162" i="18"/>
  <c r="J161" i="18"/>
  <c r="J160" i="18"/>
  <c r="J159" i="18"/>
  <c r="J158" i="18"/>
  <c r="I85" i="18"/>
  <c r="J85" i="18" s="1"/>
  <c r="I84" i="18"/>
  <c r="J84" i="18" s="1"/>
  <c r="I83" i="18"/>
  <c r="J83" i="18" s="1"/>
  <c r="I82" i="18"/>
  <c r="J82" i="18" s="1"/>
  <c r="I80" i="18"/>
  <c r="J80" i="18" s="1"/>
  <c r="I79" i="18"/>
  <c r="J79" i="18" s="1"/>
  <c r="I78" i="18"/>
  <c r="J78" i="18" s="1"/>
  <c r="I77" i="18"/>
  <c r="J77" i="18" s="1"/>
  <c r="I75" i="18"/>
  <c r="J75" i="18" s="1"/>
  <c r="I74" i="18"/>
  <c r="J74" i="18" s="1"/>
  <c r="I73" i="18"/>
  <c r="J73" i="18" s="1"/>
  <c r="I72" i="18"/>
  <c r="J72" i="18" s="1"/>
  <c r="I70" i="18"/>
  <c r="J70" i="18" s="1"/>
  <c r="I69" i="18"/>
  <c r="J69" i="18" s="1"/>
  <c r="I68" i="18"/>
  <c r="J68" i="18" s="1"/>
  <c r="I67" i="18"/>
  <c r="J67" i="18" s="1"/>
  <c r="I65" i="18"/>
  <c r="J65" i="18" s="1"/>
  <c r="I64" i="18"/>
  <c r="J64" i="18" s="1"/>
  <c r="I63" i="18"/>
  <c r="J63" i="18" s="1"/>
  <c r="I62" i="18"/>
  <c r="J62" i="18" s="1"/>
  <c r="I60" i="18"/>
  <c r="J60" i="18" s="1"/>
  <c r="I59" i="18"/>
  <c r="J59" i="18" s="1"/>
  <c r="I58" i="18"/>
  <c r="J58" i="18" s="1"/>
  <c r="I57" i="18"/>
  <c r="J57" i="18" s="1"/>
  <c r="I55" i="18"/>
  <c r="J55" i="18" s="1"/>
  <c r="I54" i="18"/>
  <c r="J54" i="18" s="1"/>
  <c r="I53" i="18"/>
  <c r="J53" i="18" s="1"/>
  <c r="I52" i="18"/>
  <c r="J52" i="18" s="1"/>
  <c r="I50" i="18"/>
  <c r="J50" i="18" s="1"/>
  <c r="I49" i="18"/>
  <c r="J49" i="18" s="1"/>
  <c r="I48" i="18"/>
  <c r="J48" i="18" s="1"/>
  <c r="I47" i="18"/>
  <c r="J47" i="18" s="1"/>
  <c r="I45" i="18"/>
  <c r="J45" i="18" s="1"/>
  <c r="I44" i="18"/>
  <c r="J44" i="18" s="1"/>
  <c r="I43" i="18"/>
  <c r="J43" i="18" s="1"/>
  <c r="I42" i="18"/>
  <c r="J42" i="18" s="1"/>
  <c r="I40" i="18"/>
  <c r="J40" i="18" s="1"/>
  <c r="I39" i="18"/>
  <c r="J39" i="18" s="1"/>
  <c r="I38" i="18"/>
  <c r="J38" i="18" s="1"/>
  <c r="I37" i="18"/>
  <c r="J37" i="18" s="1"/>
  <c r="I35" i="18"/>
  <c r="J35" i="18" s="1"/>
  <c r="I34" i="18"/>
  <c r="J34" i="18" s="1"/>
  <c r="I33" i="18"/>
  <c r="J33" i="18" s="1"/>
  <c r="I32" i="18"/>
  <c r="J32" i="18" s="1"/>
  <c r="I30" i="18"/>
  <c r="J30" i="18" s="1"/>
  <c r="I29" i="18"/>
  <c r="J29" i="18" s="1"/>
  <c r="I28" i="18"/>
  <c r="J28" i="18" s="1"/>
  <c r="I27" i="18"/>
  <c r="J27" i="18" s="1"/>
  <c r="I25" i="18"/>
  <c r="J25" i="18" s="1"/>
  <c r="I24" i="18"/>
  <c r="J24" i="18" s="1"/>
  <c r="I23" i="18"/>
  <c r="J23" i="18" s="1"/>
  <c r="I22" i="18"/>
  <c r="J22" i="18" s="1"/>
  <c r="I20" i="18"/>
  <c r="J20" i="18" s="1"/>
  <c r="I19" i="18"/>
  <c r="J19" i="18" s="1"/>
  <c r="I18" i="18"/>
  <c r="J18" i="18" s="1"/>
  <c r="I17" i="18"/>
  <c r="J17" i="18" s="1"/>
  <c r="I15" i="18"/>
  <c r="J15" i="18" s="1"/>
  <c r="I14" i="18"/>
  <c r="J14" i="18" s="1"/>
  <c r="I13" i="18"/>
  <c r="J13" i="18" s="1"/>
  <c r="I12" i="18"/>
  <c r="J12" i="18" s="1"/>
  <c r="I8" i="18"/>
  <c r="J8" i="18" s="1"/>
  <c r="I9" i="18"/>
  <c r="J9" i="18" s="1"/>
  <c r="I10" i="18"/>
  <c r="J10" i="18" s="1"/>
  <c r="I7" i="18"/>
  <c r="J7" i="18" s="1"/>
  <c r="N369" i="6" l="1"/>
  <c r="G15" i="30" s="1"/>
  <c r="H15" i="30" s="1"/>
  <c r="S369" i="6"/>
  <c r="J15" i="30" s="1"/>
  <c r="K15" i="30" s="1"/>
  <c r="X229" i="9"/>
  <c r="M14" i="30" s="1"/>
  <c r="N14" i="30" s="1"/>
  <c r="S229" i="9"/>
  <c r="J14" i="30" s="1"/>
  <c r="K14" i="30" s="1"/>
  <c r="I229" i="9"/>
  <c r="D14" i="30" s="1"/>
  <c r="E14" i="30" s="1"/>
  <c r="N51" i="22"/>
  <c r="G13" i="30" s="1"/>
  <c r="H13" i="30" s="1"/>
  <c r="S51" i="22"/>
  <c r="J13" i="30" s="1"/>
  <c r="K13" i="30" s="1"/>
  <c r="T51" i="22"/>
  <c r="O151" i="21"/>
  <c r="N151" i="21"/>
  <c r="G11" i="30" s="1"/>
  <c r="H11" i="30" s="1"/>
  <c r="S151" i="21"/>
  <c r="J11" i="30" s="1"/>
  <c r="K11" i="30" s="1"/>
  <c r="Y151" i="21"/>
  <c r="T151" i="21"/>
  <c r="S340" i="19"/>
  <c r="J10" i="30" s="1"/>
  <c r="K10" i="30" s="1"/>
  <c r="O340" i="19"/>
  <c r="T340" i="19"/>
  <c r="X340" i="19"/>
  <c r="M10" i="30" s="1"/>
  <c r="N10" i="30" s="1"/>
  <c r="Y340" i="19"/>
  <c r="N340" i="19"/>
  <c r="G10" i="30" s="1"/>
  <c r="H10" i="30" s="1"/>
  <c r="I340" i="19"/>
  <c r="D10" i="30" s="1"/>
  <c r="E10" i="30" s="1"/>
  <c r="Y51" i="22"/>
  <c r="X51" i="22"/>
  <c r="M13" i="30" s="1"/>
  <c r="N13" i="30" s="1"/>
  <c r="O51" i="22"/>
  <c r="I369" i="6"/>
  <c r="D15" i="30" s="1"/>
  <c r="E15" i="30" s="1"/>
  <c r="H369" i="6"/>
  <c r="T369" i="6"/>
  <c r="Y369" i="6"/>
  <c r="O369" i="6"/>
  <c r="Y229" i="9"/>
  <c r="T229" i="9"/>
  <c r="O229" i="9"/>
  <c r="H51" i="22"/>
  <c r="I51" i="22"/>
  <c r="D13" i="30" s="1"/>
  <c r="E13" i="30" s="1"/>
  <c r="R81" i="20"/>
  <c r="M81" i="20"/>
  <c r="S81" i="20"/>
  <c r="J12" i="30" s="1"/>
  <c r="K12" i="30" s="1"/>
  <c r="Y81" i="20"/>
  <c r="T81" i="20"/>
  <c r="W81" i="20"/>
  <c r="X81" i="20"/>
  <c r="M12" i="30" s="1"/>
  <c r="N12" i="30" s="1"/>
  <c r="N81" i="20"/>
  <c r="G12" i="30" s="1"/>
  <c r="H12" i="30" s="1"/>
  <c r="O81" i="20"/>
  <c r="I151" i="21"/>
  <c r="D11" i="30" s="1"/>
  <c r="E11" i="30" s="1"/>
  <c r="H151" i="21"/>
  <c r="W179" i="18"/>
  <c r="R179" i="18"/>
  <c r="S179" i="18"/>
  <c r="J9" i="30" s="1"/>
  <c r="K9" i="30" s="1"/>
  <c r="N179" i="18"/>
  <c r="G9" i="30" s="1"/>
  <c r="H9" i="30" s="1"/>
  <c r="X179" i="18"/>
  <c r="M9" i="30" s="1"/>
  <c r="N9" i="30" s="1"/>
  <c r="M179" i="18"/>
  <c r="J176" i="18"/>
  <c r="J175" i="18"/>
  <c r="J169" i="18"/>
  <c r="J170" i="18"/>
  <c r="J177" i="18"/>
  <c r="J168" i="18"/>
  <c r="J173" i="18"/>
  <c r="J172" i="18"/>
  <c r="J167" i="18"/>
  <c r="J178" i="18"/>
  <c r="H179" i="18"/>
  <c r="I179" i="18"/>
  <c r="D9" i="30" s="1"/>
  <c r="E9" i="30" s="1"/>
  <c r="E12" i="30"/>
  <c r="G5" i="28"/>
  <c r="J23" i="19" l="1"/>
  <c r="B25" i="35" l="1"/>
  <c r="B24" i="35"/>
  <c r="C24" i="35" s="1"/>
  <c r="B22" i="35"/>
  <c r="B21" i="35"/>
  <c r="B19" i="35"/>
  <c r="C19" i="35" s="1"/>
  <c r="B18" i="35"/>
  <c r="C18" i="35" s="1"/>
  <c r="B16" i="35"/>
  <c r="C16" i="35" s="1"/>
  <c r="B15" i="35"/>
  <c r="C15" i="35" s="1"/>
  <c r="B14" i="35"/>
  <c r="C14" i="35" s="1"/>
  <c r="B13" i="35"/>
  <c r="C13" i="35" s="1"/>
  <c r="B12" i="35"/>
  <c r="C12" i="35" s="1"/>
  <c r="B11" i="35"/>
  <c r="C11" i="35" s="1"/>
  <c r="B10" i="35"/>
  <c r="C10" i="35" s="1"/>
  <c r="B8" i="35"/>
  <c r="C8" i="35" s="1"/>
  <c r="B7" i="35"/>
  <c r="C7" i="35" s="1"/>
  <c r="B6" i="35"/>
  <c r="C6" i="35" s="1"/>
  <c r="B5" i="35"/>
  <c r="C5" i="35" s="1"/>
  <c r="B4" i="35"/>
  <c r="C4" i="35" s="1"/>
  <c r="B3" i="35"/>
  <c r="C3" i="35" s="1"/>
  <c r="B2" i="35"/>
  <c r="C2" i="35" s="1"/>
  <c r="E62" i="34"/>
  <c r="E59" i="34"/>
  <c r="Q51" i="34"/>
  <c r="K51" i="34"/>
  <c r="E51" i="34"/>
  <c r="T50" i="34"/>
  <c r="U50" i="34" s="1"/>
  <c r="N50" i="34"/>
  <c r="O50" i="34" s="1"/>
  <c r="H50" i="34"/>
  <c r="I50" i="34" s="1"/>
  <c r="C50" i="34"/>
  <c r="A50" i="34" s="1"/>
  <c r="T49" i="34"/>
  <c r="U49" i="34" s="1"/>
  <c r="N49" i="34"/>
  <c r="O49" i="34" s="1"/>
  <c r="H49" i="34"/>
  <c r="I49" i="34" s="1"/>
  <c r="C49" i="34"/>
  <c r="A49" i="34"/>
  <c r="T48" i="34"/>
  <c r="U48" i="34" s="1"/>
  <c r="N48" i="34"/>
  <c r="O48" i="34" s="1"/>
  <c r="H48" i="34"/>
  <c r="I48" i="34" s="1"/>
  <c r="C48" i="34"/>
  <c r="A48" i="34"/>
  <c r="T47" i="34"/>
  <c r="U47" i="34" s="1"/>
  <c r="N47" i="34"/>
  <c r="O47" i="34" s="1"/>
  <c r="H47" i="34"/>
  <c r="I47" i="34" s="1"/>
  <c r="C47" i="34"/>
  <c r="A47" i="34" s="1"/>
  <c r="T46" i="34"/>
  <c r="U46" i="34" s="1"/>
  <c r="N46" i="34"/>
  <c r="O46" i="34" s="1"/>
  <c r="H46" i="34"/>
  <c r="I46" i="34" s="1"/>
  <c r="C46" i="34"/>
  <c r="A46" i="34" s="1"/>
  <c r="T45" i="34"/>
  <c r="U45" i="34" s="1"/>
  <c r="N45" i="34"/>
  <c r="O45" i="34" s="1"/>
  <c r="H45" i="34"/>
  <c r="I45" i="34" s="1"/>
  <c r="C45" i="34"/>
  <c r="A45" i="34"/>
  <c r="T44" i="34"/>
  <c r="U44" i="34" s="1"/>
  <c r="N44" i="34"/>
  <c r="O44" i="34" s="1"/>
  <c r="H44" i="34"/>
  <c r="I44" i="34" s="1"/>
  <c r="C44" i="34"/>
  <c r="A44" i="34"/>
  <c r="T43" i="34"/>
  <c r="U43" i="34" s="1"/>
  <c r="N43" i="34"/>
  <c r="O43" i="34" s="1"/>
  <c r="H43" i="34"/>
  <c r="I43" i="34" s="1"/>
  <c r="C43" i="34"/>
  <c r="A43" i="34"/>
  <c r="T42" i="34"/>
  <c r="U42" i="34" s="1"/>
  <c r="N42" i="34"/>
  <c r="O42" i="34" s="1"/>
  <c r="H42" i="34"/>
  <c r="I42" i="34" s="1"/>
  <c r="C42" i="34"/>
  <c r="A42" i="34"/>
  <c r="T41" i="34"/>
  <c r="U41" i="34" s="1"/>
  <c r="N41" i="34"/>
  <c r="O41" i="34" s="1"/>
  <c r="H41" i="34"/>
  <c r="I41" i="34" s="1"/>
  <c r="C41" i="34"/>
  <c r="A41" i="34" s="1"/>
  <c r="T40" i="34"/>
  <c r="U40" i="34" s="1"/>
  <c r="N40" i="34"/>
  <c r="O40" i="34" s="1"/>
  <c r="H40" i="34"/>
  <c r="I40" i="34" s="1"/>
  <c r="C40" i="34"/>
  <c r="A40" i="34" s="1"/>
  <c r="T39" i="34"/>
  <c r="U39" i="34" s="1"/>
  <c r="N39" i="34"/>
  <c r="O39" i="34" s="1"/>
  <c r="H39" i="34"/>
  <c r="I39" i="34" s="1"/>
  <c r="C39" i="34"/>
  <c r="A39" i="34" s="1"/>
  <c r="T38" i="34"/>
  <c r="U38" i="34" s="1"/>
  <c r="N38" i="34"/>
  <c r="O38" i="34" s="1"/>
  <c r="H38" i="34"/>
  <c r="I38" i="34" s="1"/>
  <c r="C38" i="34"/>
  <c r="A38" i="34"/>
  <c r="T37" i="34"/>
  <c r="U37" i="34" s="1"/>
  <c r="N37" i="34"/>
  <c r="O37" i="34" s="1"/>
  <c r="H37" i="34"/>
  <c r="I37" i="34" s="1"/>
  <c r="C37" i="34"/>
  <c r="A37" i="34" s="1"/>
  <c r="T36" i="34"/>
  <c r="U36" i="34" s="1"/>
  <c r="N36" i="34"/>
  <c r="O36" i="34" s="1"/>
  <c r="H36" i="34"/>
  <c r="I36" i="34" s="1"/>
  <c r="C36" i="34"/>
  <c r="A36" i="34"/>
  <c r="T35" i="34"/>
  <c r="U35" i="34" s="1"/>
  <c r="N35" i="34"/>
  <c r="O35" i="34" s="1"/>
  <c r="H35" i="34"/>
  <c r="I35" i="34" s="1"/>
  <c r="C35" i="34"/>
  <c r="A35" i="34" s="1"/>
  <c r="T34" i="34"/>
  <c r="U34" i="34" s="1"/>
  <c r="N34" i="34"/>
  <c r="O34" i="34" s="1"/>
  <c r="H34" i="34"/>
  <c r="I34" i="34" s="1"/>
  <c r="C34" i="34"/>
  <c r="A34" i="34"/>
  <c r="T33" i="34"/>
  <c r="U33" i="34" s="1"/>
  <c r="N33" i="34"/>
  <c r="O33" i="34" s="1"/>
  <c r="H33" i="34"/>
  <c r="I33" i="34" s="1"/>
  <c r="C33" i="34"/>
  <c r="A33" i="34"/>
  <c r="T32" i="34"/>
  <c r="U32" i="34" s="1"/>
  <c r="N32" i="34"/>
  <c r="O32" i="34" s="1"/>
  <c r="H32" i="34"/>
  <c r="I32" i="34" s="1"/>
  <c r="C32" i="34"/>
  <c r="A32" i="34" s="1"/>
  <c r="T31" i="34"/>
  <c r="U31" i="34" s="1"/>
  <c r="N31" i="34"/>
  <c r="O31" i="34" s="1"/>
  <c r="H31" i="34"/>
  <c r="I31" i="34" s="1"/>
  <c r="C31" i="34"/>
  <c r="A31" i="34"/>
  <c r="T30" i="34"/>
  <c r="U30" i="34" s="1"/>
  <c r="N30" i="34"/>
  <c r="O30" i="34" s="1"/>
  <c r="H30" i="34"/>
  <c r="I30" i="34" s="1"/>
  <c r="C30" i="34"/>
  <c r="A30" i="34"/>
  <c r="T29" i="34"/>
  <c r="U29" i="34" s="1"/>
  <c r="N29" i="34"/>
  <c r="O29" i="34" s="1"/>
  <c r="H29" i="34"/>
  <c r="I29" i="34" s="1"/>
  <c r="C29" i="34"/>
  <c r="A29" i="34" s="1"/>
  <c r="T28" i="34"/>
  <c r="U28" i="34" s="1"/>
  <c r="N28" i="34"/>
  <c r="O28" i="34" s="1"/>
  <c r="H28" i="34"/>
  <c r="I28" i="34" s="1"/>
  <c r="C28" i="34"/>
  <c r="A28" i="34" s="1"/>
  <c r="T27" i="34"/>
  <c r="U27" i="34" s="1"/>
  <c r="N27" i="34"/>
  <c r="O27" i="34" s="1"/>
  <c r="H27" i="34"/>
  <c r="I27" i="34" s="1"/>
  <c r="C27" i="34"/>
  <c r="A27" i="34" s="1"/>
  <c r="T26" i="34"/>
  <c r="U26" i="34" s="1"/>
  <c r="N26" i="34"/>
  <c r="O26" i="34" s="1"/>
  <c r="H26" i="34"/>
  <c r="I26" i="34" s="1"/>
  <c r="C26" i="34"/>
  <c r="A26" i="34"/>
  <c r="T25" i="34"/>
  <c r="U25" i="34" s="1"/>
  <c r="N25" i="34"/>
  <c r="O25" i="34" s="1"/>
  <c r="H25" i="34"/>
  <c r="I25" i="34" s="1"/>
  <c r="C25" i="34"/>
  <c r="A25" i="34" s="1"/>
  <c r="T24" i="34"/>
  <c r="U24" i="34" s="1"/>
  <c r="N24" i="34"/>
  <c r="O24" i="34" s="1"/>
  <c r="H24" i="34"/>
  <c r="I24" i="34" s="1"/>
  <c r="C24" i="34"/>
  <c r="A24" i="34"/>
  <c r="T23" i="34"/>
  <c r="U23" i="34" s="1"/>
  <c r="N23" i="34"/>
  <c r="O23" i="34" s="1"/>
  <c r="H23" i="34"/>
  <c r="I23" i="34" s="1"/>
  <c r="C23" i="34"/>
  <c r="A23" i="34" s="1"/>
  <c r="T22" i="34"/>
  <c r="U22" i="34" s="1"/>
  <c r="N22" i="34"/>
  <c r="O22" i="34" s="1"/>
  <c r="H22" i="34"/>
  <c r="I22" i="34" s="1"/>
  <c r="C22" i="34"/>
  <c r="A22" i="34"/>
  <c r="T21" i="34"/>
  <c r="U21" i="34" s="1"/>
  <c r="N21" i="34"/>
  <c r="O21" i="34" s="1"/>
  <c r="H21" i="34"/>
  <c r="I21" i="34" s="1"/>
  <c r="C21" i="34"/>
  <c r="A21" i="34"/>
  <c r="T20" i="34"/>
  <c r="T51" i="34" s="1"/>
  <c r="N20" i="34"/>
  <c r="N51" i="34" s="1"/>
  <c r="H20" i="34"/>
  <c r="I20" i="34" s="1"/>
  <c r="C20" i="34"/>
  <c r="A20" i="34" s="1"/>
  <c r="C21" i="35" l="1"/>
  <c r="C25" i="35"/>
  <c r="C22" i="35"/>
  <c r="O20" i="34"/>
  <c r="U20" i="34"/>
  <c r="H51" i="34"/>
  <c r="B26" i="35" l="1"/>
  <c r="C26" i="35" s="1"/>
  <c r="A26" i="35"/>
  <c r="F5" i="29" l="1"/>
  <c r="F6" i="29"/>
  <c r="F7" i="29"/>
  <c r="F8" i="29"/>
  <c r="F9" i="29"/>
  <c r="F10" i="29"/>
  <c r="F11" i="29"/>
  <c r="F12" i="29"/>
  <c r="F13" i="29"/>
  <c r="F4" i="29"/>
  <c r="F14" i="29" s="1"/>
  <c r="D17" i="30" s="1"/>
  <c r="E17" i="30" s="1"/>
  <c r="AA284" i="27"/>
  <c r="Y284" i="27"/>
  <c r="W284" i="27"/>
  <c r="U284" i="27"/>
  <c r="S284" i="27"/>
  <c r="Q284" i="27"/>
  <c r="O284" i="27"/>
  <c r="M284" i="27"/>
  <c r="K284" i="27"/>
  <c r="I284" i="27"/>
  <c r="G284" i="27"/>
  <c r="AA283" i="27"/>
  <c r="Y283" i="27"/>
  <c r="W283" i="27"/>
  <c r="U283" i="27"/>
  <c r="S283" i="27"/>
  <c r="Q283" i="27"/>
  <c r="O283" i="27"/>
  <c r="M283" i="27"/>
  <c r="K283" i="27"/>
  <c r="I283" i="27"/>
  <c r="G283" i="27"/>
  <c r="AA282" i="27"/>
  <c r="Y282" i="27"/>
  <c r="W282" i="27"/>
  <c r="U282" i="27"/>
  <c r="S282" i="27"/>
  <c r="Q282" i="27"/>
  <c r="O282" i="27"/>
  <c r="M282" i="27"/>
  <c r="K282" i="27"/>
  <c r="I282" i="27"/>
  <c r="G282" i="27"/>
  <c r="AA281" i="27"/>
  <c r="Y281" i="27"/>
  <c r="W281" i="27"/>
  <c r="U281" i="27"/>
  <c r="S281" i="27"/>
  <c r="Q281" i="27"/>
  <c r="O281" i="27"/>
  <c r="M281" i="27"/>
  <c r="K281" i="27"/>
  <c r="I281" i="27"/>
  <c r="G281" i="27"/>
  <c r="AA280" i="27"/>
  <c r="Y280" i="27"/>
  <c r="W280" i="27"/>
  <c r="U280" i="27"/>
  <c r="S280" i="27"/>
  <c r="Q280" i="27"/>
  <c r="O280" i="27"/>
  <c r="M280" i="27"/>
  <c r="K280" i="27"/>
  <c r="I280" i="27"/>
  <c r="G280" i="27"/>
  <c r="AA279" i="27"/>
  <c r="Y279" i="27"/>
  <c r="W279" i="27"/>
  <c r="U279" i="27"/>
  <c r="S279" i="27"/>
  <c r="Q279" i="27"/>
  <c r="O279" i="27"/>
  <c r="M279" i="27"/>
  <c r="K279" i="27"/>
  <c r="I279" i="27"/>
  <c r="G279" i="27"/>
  <c r="AA278" i="27"/>
  <c r="Y278" i="27"/>
  <c r="W278" i="27"/>
  <c r="U278" i="27"/>
  <c r="S278" i="27"/>
  <c r="Q278" i="27"/>
  <c r="O278" i="27"/>
  <c r="M278" i="27"/>
  <c r="K278" i="27"/>
  <c r="I278" i="27"/>
  <c r="G278" i="27"/>
  <c r="AA277" i="27"/>
  <c r="Y277" i="27"/>
  <c r="W277" i="27"/>
  <c r="U277" i="27"/>
  <c r="S277" i="27"/>
  <c r="Q277" i="27"/>
  <c r="O277" i="27"/>
  <c r="M277" i="27"/>
  <c r="K277" i="27"/>
  <c r="I277" i="27"/>
  <c r="G277" i="27"/>
  <c r="AA276" i="27"/>
  <c r="Y276" i="27"/>
  <c r="W276" i="27"/>
  <c r="U276" i="27"/>
  <c r="S276" i="27"/>
  <c r="Q276" i="27"/>
  <c r="O276" i="27"/>
  <c r="M276" i="27"/>
  <c r="K276" i="27"/>
  <c r="I276" i="27"/>
  <c r="G276" i="27"/>
  <c r="AA275" i="27"/>
  <c r="Y275" i="27"/>
  <c r="W275" i="27"/>
  <c r="U275" i="27"/>
  <c r="S275" i="27"/>
  <c r="Q275" i="27"/>
  <c r="O275" i="27"/>
  <c r="M275" i="27"/>
  <c r="K275" i="27"/>
  <c r="I275" i="27"/>
  <c r="G275" i="27"/>
  <c r="AA274" i="27"/>
  <c r="Y274" i="27"/>
  <c r="W274" i="27"/>
  <c r="U274" i="27"/>
  <c r="S274" i="27"/>
  <c r="Q274" i="27"/>
  <c r="O274" i="27"/>
  <c r="M274" i="27"/>
  <c r="K274" i="27"/>
  <c r="I274" i="27"/>
  <c r="G274" i="27"/>
  <c r="AA273" i="27"/>
  <c r="Y273" i="27"/>
  <c r="W273" i="27"/>
  <c r="U273" i="27"/>
  <c r="S273" i="27"/>
  <c r="Q273" i="27"/>
  <c r="O273" i="27"/>
  <c r="M273" i="27"/>
  <c r="K273" i="27"/>
  <c r="I273" i="27"/>
  <c r="G273" i="27"/>
  <c r="AA272" i="27"/>
  <c r="Y272" i="27"/>
  <c r="W272" i="27"/>
  <c r="U272" i="27"/>
  <c r="S272" i="27"/>
  <c r="Q272" i="27"/>
  <c r="O272" i="27"/>
  <c r="M272" i="27"/>
  <c r="K272" i="27"/>
  <c r="I272" i="27"/>
  <c r="G272" i="27"/>
  <c r="AA271" i="27"/>
  <c r="Y271" i="27"/>
  <c r="W271" i="27"/>
  <c r="U271" i="27"/>
  <c r="S271" i="27"/>
  <c r="Q271" i="27"/>
  <c r="O271" i="27"/>
  <c r="M271" i="27"/>
  <c r="K271" i="27"/>
  <c r="I271" i="27"/>
  <c r="G271" i="27"/>
  <c r="AA270" i="27"/>
  <c r="Y270" i="27"/>
  <c r="W270" i="27"/>
  <c r="U270" i="27"/>
  <c r="S270" i="27"/>
  <c r="Q270" i="27"/>
  <c r="O270" i="27"/>
  <c r="M270" i="27"/>
  <c r="K270" i="27"/>
  <c r="I270" i="27"/>
  <c r="G270" i="27"/>
  <c r="AA269" i="27"/>
  <c r="Y269" i="27"/>
  <c r="W269" i="27"/>
  <c r="U269" i="27"/>
  <c r="S269" i="27"/>
  <c r="Q269" i="27"/>
  <c r="O269" i="27"/>
  <c r="M269" i="27"/>
  <c r="K269" i="27"/>
  <c r="I269" i="27"/>
  <c r="G269" i="27"/>
  <c r="AA268" i="27"/>
  <c r="Y268" i="27"/>
  <c r="W268" i="27"/>
  <c r="U268" i="27"/>
  <c r="S268" i="27"/>
  <c r="Q268" i="27"/>
  <c r="O268" i="27"/>
  <c r="M268" i="27"/>
  <c r="K268" i="27"/>
  <c r="I268" i="27"/>
  <c r="G268" i="27"/>
  <c r="AA267" i="27"/>
  <c r="Y267" i="27"/>
  <c r="W267" i="27"/>
  <c r="U267" i="27"/>
  <c r="S267" i="27"/>
  <c r="Q267" i="27"/>
  <c r="O267" i="27"/>
  <c r="M267" i="27"/>
  <c r="K267" i="27"/>
  <c r="I267" i="27"/>
  <c r="G267" i="27"/>
  <c r="AA266" i="27"/>
  <c r="Y266" i="27"/>
  <c r="W266" i="27"/>
  <c r="U266" i="27"/>
  <c r="S266" i="27"/>
  <c r="Q266" i="27"/>
  <c r="O266" i="27"/>
  <c r="M266" i="27"/>
  <c r="K266" i="27"/>
  <c r="I266" i="27"/>
  <c r="G266" i="27"/>
  <c r="AA265" i="27"/>
  <c r="Y265" i="27"/>
  <c r="W265" i="27"/>
  <c r="U265" i="27"/>
  <c r="S265" i="27"/>
  <c r="Q265" i="27"/>
  <c r="O265" i="27"/>
  <c r="M265" i="27"/>
  <c r="K265" i="27"/>
  <c r="I265" i="27"/>
  <c r="G265" i="27"/>
  <c r="AA264" i="27"/>
  <c r="Y264" i="27"/>
  <c r="W264" i="27"/>
  <c r="U264" i="27"/>
  <c r="S264" i="27"/>
  <c r="Q264" i="27"/>
  <c r="O264" i="27"/>
  <c r="M264" i="27"/>
  <c r="K264" i="27"/>
  <c r="I264" i="27"/>
  <c r="G264" i="27"/>
  <c r="AA263" i="27"/>
  <c r="Y263" i="27"/>
  <c r="W263" i="27"/>
  <c r="U263" i="27"/>
  <c r="S263" i="27"/>
  <c r="Q263" i="27"/>
  <c r="O263" i="27"/>
  <c r="M263" i="27"/>
  <c r="K263" i="27"/>
  <c r="I263" i="27"/>
  <c r="G263" i="27"/>
  <c r="AA262" i="27"/>
  <c r="Y262" i="27"/>
  <c r="W262" i="27"/>
  <c r="U262" i="27"/>
  <c r="S262" i="27"/>
  <c r="Q262" i="27"/>
  <c r="O262" i="27"/>
  <c r="M262" i="27"/>
  <c r="K262" i="27"/>
  <c r="I262" i="27"/>
  <c r="G262" i="27"/>
  <c r="AA261" i="27"/>
  <c r="Y261" i="27"/>
  <c r="W261" i="27"/>
  <c r="U261" i="27"/>
  <c r="S261" i="27"/>
  <c r="Q261" i="27"/>
  <c r="O261" i="27"/>
  <c r="M261" i="27"/>
  <c r="K261" i="27"/>
  <c r="I261" i="27"/>
  <c r="G261" i="27"/>
  <c r="AA260" i="27"/>
  <c r="Y260" i="27"/>
  <c r="W260" i="27"/>
  <c r="U260" i="27"/>
  <c r="S260" i="27"/>
  <c r="Q260" i="27"/>
  <c r="O260" i="27"/>
  <c r="M260" i="27"/>
  <c r="K260" i="27"/>
  <c r="I260" i="27"/>
  <c r="G260" i="27"/>
  <c r="AA259" i="27"/>
  <c r="Y259" i="27"/>
  <c r="W259" i="27"/>
  <c r="U259" i="27"/>
  <c r="S259" i="27"/>
  <c r="Q259" i="27"/>
  <c r="O259" i="27"/>
  <c r="M259" i="27"/>
  <c r="K259" i="27"/>
  <c r="I259" i="27"/>
  <c r="G259" i="27"/>
  <c r="AA257" i="27"/>
  <c r="Y257" i="27"/>
  <c r="W257" i="27"/>
  <c r="U257" i="27"/>
  <c r="S257" i="27"/>
  <c r="Q257" i="27"/>
  <c r="O257" i="27"/>
  <c r="M257" i="27"/>
  <c r="K257" i="27"/>
  <c r="I257" i="27"/>
  <c r="G257" i="27"/>
  <c r="AA256" i="27"/>
  <c r="Y256" i="27"/>
  <c r="W256" i="27"/>
  <c r="U256" i="27"/>
  <c r="S256" i="27"/>
  <c r="Q256" i="27"/>
  <c r="O256" i="27"/>
  <c r="M256" i="27"/>
  <c r="K256" i="27"/>
  <c r="I256" i="27"/>
  <c r="G256" i="27"/>
  <c r="AA255" i="27"/>
  <c r="Y255" i="27"/>
  <c r="W255" i="27"/>
  <c r="U255" i="27"/>
  <c r="S255" i="27"/>
  <c r="Q255" i="27"/>
  <c r="O255" i="27"/>
  <c r="M255" i="27"/>
  <c r="K255" i="27"/>
  <c r="I255" i="27"/>
  <c r="G255" i="27"/>
  <c r="AA254" i="27"/>
  <c r="Y254" i="27"/>
  <c r="W254" i="27"/>
  <c r="U254" i="27"/>
  <c r="S254" i="27"/>
  <c r="Q254" i="27"/>
  <c r="O254" i="27"/>
  <c r="M254" i="27"/>
  <c r="K254" i="27"/>
  <c r="I254" i="27"/>
  <c r="G254" i="27"/>
  <c r="AA253" i="27"/>
  <c r="Y253" i="27"/>
  <c r="W253" i="27"/>
  <c r="U253" i="27"/>
  <c r="S253" i="27"/>
  <c r="Q253" i="27"/>
  <c r="O253" i="27"/>
  <c r="M253" i="27"/>
  <c r="K253" i="27"/>
  <c r="I253" i="27"/>
  <c r="G253" i="27"/>
  <c r="AA252" i="27"/>
  <c r="Y252" i="27"/>
  <c r="W252" i="27"/>
  <c r="U252" i="27"/>
  <c r="S252" i="27"/>
  <c r="Q252" i="27"/>
  <c r="O252" i="27"/>
  <c r="M252" i="27"/>
  <c r="K252" i="27"/>
  <c r="I252" i="27"/>
  <c r="G252" i="27"/>
  <c r="AA251" i="27"/>
  <c r="Y251" i="27"/>
  <c r="W251" i="27"/>
  <c r="U251" i="27"/>
  <c r="S251" i="27"/>
  <c r="Q251" i="27"/>
  <c r="O251" i="27"/>
  <c r="M251" i="27"/>
  <c r="K251" i="27"/>
  <c r="I251" i="27"/>
  <c r="G251" i="27"/>
  <c r="AA250" i="27"/>
  <c r="Y250" i="27"/>
  <c r="W250" i="27"/>
  <c r="U250" i="27"/>
  <c r="S250" i="27"/>
  <c r="Q250" i="27"/>
  <c r="O250" i="27"/>
  <c r="M250" i="27"/>
  <c r="K250" i="27"/>
  <c r="I250" i="27"/>
  <c r="G250" i="27"/>
  <c r="AA249" i="27"/>
  <c r="Y249" i="27"/>
  <c r="W249" i="27"/>
  <c r="U249" i="27"/>
  <c r="S249" i="27"/>
  <c r="Q249" i="27"/>
  <c r="O249" i="27"/>
  <c r="M249" i="27"/>
  <c r="K249" i="27"/>
  <c r="I249" i="27"/>
  <c r="G249" i="27"/>
  <c r="AA248" i="27"/>
  <c r="Y248" i="27"/>
  <c r="W248" i="27"/>
  <c r="U248" i="27"/>
  <c r="S248" i="27"/>
  <c r="Q248" i="27"/>
  <c r="O248" i="27"/>
  <c r="M248" i="27"/>
  <c r="K248" i="27"/>
  <c r="I248" i="27"/>
  <c r="G248" i="27"/>
  <c r="AA247" i="27"/>
  <c r="Y247" i="27"/>
  <c r="W247" i="27"/>
  <c r="U247" i="27"/>
  <c r="S247" i="27"/>
  <c r="Q247" i="27"/>
  <c r="O247" i="27"/>
  <c r="M247" i="27"/>
  <c r="K247" i="27"/>
  <c r="I247" i="27"/>
  <c r="G247" i="27"/>
  <c r="AA246" i="27"/>
  <c r="Y246" i="27"/>
  <c r="W246" i="27"/>
  <c r="U246" i="27"/>
  <c r="S246" i="27"/>
  <c r="Q246" i="27"/>
  <c r="O246" i="27"/>
  <c r="M246" i="27"/>
  <c r="K246" i="27"/>
  <c r="I246" i="27"/>
  <c r="G246" i="27"/>
  <c r="AA245" i="27"/>
  <c r="Y245" i="27"/>
  <c r="W245" i="27"/>
  <c r="U245" i="27"/>
  <c r="S245" i="27"/>
  <c r="Q245" i="27"/>
  <c r="O245" i="27"/>
  <c r="M245" i="27"/>
  <c r="K245" i="27"/>
  <c r="I245" i="27"/>
  <c r="G245" i="27"/>
  <c r="AA244" i="27"/>
  <c r="Y244" i="27"/>
  <c r="W244" i="27"/>
  <c r="U244" i="27"/>
  <c r="S244" i="27"/>
  <c r="Q244" i="27"/>
  <c r="O244" i="27"/>
  <c r="M244" i="27"/>
  <c r="K244" i="27"/>
  <c r="I244" i="27"/>
  <c r="G244" i="27"/>
  <c r="AA243" i="27"/>
  <c r="Y243" i="27"/>
  <c r="W243" i="27"/>
  <c r="U243" i="27"/>
  <c r="S243" i="27"/>
  <c r="Q243" i="27"/>
  <c r="O243" i="27"/>
  <c r="M243" i="27"/>
  <c r="K243" i="27"/>
  <c r="I243" i="27"/>
  <c r="G243" i="27"/>
  <c r="AA242" i="27"/>
  <c r="Y242" i="27"/>
  <c r="W242" i="27"/>
  <c r="U242" i="27"/>
  <c r="S242" i="27"/>
  <c r="Q242" i="27"/>
  <c r="O242" i="27"/>
  <c r="M242" i="27"/>
  <c r="K242" i="27"/>
  <c r="I242" i="27"/>
  <c r="G242" i="27"/>
  <c r="AA241" i="27"/>
  <c r="Y241" i="27"/>
  <c r="W241" i="27"/>
  <c r="U241" i="27"/>
  <c r="S241" i="27"/>
  <c r="Q241" i="27"/>
  <c r="O241" i="27"/>
  <c r="M241" i="27"/>
  <c r="K241" i="27"/>
  <c r="I241" i="27"/>
  <c r="G241" i="27"/>
  <c r="AA240" i="27"/>
  <c r="Y240" i="27"/>
  <c r="W240" i="27"/>
  <c r="U240" i="27"/>
  <c r="S240" i="27"/>
  <c r="Q240" i="27"/>
  <c r="O240" i="27"/>
  <c r="M240" i="27"/>
  <c r="K240" i="27"/>
  <c r="I240" i="27"/>
  <c r="G240" i="27"/>
  <c r="AA239" i="27"/>
  <c r="Y239" i="27"/>
  <c r="W239" i="27"/>
  <c r="U239" i="27"/>
  <c r="S239" i="27"/>
  <c r="Q239" i="27"/>
  <c r="O239" i="27"/>
  <c r="M239" i="27"/>
  <c r="K239" i="27"/>
  <c r="I239" i="27"/>
  <c r="G239" i="27"/>
  <c r="AA238" i="27"/>
  <c r="Y238" i="27"/>
  <c r="W238" i="27"/>
  <c r="U238" i="27"/>
  <c r="S238" i="27"/>
  <c r="Q238" i="27"/>
  <c r="O238" i="27"/>
  <c r="M238" i="27"/>
  <c r="K238" i="27"/>
  <c r="I238" i="27"/>
  <c r="G238" i="27"/>
  <c r="AA237" i="27"/>
  <c r="Y237" i="27"/>
  <c r="W237" i="27"/>
  <c r="U237" i="27"/>
  <c r="S237" i="27"/>
  <c r="Q237" i="27"/>
  <c r="O237" i="27"/>
  <c r="M237" i="27"/>
  <c r="K237" i="27"/>
  <c r="I237" i="27"/>
  <c r="G237" i="27"/>
  <c r="AA236" i="27"/>
  <c r="Y236" i="27"/>
  <c r="W236" i="27"/>
  <c r="U236" i="27"/>
  <c r="S236" i="27"/>
  <c r="Q236" i="27"/>
  <c r="O236" i="27"/>
  <c r="M236" i="27"/>
  <c r="K236" i="27"/>
  <c r="I236" i="27"/>
  <c r="G236" i="27"/>
  <c r="AA235" i="27"/>
  <c r="Y235" i="27"/>
  <c r="W235" i="27"/>
  <c r="U235" i="27"/>
  <c r="S235" i="27"/>
  <c r="Q235" i="27"/>
  <c r="O235" i="27"/>
  <c r="M235" i="27"/>
  <c r="K235" i="27"/>
  <c r="I235" i="27"/>
  <c r="G235" i="27"/>
  <c r="AA234" i="27"/>
  <c r="Y234" i="27"/>
  <c r="W234" i="27"/>
  <c r="U234" i="27"/>
  <c r="S234" i="27"/>
  <c r="Q234" i="27"/>
  <c r="O234" i="27"/>
  <c r="M234" i="27"/>
  <c r="K234" i="27"/>
  <c r="I234" i="27"/>
  <c r="G234" i="27"/>
  <c r="AA233" i="27"/>
  <c r="Y233" i="27"/>
  <c r="W233" i="27"/>
  <c r="U233" i="27"/>
  <c r="S233" i="27"/>
  <c r="Q233" i="27"/>
  <c r="O233" i="27"/>
  <c r="M233" i="27"/>
  <c r="K233" i="27"/>
  <c r="I233" i="27"/>
  <c r="G233" i="27"/>
  <c r="AA232" i="27"/>
  <c r="Y232" i="27"/>
  <c r="W232" i="27"/>
  <c r="U232" i="27"/>
  <c r="S232" i="27"/>
  <c r="Q232" i="27"/>
  <c r="O232" i="27"/>
  <c r="M232" i="27"/>
  <c r="K232" i="27"/>
  <c r="I232" i="27"/>
  <c r="G232" i="27"/>
  <c r="AA231" i="27"/>
  <c r="Y231" i="27"/>
  <c r="W231" i="27"/>
  <c r="U231" i="27"/>
  <c r="S231" i="27"/>
  <c r="Q231" i="27"/>
  <c r="O231" i="27"/>
  <c r="M231" i="27"/>
  <c r="K231" i="27"/>
  <c r="I231" i="27"/>
  <c r="G231" i="27"/>
  <c r="AA230" i="27"/>
  <c r="Y230" i="27"/>
  <c r="W230" i="27"/>
  <c r="U230" i="27"/>
  <c r="S230" i="27"/>
  <c r="Q230" i="27"/>
  <c r="O230" i="27"/>
  <c r="M230" i="27"/>
  <c r="K230" i="27"/>
  <c r="I230" i="27"/>
  <c r="G230" i="27"/>
  <c r="AA229" i="27"/>
  <c r="Y229" i="27"/>
  <c r="W229" i="27"/>
  <c r="U229" i="27"/>
  <c r="S229" i="27"/>
  <c r="Q229" i="27"/>
  <c r="O229" i="27"/>
  <c r="M229" i="27"/>
  <c r="K229" i="27"/>
  <c r="I229" i="27"/>
  <c r="G229" i="27"/>
  <c r="AA228" i="27"/>
  <c r="Y228" i="27"/>
  <c r="W228" i="27"/>
  <c r="U228" i="27"/>
  <c r="S228" i="27"/>
  <c r="Q228" i="27"/>
  <c r="O228" i="27"/>
  <c r="M228" i="27"/>
  <c r="K228" i="27"/>
  <c r="I228" i="27"/>
  <c r="G228" i="27"/>
  <c r="AA227" i="27"/>
  <c r="Y227" i="27"/>
  <c r="W227" i="27"/>
  <c r="U227" i="27"/>
  <c r="S227" i="27"/>
  <c r="Q227" i="27"/>
  <c r="O227" i="27"/>
  <c r="M227" i="27"/>
  <c r="K227" i="27"/>
  <c r="I227" i="27"/>
  <c r="G227" i="27"/>
  <c r="AA226" i="27"/>
  <c r="Y226" i="27"/>
  <c r="W226" i="27"/>
  <c r="U226" i="27"/>
  <c r="S226" i="27"/>
  <c r="Q226" i="27"/>
  <c r="O226" i="27"/>
  <c r="M226" i="27"/>
  <c r="K226" i="27"/>
  <c r="I226" i="27"/>
  <c r="G226" i="27"/>
  <c r="AA225" i="27"/>
  <c r="Y225" i="27"/>
  <c r="W225" i="27"/>
  <c r="U225" i="27"/>
  <c r="S225" i="27"/>
  <c r="Q225" i="27"/>
  <c r="O225" i="27"/>
  <c r="M225" i="27"/>
  <c r="K225" i="27"/>
  <c r="I225" i="27"/>
  <c r="G225" i="27"/>
  <c r="AA224" i="27"/>
  <c r="Y224" i="27"/>
  <c r="W224" i="27"/>
  <c r="U224" i="27"/>
  <c r="S224" i="27"/>
  <c r="Q224" i="27"/>
  <c r="O224" i="27"/>
  <c r="M224" i="27"/>
  <c r="K224" i="27"/>
  <c r="I224" i="27"/>
  <c r="G224" i="27"/>
  <c r="AA223" i="27"/>
  <c r="Y223" i="27"/>
  <c r="W223" i="27"/>
  <c r="U223" i="27"/>
  <c r="S223" i="27"/>
  <c r="Q223" i="27"/>
  <c r="O223" i="27"/>
  <c r="M223" i="27"/>
  <c r="K223" i="27"/>
  <c r="I223" i="27"/>
  <c r="G223" i="27"/>
  <c r="AA222" i="27"/>
  <c r="Y222" i="27"/>
  <c r="W222" i="27"/>
  <c r="U222" i="27"/>
  <c r="S222" i="27"/>
  <c r="Q222" i="27"/>
  <c r="O222" i="27"/>
  <c r="M222" i="27"/>
  <c r="K222" i="27"/>
  <c r="I222" i="27"/>
  <c r="G222" i="27"/>
  <c r="AA221" i="27"/>
  <c r="Y221" i="27"/>
  <c r="W221" i="27"/>
  <c r="U221" i="27"/>
  <c r="S221" i="27"/>
  <c r="Q221" i="27"/>
  <c r="O221" i="27"/>
  <c r="M221" i="27"/>
  <c r="K221" i="27"/>
  <c r="I221" i="27"/>
  <c r="G221" i="27"/>
  <c r="AA220" i="27"/>
  <c r="Y220" i="27"/>
  <c r="W220" i="27"/>
  <c r="U220" i="27"/>
  <c r="S220" i="27"/>
  <c r="Q220" i="27"/>
  <c r="O220" i="27"/>
  <c r="M220" i="27"/>
  <c r="K220" i="27"/>
  <c r="I220" i="27"/>
  <c r="G220" i="27"/>
  <c r="AA219" i="27"/>
  <c r="Y219" i="27"/>
  <c r="W219" i="27"/>
  <c r="U219" i="27"/>
  <c r="S219" i="27"/>
  <c r="Q219" i="27"/>
  <c r="O219" i="27"/>
  <c r="M219" i="27"/>
  <c r="K219" i="27"/>
  <c r="I219" i="27"/>
  <c r="G219" i="27"/>
  <c r="AA218" i="27"/>
  <c r="Y218" i="27"/>
  <c r="W218" i="27"/>
  <c r="U218" i="27"/>
  <c r="S218" i="27"/>
  <c r="Q218" i="27"/>
  <c r="O218" i="27"/>
  <c r="M218" i="27"/>
  <c r="K218" i="27"/>
  <c r="I218" i="27"/>
  <c r="G218" i="27"/>
  <c r="AA217" i="27"/>
  <c r="Y217" i="27"/>
  <c r="W217" i="27"/>
  <c r="U217" i="27"/>
  <c r="S217" i="27"/>
  <c r="Q217" i="27"/>
  <c r="O217" i="27"/>
  <c r="M217" i="27"/>
  <c r="K217" i="27"/>
  <c r="I217" i="27"/>
  <c r="G217" i="27"/>
  <c r="AA216" i="27"/>
  <c r="Y216" i="27"/>
  <c r="W216" i="27"/>
  <c r="U216" i="27"/>
  <c r="S216" i="27"/>
  <c r="Q216" i="27"/>
  <c r="O216" i="27"/>
  <c r="M216" i="27"/>
  <c r="K216" i="27"/>
  <c r="I216" i="27"/>
  <c r="G216" i="27"/>
  <c r="AA215" i="27"/>
  <c r="Y215" i="27"/>
  <c r="W215" i="27"/>
  <c r="U215" i="27"/>
  <c r="S215" i="27"/>
  <c r="Q215" i="27"/>
  <c r="O215" i="27"/>
  <c r="M215" i="27"/>
  <c r="K215" i="27"/>
  <c r="I215" i="27"/>
  <c r="G215" i="27"/>
  <c r="AA214" i="27"/>
  <c r="Y214" i="27"/>
  <c r="W214" i="27"/>
  <c r="U214" i="27"/>
  <c r="S214" i="27"/>
  <c r="Q214" i="27"/>
  <c r="O214" i="27"/>
  <c r="M214" i="27"/>
  <c r="K214" i="27"/>
  <c r="I214" i="27"/>
  <c r="G214" i="27"/>
  <c r="AA213" i="27"/>
  <c r="Y213" i="27"/>
  <c r="W213" i="27"/>
  <c r="U213" i="27"/>
  <c r="S213" i="27"/>
  <c r="Q213" i="27"/>
  <c r="O213" i="27"/>
  <c r="M213" i="27"/>
  <c r="K213" i="27"/>
  <c r="I213" i="27"/>
  <c r="G213" i="27"/>
  <c r="AA212" i="27"/>
  <c r="Y212" i="27"/>
  <c r="W212" i="27"/>
  <c r="U212" i="27"/>
  <c r="S212" i="27"/>
  <c r="Q212" i="27"/>
  <c r="O212" i="27"/>
  <c r="M212" i="27"/>
  <c r="K212" i="27"/>
  <c r="I212" i="27"/>
  <c r="G212" i="27"/>
  <c r="AA211" i="27"/>
  <c r="Y211" i="27"/>
  <c r="W211" i="27"/>
  <c r="U211" i="27"/>
  <c r="S211" i="27"/>
  <c r="Q211" i="27"/>
  <c r="O211" i="27"/>
  <c r="M211" i="27"/>
  <c r="K211" i="27"/>
  <c r="I211" i="27"/>
  <c r="G211" i="27"/>
  <c r="AA210" i="27"/>
  <c r="Y210" i="27"/>
  <c r="W210" i="27"/>
  <c r="U210" i="27"/>
  <c r="S210" i="27"/>
  <c r="Q210" i="27"/>
  <c r="O210" i="27"/>
  <c r="M210" i="27"/>
  <c r="K210" i="27"/>
  <c r="I210" i="27"/>
  <c r="G210" i="27"/>
  <c r="AA209" i="27"/>
  <c r="Y209" i="27"/>
  <c r="W209" i="27"/>
  <c r="U209" i="27"/>
  <c r="S209" i="27"/>
  <c r="Q209" i="27"/>
  <c r="O209" i="27"/>
  <c r="M209" i="27"/>
  <c r="K209" i="27"/>
  <c r="I209" i="27"/>
  <c r="G209" i="27"/>
  <c r="AA208" i="27"/>
  <c r="Y208" i="27"/>
  <c r="W208" i="27"/>
  <c r="U208" i="27"/>
  <c r="S208" i="27"/>
  <c r="Q208" i="27"/>
  <c r="O208" i="27"/>
  <c r="M208" i="27"/>
  <c r="K208" i="27"/>
  <c r="I208" i="27"/>
  <c r="G208" i="27"/>
  <c r="AA207" i="27"/>
  <c r="Y207" i="27"/>
  <c r="W207" i="27"/>
  <c r="U207" i="27"/>
  <c r="S207" i="27"/>
  <c r="Q207" i="27"/>
  <c r="O207" i="27"/>
  <c r="M207" i="27"/>
  <c r="K207" i="27"/>
  <c r="I207" i="27"/>
  <c r="G207" i="27"/>
  <c r="AA206" i="27"/>
  <c r="Y206" i="27"/>
  <c r="W206" i="27"/>
  <c r="U206" i="27"/>
  <c r="S206" i="27"/>
  <c r="Q206" i="27"/>
  <c r="O206" i="27"/>
  <c r="M206" i="27"/>
  <c r="K206" i="27"/>
  <c r="I206" i="27"/>
  <c r="G206" i="27"/>
  <c r="AA205" i="27"/>
  <c r="Y205" i="27"/>
  <c r="W205" i="27"/>
  <c r="U205" i="27"/>
  <c r="S205" i="27"/>
  <c r="Q205" i="27"/>
  <c r="O205" i="27"/>
  <c r="M205" i="27"/>
  <c r="K205" i="27"/>
  <c r="I205" i="27"/>
  <c r="G205" i="27"/>
  <c r="AA204" i="27"/>
  <c r="Y204" i="27"/>
  <c r="W204" i="27"/>
  <c r="U204" i="27"/>
  <c r="S204" i="27"/>
  <c r="Q204" i="27"/>
  <c r="O204" i="27"/>
  <c r="M204" i="27"/>
  <c r="K204" i="27"/>
  <c r="I204" i="27"/>
  <c r="G204" i="27"/>
  <c r="AA203" i="27"/>
  <c r="Y203" i="27"/>
  <c r="W203" i="27"/>
  <c r="U203" i="27"/>
  <c r="S203" i="27"/>
  <c r="Q203" i="27"/>
  <c r="O203" i="27"/>
  <c r="M203" i="27"/>
  <c r="K203" i="27"/>
  <c r="I203" i="27"/>
  <c r="G203" i="27"/>
  <c r="AA202" i="27"/>
  <c r="Y202" i="27"/>
  <c r="W202" i="27"/>
  <c r="U202" i="27"/>
  <c r="S202" i="27"/>
  <c r="Q202" i="27"/>
  <c r="O202" i="27"/>
  <c r="M202" i="27"/>
  <c r="K202" i="27"/>
  <c r="I202" i="27"/>
  <c r="G202" i="27"/>
  <c r="AA201" i="27"/>
  <c r="Y201" i="27"/>
  <c r="W201" i="27"/>
  <c r="U201" i="27"/>
  <c r="S201" i="27"/>
  <c r="Q201" i="27"/>
  <c r="O201" i="27"/>
  <c r="M201" i="27"/>
  <c r="K201" i="27"/>
  <c r="I201" i="27"/>
  <c r="G201" i="27"/>
  <c r="AA200" i="27"/>
  <c r="Y200" i="27"/>
  <c r="W200" i="27"/>
  <c r="U200" i="27"/>
  <c r="S200" i="27"/>
  <c r="Q200" i="27"/>
  <c r="O200" i="27"/>
  <c r="M200" i="27"/>
  <c r="K200" i="27"/>
  <c r="I200" i="27"/>
  <c r="G200" i="27"/>
  <c r="AA199" i="27"/>
  <c r="Y199" i="27"/>
  <c r="W199" i="27"/>
  <c r="U199" i="27"/>
  <c r="S199" i="27"/>
  <c r="Q199" i="27"/>
  <c r="O199" i="27"/>
  <c r="M199" i="27"/>
  <c r="K199" i="27"/>
  <c r="I199" i="27"/>
  <c r="G199" i="27"/>
  <c r="AA198" i="27"/>
  <c r="Y198" i="27"/>
  <c r="W198" i="27"/>
  <c r="U198" i="27"/>
  <c r="S198" i="27"/>
  <c r="Q198" i="27"/>
  <c r="O198" i="27"/>
  <c r="M198" i="27"/>
  <c r="K198" i="27"/>
  <c r="I198" i="27"/>
  <c r="G198" i="27"/>
  <c r="AA197" i="27"/>
  <c r="Y197" i="27"/>
  <c r="W197" i="27"/>
  <c r="U197" i="27"/>
  <c r="S197" i="27"/>
  <c r="Q197" i="27"/>
  <c r="O197" i="27"/>
  <c r="M197" i="27"/>
  <c r="K197" i="27"/>
  <c r="I197" i="27"/>
  <c r="G197" i="27"/>
  <c r="AA196" i="27"/>
  <c r="Y196" i="27"/>
  <c r="W196" i="27"/>
  <c r="U196" i="27"/>
  <c r="S196" i="27"/>
  <c r="Q196" i="27"/>
  <c r="O196" i="27"/>
  <c r="M196" i="27"/>
  <c r="K196" i="27"/>
  <c r="I196" i="27"/>
  <c r="G196" i="27"/>
  <c r="AA195" i="27"/>
  <c r="Y195" i="27"/>
  <c r="W195" i="27"/>
  <c r="U195" i="27"/>
  <c r="S195" i="27"/>
  <c r="Q195" i="27"/>
  <c r="O195" i="27"/>
  <c r="M195" i="27"/>
  <c r="K195" i="27"/>
  <c r="I195" i="27"/>
  <c r="G195" i="27"/>
  <c r="AA194" i="27"/>
  <c r="Y194" i="27"/>
  <c r="W194" i="27"/>
  <c r="U194" i="27"/>
  <c r="S194" i="27"/>
  <c r="Q194" i="27"/>
  <c r="O194" i="27"/>
  <c r="M194" i="27"/>
  <c r="K194" i="27"/>
  <c r="I194" i="27"/>
  <c r="G194" i="27"/>
  <c r="AA193" i="27"/>
  <c r="Y193" i="27"/>
  <c r="W193" i="27"/>
  <c r="U193" i="27"/>
  <c r="S193" i="27"/>
  <c r="Q193" i="27"/>
  <c r="O193" i="27"/>
  <c r="M193" i="27"/>
  <c r="K193" i="27"/>
  <c r="I193" i="27"/>
  <c r="G193" i="27"/>
  <c r="AA192" i="27"/>
  <c r="Y192" i="27"/>
  <c r="W192" i="27"/>
  <c r="U192" i="27"/>
  <c r="S192" i="27"/>
  <c r="Q192" i="27"/>
  <c r="O192" i="27"/>
  <c r="M192" i="27"/>
  <c r="K192" i="27"/>
  <c r="I192" i="27"/>
  <c r="G192" i="27"/>
  <c r="AA191" i="27"/>
  <c r="Y191" i="27"/>
  <c r="W191" i="27"/>
  <c r="U191" i="27"/>
  <c r="S191" i="27"/>
  <c r="Q191" i="27"/>
  <c r="O191" i="27"/>
  <c r="M191" i="27"/>
  <c r="K191" i="27"/>
  <c r="I191" i="27"/>
  <c r="G191" i="27"/>
  <c r="AA190" i="27"/>
  <c r="Y190" i="27"/>
  <c r="W190" i="27"/>
  <c r="U190" i="27"/>
  <c r="S190" i="27"/>
  <c r="Q190" i="27"/>
  <c r="O190" i="27"/>
  <c r="M190" i="27"/>
  <c r="K190" i="27"/>
  <c r="I190" i="27"/>
  <c r="G190" i="27"/>
  <c r="AA189" i="27"/>
  <c r="Y189" i="27"/>
  <c r="W189" i="27"/>
  <c r="U189" i="27"/>
  <c r="S189" i="27"/>
  <c r="Q189" i="27"/>
  <c r="O189" i="27"/>
  <c r="M189" i="27"/>
  <c r="K189" i="27"/>
  <c r="I189" i="27"/>
  <c r="G189" i="27"/>
  <c r="AA187" i="27"/>
  <c r="Y187" i="27"/>
  <c r="W187" i="27"/>
  <c r="U187" i="27"/>
  <c r="S187" i="27"/>
  <c r="Q187" i="27"/>
  <c r="O187" i="27"/>
  <c r="M187" i="27"/>
  <c r="K187" i="27"/>
  <c r="I187" i="27"/>
  <c r="G187" i="27"/>
  <c r="AA186" i="27"/>
  <c r="Y186" i="27"/>
  <c r="W186" i="27"/>
  <c r="U186" i="27"/>
  <c r="S186" i="27"/>
  <c r="Q186" i="27"/>
  <c r="O186" i="27"/>
  <c r="M186" i="27"/>
  <c r="K186" i="27"/>
  <c r="I186" i="27"/>
  <c r="G186" i="27"/>
  <c r="AA185" i="27"/>
  <c r="Y185" i="27"/>
  <c r="W185" i="27"/>
  <c r="U185" i="27"/>
  <c r="S185" i="27"/>
  <c r="Q185" i="27"/>
  <c r="O185" i="27"/>
  <c r="M185" i="27"/>
  <c r="K185" i="27"/>
  <c r="I185" i="27"/>
  <c r="G185" i="27"/>
  <c r="AA184" i="27"/>
  <c r="Y184" i="27"/>
  <c r="W184" i="27"/>
  <c r="U184" i="27"/>
  <c r="S184" i="27"/>
  <c r="Q184" i="27"/>
  <c r="O184" i="27"/>
  <c r="M184" i="27"/>
  <c r="K184" i="27"/>
  <c r="I184" i="27"/>
  <c r="G184" i="27"/>
  <c r="AA183" i="27"/>
  <c r="Y183" i="27"/>
  <c r="W183" i="27"/>
  <c r="U183" i="27"/>
  <c r="S183" i="27"/>
  <c r="Q183" i="27"/>
  <c r="O183" i="27"/>
  <c r="M183" i="27"/>
  <c r="K183" i="27"/>
  <c r="I183" i="27"/>
  <c r="G183" i="27"/>
  <c r="AA182" i="27"/>
  <c r="Y182" i="27"/>
  <c r="W182" i="27"/>
  <c r="U182" i="27"/>
  <c r="S182" i="27"/>
  <c r="Q182" i="27"/>
  <c r="O182" i="27"/>
  <c r="M182" i="27"/>
  <c r="K182" i="27"/>
  <c r="I182" i="27"/>
  <c r="G182" i="27"/>
  <c r="AA181" i="27"/>
  <c r="Y181" i="27"/>
  <c r="W181" i="27"/>
  <c r="U181" i="27"/>
  <c r="S181" i="27"/>
  <c r="Q181" i="27"/>
  <c r="O181" i="27"/>
  <c r="M181" i="27"/>
  <c r="K181" i="27"/>
  <c r="I181" i="27"/>
  <c r="G181" i="27"/>
  <c r="AA180" i="27"/>
  <c r="Y180" i="27"/>
  <c r="W180" i="27"/>
  <c r="U180" i="27"/>
  <c r="S180" i="27"/>
  <c r="Q180" i="27"/>
  <c r="O180" i="27"/>
  <c r="M180" i="27"/>
  <c r="K180" i="27"/>
  <c r="I180" i="27"/>
  <c r="G180" i="27"/>
  <c r="AA179" i="27"/>
  <c r="Y179" i="27"/>
  <c r="W179" i="27"/>
  <c r="U179" i="27"/>
  <c r="S179" i="27"/>
  <c r="Q179" i="27"/>
  <c r="O179" i="27"/>
  <c r="M179" i="27"/>
  <c r="K179" i="27"/>
  <c r="I179" i="27"/>
  <c r="G179" i="27"/>
  <c r="AA178" i="27"/>
  <c r="Y178" i="27"/>
  <c r="W178" i="27"/>
  <c r="U178" i="27"/>
  <c r="S178" i="27"/>
  <c r="Q178" i="27"/>
  <c r="O178" i="27"/>
  <c r="M178" i="27"/>
  <c r="K178" i="27"/>
  <c r="I178" i="27"/>
  <c r="G178" i="27"/>
  <c r="AA177" i="27"/>
  <c r="Y177" i="27"/>
  <c r="W177" i="27"/>
  <c r="U177" i="27"/>
  <c r="S177" i="27"/>
  <c r="Q177" i="27"/>
  <c r="O177" i="27"/>
  <c r="M177" i="27"/>
  <c r="K177" i="27"/>
  <c r="I177" i="27"/>
  <c r="G177" i="27"/>
  <c r="AA176" i="27"/>
  <c r="Y176" i="27"/>
  <c r="W176" i="27"/>
  <c r="U176" i="27"/>
  <c r="S176" i="27"/>
  <c r="Q176" i="27"/>
  <c r="O176" i="27"/>
  <c r="M176" i="27"/>
  <c r="K176" i="27"/>
  <c r="I176" i="27"/>
  <c r="G176" i="27"/>
  <c r="AA175" i="27"/>
  <c r="Y175" i="27"/>
  <c r="W175" i="27"/>
  <c r="U175" i="27"/>
  <c r="S175" i="27"/>
  <c r="Q175" i="27"/>
  <c r="O175" i="27"/>
  <c r="M175" i="27"/>
  <c r="K175" i="27"/>
  <c r="I175" i="27"/>
  <c r="G175" i="27"/>
  <c r="AA174" i="27"/>
  <c r="Y174" i="27"/>
  <c r="W174" i="27"/>
  <c r="U174" i="27"/>
  <c r="S174" i="27"/>
  <c r="Q174" i="27"/>
  <c r="O174" i="27"/>
  <c r="M174" i="27"/>
  <c r="K174" i="27"/>
  <c r="I174" i="27"/>
  <c r="G174" i="27"/>
  <c r="AA172" i="27"/>
  <c r="Y172" i="27"/>
  <c r="W172" i="27"/>
  <c r="U172" i="27"/>
  <c r="S172" i="27"/>
  <c r="Q172" i="27"/>
  <c r="O172" i="27"/>
  <c r="M172" i="27"/>
  <c r="K172" i="27"/>
  <c r="I172" i="27"/>
  <c r="G172" i="27"/>
  <c r="AA171" i="27"/>
  <c r="Y171" i="27"/>
  <c r="W171" i="27"/>
  <c r="U171" i="27"/>
  <c r="S171" i="27"/>
  <c r="Q171" i="27"/>
  <c r="O171" i="27"/>
  <c r="M171" i="27"/>
  <c r="K171" i="27"/>
  <c r="I171" i="27"/>
  <c r="G171" i="27"/>
  <c r="AA169" i="27"/>
  <c r="Y169" i="27"/>
  <c r="W169" i="27"/>
  <c r="U169" i="27"/>
  <c r="S169" i="27"/>
  <c r="Q169" i="27"/>
  <c r="O169" i="27"/>
  <c r="M169" i="27"/>
  <c r="K169" i="27"/>
  <c r="I169" i="27"/>
  <c r="G169" i="27"/>
  <c r="AA168" i="27"/>
  <c r="Y168" i="27"/>
  <c r="W168" i="27"/>
  <c r="U168" i="27"/>
  <c r="S168" i="27"/>
  <c r="Q168" i="27"/>
  <c r="O168" i="27"/>
  <c r="M168" i="27"/>
  <c r="K168" i="27"/>
  <c r="I168" i="27"/>
  <c r="G168" i="27"/>
  <c r="AA167" i="27"/>
  <c r="Y167" i="27"/>
  <c r="W167" i="27"/>
  <c r="U167" i="27"/>
  <c r="S167" i="27"/>
  <c r="Q167" i="27"/>
  <c r="O167" i="27"/>
  <c r="M167" i="27"/>
  <c r="K167" i="27"/>
  <c r="I167" i="27"/>
  <c r="G167" i="27"/>
  <c r="AA166" i="27"/>
  <c r="Y166" i="27"/>
  <c r="W166" i="27"/>
  <c r="U166" i="27"/>
  <c r="S166" i="27"/>
  <c r="Q166" i="27"/>
  <c r="O166" i="27"/>
  <c r="M166" i="27"/>
  <c r="K166" i="27"/>
  <c r="I166" i="27"/>
  <c r="G166" i="27"/>
  <c r="AA165" i="27"/>
  <c r="Y165" i="27"/>
  <c r="W165" i="27"/>
  <c r="U165" i="27"/>
  <c r="S165" i="27"/>
  <c r="Q165" i="27"/>
  <c r="O165" i="27"/>
  <c r="M165" i="27"/>
  <c r="K165" i="27"/>
  <c r="I165" i="27"/>
  <c r="G165" i="27"/>
  <c r="AA164" i="27"/>
  <c r="Y164" i="27"/>
  <c r="W164" i="27"/>
  <c r="U164" i="27"/>
  <c r="S164" i="27"/>
  <c r="Q164" i="27"/>
  <c r="O164" i="27"/>
  <c r="M164" i="27"/>
  <c r="K164" i="27"/>
  <c r="I164" i="27"/>
  <c r="G164" i="27"/>
  <c r="AA163" i="27"/>
  <c r="Y163" i="27"/>
  <c r="W163" i="27"/>
  <c r="U163" i="27"/>
  <c r="S163" i="27"/>
  <c r="Q163" i="27"/>
  <c r="O163" i="27"/>
  <c r="M163" i="27"/>
  <c r="K163" i="27"/>
  <c r="I163" i="27"/>
  <c r="G163" i="27"/>
  <c r="AA162" i="27"/>
  <c r="Y162" i="27"/>
  <c r="W162" i="27"/>
  <c r="U162" i="27"/>
  <c r="S162" i="27"/>
  <c r="Q162" i="27"/>
  <c r="O162" i="27"/>
  <c r="M162" i="27"/>
  <c r="K162" i="27"/>
  <c r="I162" i="27"/>
  <c r="G162" i="27"/>
  <c r="AA161" i="27"/>
  <c r="Y161" i="27"/>
  <c r="W161" i="27"/>
  <c r="U161" i="27"/>
  <c r="S161" i="27"/>
  <c r="Q161" i="27"/>
  <c r="O161" i="27"/>
  <c r="M161" i="27"/>
  <c r="K161" i="27"/>
  <c r="I161" i="27"/>
  <c r="G161" i="27"/>
  <c r="AA160" i="27"/>
  <c r="Y160" i="27"/>
  <c r="W160" i="27"/>
  <c r="U160" i="27"/>
  <c r="S160" i="27"/>
  <c r="Q160" i="27"/>
  <c r="O160" i="27"/>
  <c r="M160" i="27"/>
  <c r="K160" i="27"/>
  <c r="I160" i="27"/>
  <c r="G160" i="27"/>
  <c r="AA159" i="27"/>
  <c r="Y159" i="27"/>
  <c r="W159" i="27"/>
  <c r="U159" i="27"/>
  <c r="S159" i="27"/>
  <c r="Q159" i="27"/>
  <c r="O159" i="27"/>
  <c r="M159" i="27"/>
  <c r="K159" i="27"/>
  <c r="I159" i="27"/>
  <c r="G159" i="27"/>
  <c r="AA158" i="27"/>
  <c r="Y158" i="27"/>
  <c r="W158" i="27"/>
  <c r="U158" i="27"/>
  <c r="S158" i="27"/>
  <c r="Q158" i="27"/>
  <c r="O158" i="27"/>
  <c r="M158" i="27"/>
  <c r="K158" i="27"/>
  <c r="I158" i="27"/>
  <c r="G158" i="27"/>
  <c r="AA157" i="27"/>
  <c r="Y157" i="27"/>
  <c r="W157" i="27"/>
  <c r="U157" i="27"/>
  <c r="S157" i="27"/>
  <c r="Q157" i="27"/>
  <c r="O157" i="27"/>
  <c r="M157" i="27"/>
  <c r="K157" i="27"/>
  <c r="I157" i="27"/>
  <c r="G157" i="27"/>
  <c r="AA156" i="27"/>
  <c r="Y156" i="27"/>
  <c r="W156" i="27"/>
  <c r="U156" i="27"/>
  <c r="S156" i="27"/>
  <c r="Q156" i="27"/>
  <c r="O156" i="27"/>
  <c r="M156" i="27"/>
  <c r="K156" i="27"/>
  <c r="I156" i="27"/>
  <c r="G156" i="27"/>
  <c r="AA155" i="27"/>
  <c r="Y155" i="27"/>
  <c r="W155" i="27"/>
  <c r="U155" i="27"/>
  <c r="S155" i="27"/>
  <c r="Q155" i="27"/>
  <c r="O155" i="27"/>
  <c r="M155" i="27"/>
  <c r="K155" i="27"/>
  <c r="I155" i="27"/>
  <c r="G155" i="27"/>
  <c r="AA154" i="27"/>
  <c r="Y154" i="27"/>
  <c r="W154" i="27"/>
  <c r="U154" i="27"/>
  <c r="S154" i="27"/>
  <c r="Q154" i="27"/>
  <c r="O154" i="27"/>
  <c r="M154" i="27"/>
  <c r="K154" i="27"/>
  <c r="I154" i="27"/>
  <c r="G154" i="27"/>
  <c r="AA153" i="27"/>
  <c r="Y153" i="27"/>
  <c r="W153" i="27"/>
  <c r="U153" i="27"/>
  <c r="S153" i="27"/>
  <c r="Q153" i="27"/>
  <c r="O153" i="27"/>
  <c r="M153" i="27"/>
  <c r="K153" i="27"/>
  <c r="I153" i="27"/>
  <c r="G153" i="27"/>
  <c r="AA152" i="27"/>
  <c r="Y152" i="27"/>
  <c r="W152" i="27"/>
  <c r="U152" i="27"/>
  <c r="S152" i="27"/>
  <c r="Q152" i="27"/>
  <c r="O152" i="27"/>
  <c r="M152" i="27"/>
  <c r="K152" i="27"/>
  <c r="I152" i="27"/>
  <c r="G152" i="27"/>
  <c r="AA151" i="27"/>
  <c r="Y151" i="27"/>
  <c r="W151" i="27"/>
  <c r="U151" i="27"/>
  <c r="S151" i="27"/>
  <c r="Q151" i="27"/>
  <c r="O151" i="27"/>
  <c r="M151" i="27"/>
  <c r="K151" i="27"/>
  <c r="I151" i="27"/>
  <c r="G151" i="27"/>
  <c r="AA150" i="27"/>
  <c r="Y150" i="27"/>
  <c r="W150" i="27"/>
  <c r="U150" i="27"/>
  <c r="S150" i="27"/>
  <c r="Q150" i="27"/>
  <c r="O150" i="27"/>
  <c r="M150" i="27"/>
  <c r="K150" i="27"/>
  <c r="I150" i="27"/>
  <c r="G150" i="27"/>
  <c r="AA149" i="27"/>
  <c r="Y149" i="27"/>
  <c r="W149" i="27"/>
  <c r="U149" i="27"/>
  <c r="S149" i="27"/>
  <c r="Q149" i="27"/>
  <c r="O149" i="27"/>
  <c r="M149" i="27"/>
  <c r="K149" i="27"/>
  <c r="I149" i="27"/>
  <c r="G149" i="27"/>
  <c r="AA148" i="27"/>
  <c r="Y148" i="27"/>
  <c r="W148" i="27"/>
  <c r="U148" i="27"/>
  <c r="S148" i="27"/>
  <c r="Q148" i="27"/>
  <c r="O148" i="27"/>
  <c r="M148" i="27"/>
  <c r="K148" i="27"/>
  <c r="I148" i="27"/>
  <c r="G148" i="27"/>
  <c r="AA147" i="27"/>
  <c r="Y147" i="27"/>
  <c r="W147" i="27"/>
  <c r="U147" i="27"/>
  <c r="S147" i="27"/>
  <c r="Q147" i="27"/>
  <c r="O147" i="27"/>
  <c r="M147" i="27"/>
  <c r="K147" i="27"/>
  <c r="I147" i="27"/>
  <c r="G147" i="27"/>
  <c r="AA146" i="27"/>
  <c r="Y146" i="27"/>
  <c r="W146" i="27"/>
  <c r="U146" i="27"/>
  <c r="S146" i="27"/>
  <c r="Q146" i="27"/>
  <c r="O146" i="27"/>
  <c r="M146" i="27"/>
  <c r="K146" i="27"/>
  <c r="I146" i="27"/>
  <c r="G146" i="27"/>
  <c r="AA145" i="27"/>
  <c r="Y145" i="27"/>
  <c r="W145" i="27"/>
  <c r="U145" i="27"/>
  <c r="S145" i="27"/>
  <c r="Q145" i="27"/>
  <c r="O145" i="27"/>
  <c r="M145" i="27"/>
  <c r="K145" i="27"/>
  <c r="I145" i="27"/>
  <c r="G145" i="27"/>
  <c r="AA144" i="27"/>
  <c r="Y144" i="27"/>
  <c r="W144" i="27"/>
  <c r="U144" i="27"/>
  <c r="S144" i="27"/>
  <c r="Q144" i="27"/>
  <c r="O144" i="27"/>
  <c r="M144" i="27"/>
  <c r="K144" i="27"/>
  <c r="I144" i="27"/>
  <c r="G144" i="27"/>
  <c r="AA143" i="27"/>
  <c r="Y143" i="27"/>
  <c r="W143" i="27"/>
  <c r="U143" i="27"/>
  <c r="S143" i="27"/>
  <c r="Q143" i="27"/>
  <c r="O143" i="27"/>
  <c r="M143" i="27"/>
  <c r="K143" i="27"/>
  <c r="I143" i="27"/>
  <c r="G143" i="27"/>
  <c r="AA142" i="27"/>
  <c r="Y142" i="27"/>
  <c r="W142" i="27"/>
  <c r="U142" i="27"/>
  <c r="S142" i="27"/>
  <c r="Q142" i="27"/>
  <c r="O142" i="27"/>
  <c r="M142" i="27"/>
  <c r="K142" i="27"/>
  <c r="I142" i="27"/>
  <c r="G142" i="27"/>
  <c r="AA141" i="27"/>
  <c r="Y141" i="27"/>
  <c r="W141" i="27"/>
  <c r="U141" i="27"/>
  <c r="S141" i="27"/>
  <c r="Q141" i="27"/>
  <c r="O141" i="27"/>
  <c r="M141" i="27"/>
  <c r="K141" i="27"/>
  <c r="I141" i="27"/>
  <c r="G141" i="27"/>
  <c r="AA140" i="27"/>
  <c r="Y140" i="27"/>
  <c r="W140" i="27"/>
  <c r="U140" i="27"/>
  <c r="S140" i="27"/>
  <c r="Q140" i="27"/>
  <c r="O140" i="27"/>
  <c r="M140" i="27"/>
  <c r="K140" i="27"/>
  <c r="I140" i="27"/>
  <c r="G140" i="27"/>
  <c r="AA139" i="27"/>
  <c r="Y139" i="27"/>
  <c r="W139" i="27"/>
  <c r="U139" i="27"/>
  <c r="S139" i="27"/>
  <c r="Q139" i="27"/>
  <c r="O139" i="27"/>
  <c r="M139" i="27"/>
  <c r="K139" i="27"/>
  <c r="I139" i="27"/>
  <c r="G139" i="27"/>
  <c r="AA138" i="27"/>
  <c r="Y138" i="27"/>
  <c r="W138" i="27"/>
  <c r="U138" i="27"/>
  <c r="S138" i="27"/>
  <c r="Q138" i="27"/>
  <c r="O138" i="27"/>
  <c r="M138" i="27"/>
  <c r="K138" i="27"/>
  <c r="I138" i="27"/>
  <c r="G138" i="27"/>
  <c r="AA137" i="27"/>
  <c r="Y137" i="27"/>
  <c r="W137" i="27"/>
  <c r="U137" i="27"/>
  <c r="S137" i="27"/>
  <c r="Q137" i="27"/>
  <c r="O137" i="27"/>
  <c r="M137" i="27"/>
  <c r="K137" i="27"/>
  <c r="I137" i="27"/>
  <c r="G137" i="27"/>
  <c r="AA136" i="27"/>
  <c r="Y136" i="27"/>
  <c r="W136" i="27"/>
  <c r="U136" i="27"/>
  <c r="S136" i="27"/>
  <c r="Q136" i="27"/>
  <c r="O136" i="27"/>
  <c r="M136" i="27"/>
  <c r="K136" i="27"/>
  <c r="I136" i="27"/>
  <c r="G136" i="27"/>
  <c r="AA135" i="27"/>
  <c r="Y135" i="27"/>
  <c r="W135" i="27"/>
  <c r="U135" i="27"/>
  <c r="S135" i="27"/>
  <c r="Q135" i="27"/>
  <c r="O135" i="27"/>
  <c r="M135" i="27"/>
  <c r="K135" i="27"/>
  <c r="I135" i="27"/>
  <c r="G135" i="27"/>
  <c r="AA134" i="27"/>
  <c r="Y134" i="27"/>
  <c r="W134" i="27"/>
  <c r="U134" i="27"/>
  <c r="S134" i="27"/>
  <c r="Q134" i="27"/>
  <c r="O134" i="27"/>
  <c r="M134" i="27"/>
  <c r="K134" i="27"/>
  <c r="I134" i="27"/>
  <c r="G134" i="27"/>
  <c r="AA133" i="27"/>
  <c r="Y133" i="27"/>
  <c r="W133" i="27"/>
  <c r="U133" i="27"/>
  <c r="S133" i="27"/>
  <c r="Q133" i="27"/>
  <c r="O133" i="27"/>
  <c r="M133" i="27"/>
  <c r="K133" i="27"/>
  <c r="I133" i="27"/>
  <c r="G133" i="27"/>
  <c r="AA132" i="27"/>
  <c r="Y132" i="27"/>
  <c r="W132" i="27"/>
  <c r="U132" i="27"/>
  <c r="S132" i="27"/>
  <c r="Q132" i="27"/>
  <c r="O132" i="27"/>
  <c r="M132" i="27"/>
  <c r="K132" i="27"/>
  <c r="I132" i="27"/>
  <c r="G132" i="27"/>
  <c r="AA131" i="27"/>
  <c r="Y131" i="27"/>
  <c r="W131" i="27"/>
  <c r="U131" i="27"/>
  <c r="S131" i="27"/>
  <c r="Q131" i="27"/>
  <c r="O131" i="27"/>
  <c r="M131" i="27"/>
  <c r="K131" i="27"/>
  <c r="I131" i="27"/>
  <c r="G131" i="27"/>
  <c r="AA130" i="27"/>
  <c r="Y130" i="27"/>
  <c r="W130" i="27"/>
  <c r="U130" i="27"/>
  <c r="S130" i="27"/>
  <c r="Q130" i="27"/>
  <c r="O130" i="27"/>
  <c r="M130" i="27"/>
  <c r="K130" i="27"/>
  <c r="I130" i="27"/>
  <c r="G130" i="27"/>
  <c r="AA129" i="27"/>
  <c r="Y129" i="27"/>
  <c r="W129" i="27"/>
  <c r="U129" i="27"/>
  <c r="S129" i="27"/>
  <c r="Q129" i="27"/>
  <c r="O129" i="27"/>
  <c r="M129" i="27"/>
  <c r="K129" i="27"/>
  <c r="I129" i="27"/>
  <c r="G129" i="27"/>
  <c r="AA128" i="27"/>
  <c r="Y128" i="27"/>
  <c r="W128" i="27"/>
  <c r="U128" i="27"/>
  <c r="S128" i="27"/>
  <c r="Q128" i="27"/>
  <c r="O128" i="27"/>
  <c r="M128" i="27"/>
  <c r="K128" i="27"/>
  <c r="I128" i="27"/>
  <c r="G128" i="27"/>
  <c r="AA127" i="27"/>
  <c r="Y127" i="27"/>
  <c r="W127" i="27"/>
  <c r="U127" i="27"/>
  <c r="S127" i="27"/>
  <c r="Q127" i="27"/>
  <c r="O127" i="27"/>
  <c r="M127" i="27"/>
  <c r="K127" i="27"/>
  <c r="I127" i="27"/>
  <c r="G127" i="27"/>
  <c r="AA126" i="27"/>
  <c r="Y126" i="27"/>
  <c r="W126" i="27"/>
  <c r="U126" i="27"/>
  <c r="S126" i="27"/>
  <c r="Q126" i="27"/>
  <c r="O126" i="27"/>
  <c r="M126" i="27"/>
  <c r="K126" i="27"/>
  <c r="I126" i="27"/>
  <c r="G126" i="27"/>
  <c r="AA125" i="27"/>
  <c r="Y125" i="27"/>
  <c r="W125" i="27"/>
  <c r="U125" i="27"/>
  <c r="S125" i="27"/>
  <c r="Q125" i="27"/>
  <c r="O125" i="27"/>
  <c r="M125" i="27"/>
  <c r="K125" i="27"/>
  <c r="I125" i="27"/>
  <c r="G125" i="27"/>
  <c r="AA124" i="27"/>
  <c r="Y124" i="27"/>
  <c r="W124" i="27"/>
  <c r="U124" i="27"/>
  <c r="S124" i="27"/>
  <c r="Q124" i="27"/>
  <c r="O124" i="27"/>
  <c r="M124" i="27"/>
  <c r="K124" i="27"/>
  <c r="I124" i="27"/>
  <c r="G124" i="27"/>
  <c r="AA123" i="27"/>
  <c r="Y123" i="27"/>
  <c r="W123" i="27"/>
  <c r="U123" i="27"/>
  <c r="S123" i="27"/>
  <c r="Q123" i="27"/>
  <c r="O123" i="27"/>
  <c r="M123" i="27"/>
  <c r="K123" i="27"/>
  <c r="I123" i="27"/>
  <c r="G123" i="27"/>
  <c r="AA122" i="27"/>
  <c r="Y122" i="27"/>
  <c r="W122" i="27"/>
  <c r="U122" i="27"/>
  <c r="S122" i="27"/>
  <c r="Q122" i="27"/>
  <c r="O122" i="27"/>
  <c r="M122" i="27"/>
  <c r="K122" i="27"/>
  <c r="I122" i="27"/>
  <c r="G122" i="27"/>
  <c r="AA121" i="27"/>
  <c r="Y121" i="27"/>
  <c r="W121" i="27"/>
  <c r="U121" i="27"/>
  <c r="S121" i="27"/>
  <c r="Q121" i="27"/>
  <c r="O121" i="27"/>
  <c r="M121" i="27"/>
  <c r="K121" i="27"/>
  <c r="I121" i="27"/>
  <c r="G121" i="27"/>
  <c r="AA120" i="27"/>
  <c r="Y120" i="27"/>
  <c r="W120" i="27"/>
  <c r="U120" i="27"/>
  <c r="S120" i="27"/>
  <c r="Q120" i="27"/>
  <c r="O120" i="27"/>
  <c r="M120" i="27"/>
  <c r="K120" i="27"/>
  <c r="I120" i="27"/>
  <c r="G120" i="27"/>
  <c r="AA119" i="27"/>
  <c r="Y119" i="27"/>
  <c r="W119" i="27"/>
  <c r="U119" i="27"/>
  <c r="S119" i="27"/>
  <c r="Q119" i="27"/>
  <c r="O119" i="27"/>
  <c r="M119" i="27"/>
  <c r="K119" i="27"/>
  <c r="I119" i="27"/>
  <c r="G119" i="27"/>
  <c r="AA118" i="27"/>
  <c r="Y118" i="27"/>
  <c r="W118" i="27"/>
  <c r="U118" i="27"/>
  <c r="S118" i="27"/>
  <c r="Q118" i="27"/>
  <c r="O118" i="27"/>
  <c r="M118" i="27"/>
  <c r="K118" i="27"/>
  <c r="I118" i="27"/>
  <c r="G118" i="27"/>
  <c r="AA117" i="27"/>
  <c r="Y117" i="27"/>
  <c r="W117" i="27"/>
  <c r="U117" i="27"/>
  <c r="S117" i="27"/>
  <c r="Q117" i="27"/>
  <c r="O117" i="27"/>
  <c r="M117" i="27"/>
  <c r="K117" i="27"/>
  <c r="I117" i="27"/>
  <c r="G117" i="27"/>
  <c r="AA116" i="27"/>
  <c r="Y116" i="27"/>
  <c r="W116" i="27"/>
  <c r="U116" i="27"/>
  <c r="S116" i="27"/>
  <c r="Q116" i="27"/>
  <c r="O116" i="27"/>
  <c r="M116" i="27"/>
  <c r="K116" i="27"/>
  <c r="I116" i="27"/>
  <c r="G116" i="27"/>
  <c r="AA115" i="27"/>
  <c r="Y115" i="27"/>
  <c r="W115" i="27"/>
  <c r="U115" i="27"/>
  <c r="S115" i="27"/>
  <c r="Q115" i="27"/>
  <c r="O115" i="27"/>
  <c r="M115" i="27"/>
  <c r="K115" i="27"/>
  <c r="I115" i="27"/>
  <c r="G115" i="27"/>
  <c r="AA114" i="27"/>
  <c r="Y114" i="27"/>
  <c r="W114" i="27"/>
  <c r="U114" i="27"/>
  <c r="S114" i="27"/>
  <c r="Q114" i="27"/>
  <c r="O114" i="27"/>
  <c r="M114" i="27"/>
  <c r="K114" i="27"/>
  <c r="I114" i="27"/>
  <c r="G114" i="27"/>
  <c r="AA113" i="27"/>
  <c r="Y113" i="27"/>
  <c r="W113" i="27"/>
  <c r="U113" i="27"/>
  <c r="S113" i="27"/>
  <c r="Q113" i="27"/>
  <c r="O113" i="27"/>
  <c r="M113" i="27"/>
  <c r="K113" i="27"/>
  <c r="I113" i="27"/>
  <c r="G113" i="27"/>
  <c r="AA112" i="27"/>
  <c r="Y112" i="27"/>
  <c r="W112" i="27"/>
  <c r="U112" i="27"/>
  <c r="S112" i="27"/>
  <c r="Q112" i="27"/>
  <c r="O112" i="27"/>
  <c r="M112" i="27"/>
  <c r="K112" i="27"/>
  <c r="I112" i="27"/>
  <c r="G112" i="27"/>
  <c r="AA111" i="27"/>
  <c r="Y111" i="27"/>
  <c r="W111" i="27"/>
  <c r="U111" i="27"/>
  <c r="S111" i="27"/>
  <c r="Q111" i="27"/>
  <c r="O111" i="27"/>
  <c r="M111" i="27"/>
  <c r="K111" i="27"/>
  <c r="I111" i="27"/>
  <c r="G111" i="27"/>
  <c r="AA110" i="27"/>
  <c r="Y110" i="27"/>
  <c r="W110" i="27"/>
  <c r="U110" i="27"/>
  <c r="S110" i="27"/>
  <c r="Q110" i="27"/>
  <c r="O110" i="27"/>
  <c r="M110" i="27"/>
  <c r="K110" i="27"/>
  <c r="I110" i="27"/>
  <c r="G110" i="27"/>
  <c r="AA109" i="27"/>
  <c r="Y109" i="27"/>
  <c r="W109" i="27"/>
  <c r="U109" i="27"/>
  <c r="S109" i="27"/>
  <c r="Q109" i="27"/>
  <c r="O109" i="27"/>
  <c r="M109" i="27"/>
  <c r="K109" i="27"/>
  <c r="I109" i="27"/>
  <c r="G109" i="27"/>
  <c r="AA108" i="27"/>
  <c r="Y108" i="27"/>
  <c r="W108" i="27"/>
  <c r="U108" i="27"/>
  <c r="S108" i="27"/>
  <c r="Q108" i="27"/>
  <c r="O108" i="27"/>
  <c r="M108" i="27"/>
  <c r="K108" i="27"/>
  <c r="I108" i="27"/>
  <c r="G108" i="27"/>
  <c r="AA107" i="27"/>
  <c r="Y107" i="27"/>
  <c r="W107" i="27"/>
  <c r="U107" i="27"/>
  <c r="S107" i="27"/>
  <c r="Q107" i="27"/>
  <c r="O107" i="27"/>
  <c r="M107" i="27"/>
  <c r="K107" i="27"/>
  <c r="I107" i="27"/>
  <c r="G107" i="27"/>
  <c r="AA106" i="27"/>
  <c r="Y106" i="27"/>
  <c r="W106" i="27"/>
  <c r="U106" i="27"/>
  <c r="S106" i="27"/>
  <c r="Q106" i="27"/>
  <c r="O106" i="27"/>
  <c r="M106" i="27"/>
  <c r="K106" i="27"/>
  <c r="I106" i="27"/>
  <c r="G106" i="27"/>
  <c r="AA105" i="27"/>
  <c r="Y105" i="27"/>
  <c r="W105" i="27"/>
  <c r="U105" i="27"/>
  <c r="S105" i="27"/>
  <c r="Q105" i="27"/>
  <c r="O105" i="27"/>
  <c r="M105" i="27"/>
  <c r="K105" i="27"/>
  <c r="I105" i="27"/>
  <c r="G105" i="27"/>
  <c r="AA104" i="27"/>
  <c r="Y104" i="27"/>
  <c r="W104" i="27"/>
  <c r="U104" i="27"/>
  <c r="S104" i="27"/>
  <c r="Q104" i="27"/>
  <c r="O104" i="27"/>
  <c r="M104" i="27"/>
  <c r="K104" i="27"/>
  <c r="I104" i="27"/>
  <c r="G104" i="27"/>
  <c r="AA103" i="27"/>
  <c r="Y103" i="27"/>
  <c r="W103" i="27"/>
  <c r="U103" i="27"/>
  <c r="S103" i="27"/>
  <c r="Q103" i="27"/>
  <c r="O103" i="27"/>
  <c r="M103" i="27"/>
  <c r="K103" i="27"/>
  <c r="I103" i="27"/>
  <c r="G103" i="27"/>
  <c r="AA102" i="27"/>
  <c r="Y102" i="27"/>
  <c r="W102" i="27"/>
  <c r="U102" i="27"/>
  <c r="S102" i="27"/>
  <c r="Q102" i="27"/>
  <c r="O102" i="27"/>
  <c r="M102" i="27"/>
  <c r="K102" i="27"/>
  <c r="I102" i="27"/>
  <c r="G102" i="27"/>
  <c r="AA101" i="27"/>
  <c r="Y101" i="27"/>
  <c r="W101" i="27"/>
  <c r="U101" i="27"/>
  <c r="S101" i="27"/>
  <c r="Q101" i="27"/>
  <c r="O101" i="27"/>
  <c r="M101" i="27"/>
  <c r="K101" i="27"/>
  <c r="I101" i="27"/>
  <c r="G101" i="27"/>
  <c r="AA100" i="27"/>
  <c r="Y100" i="27"/>
  <c r="W100" i="27"/>
  <c r="U100" i="27"/>
  <c r="S100" i="27"/>
  <c r="Q100" i="27"/>
  <c r="O100" i="27"/>
  <c r="M100" i="27"/>
  <c r="K100" i="27"/>
  <c r="I100" i="27"/>
  <c r="G100" i="27"/>
  <c r="AA99" i="27"/>
  <c r="Y99" i="27"/>
  <c r="W99" i="27"/>
  <c r="U99" i="27"/>
  <c r="S99" i="27"/>
  <c r="Q99" i="27"/>
  <c r="O99" i="27"/>
  <c r="M99" i="27"/>
  <c r="K99" i="27"/>
  <c r="I99" i="27"/>
  <c r="G99" i="27"/>
  <c r="AA98" i="27"/>
  <c r="Y98" i="27"/>
  <c r="W98" i="27"/>
  <c r="U98" i="27"/>
  <c r="S98" i="27"/>
  <c r="Q98" i="27"/>
  <c r="O98" i="27"/>
  <c r="M98" i="27"/>
  <c r="K98" i="27"/>
  <c r="I98" i="27"/>
  <c r="G98" i="27"/>
  <c r="AA97" i="27"/>
  <c r="Y97" i="27"/>
  <c r="W97" i="27"/>
  <c r="U97" i="27"/>
  <c r="S97" i="27"/>
  <c r="Q97" i="27"/>
  <c r="O97" i="27"/>
  <c r="M97" i="27"/>
  <c r="K97" i="27"/>
  <c r="I97" i="27"/>
  <c r="G97" i="27"/>
  <c r="AA96" i="27"/>
  <c r="Y96" i="27"/>
  <c r="W96" i="27"/>
  <c r="U96" i="27"/>
  <c r="S96" i="27"/>
  <c r="Q96" i="27"/>
  <c r="O96" i="27"/>
  <c r="M96" i="27"/>
  <c r="K96" i="27"/>
  <c r="I96" i="27"/>
  <c r="G96" i="27"/>
  <c r="AA95" i="27"/>
  <c r="Y95" i="27"/>
  <c r="W95" i="27"/>
  <c r="U95" i="27"/>
  <c r="S95" i="27"/>
  <c r="Q95" i="27"/>
  <c r="O95" i="27"/>
  <c r="M95" i="27"/>
  <c r="K95" i="27"/>
  <c r="I95" i="27"/>
  <c r="G95" i="27"/>
  <c r="AA94" i="27"/>
  <c r="Y94" i="27"/>
  <c r="W94" i="27"/>
  <c r="U94" i="27"/>
  <c r="S94" i="27"/>
  <c r="Q94" i="27"/>
  <c r="O94" i="27"/>
  <c r="M94" i="27"/>
  <c r="K94" i="27"/>
  <c r="I94" i="27"/>
  <c r="G94" i="27"/>
  <c r="AA93" i="27"/>
  <c r="Y93" i="27"/>
  <c r="W93" i="27"/>
  <c r="U93" i="27"/>
  <c r="S93" i="27"/>
  <c r="Q93" i="27"/>
  <c r="O93" i="27"/>
  <c r="M93" i="27"/>
  <c r="K93" i="27"/>
  <c r="I93" i="27"/>
  <c r="G93" i="27"/>
  <c r="AA92" i="27"/>
  <c r="Y92" i="27"/>
  <c r="W92" i="27"/>
  <c r="U92" i="27"/>
  <c r="S92" i="27"/>
  <c r="Q92" i="27"/>
  <c r="O92" i="27"/>
  <c r="M92" i="27"/>
  <c r="K92" i="27"/>
  <c r="I92" i="27"/>
  <c r="G92" i="27"/>
  <c r="AA91" i="27"/>
  <c r="Y91" i="27"/>
  <c r="W91" i="27"/>
  <c r="U91" i="27"/>
  <c r="S91" i="27"/>
  <c r="Q91" i="27"/>
  <c r="O91" i="27"/>
  <c r="M91" i="27"/>
  <c r="K91" i="27"/>
  <c r="I91" i="27"/>
  <c r="G91" i="27"/>
  <c r="AA90" i="27"/>
  <c r="Y90" i="27"/>
  <c r="W90" i="27"/>
  <c r="U90" i="27"/>
  <c r="S90" i="27"/>
  <c r="Q90" i="27"/>
  <c r="O90" i="27"/>
  <c r="M90" i="27"/>
  <c r="K90" i="27"/>
  <c r="I90" i="27"/>
  <c r="G90" i="27"/>
  <c r="AA89" i="27"/>
  <c r="Y89" i="27"/>
  <c r="W89" i="27"/>
  <c r="U89" i="27"/>
  <c r="S89" i="27"/>
  <c r="Q89" i="27"/>
  <c r="O89" i="27"/>
  <c r="M89" i="27"/>
  <c r="K89" i="27"/>
  <c r="I89" i="27"/>
  <c r="G89" i="27"/>
  <c r="AA88" i="27"/>
  <c r="Y88" i="27"/>
  <c r="W88" i="27"/>
  <c r="U88" i="27"/>
  <c r="S88" i="27"/>
  <c r="Q88" i="27"/>
  <c r="O88" i="27"/>
  <c r="M88" i="27"/>
  <c r="K88" i="27"/>
  <c r="I88" i="27"/>
  <c r="G88" i="27"/>
  <c r="AA87" i="27"/>
  <c r="Y87" i="27"/>
  <c r="W87" i="27"/>
  <c r="U87" i="27"/>
  <c r="S87" i="27"/>
  <c r="Q87" i="27"/>
  <c r="O87" i="27"/>
  <c r="M87" i="27"/>
  <c r="K87" i="27"/>
  <c r="I87" i="27"/>
  <c r="G87" i="27"/>
  <c r="AA86" i="27"/>
  <c r="Y86" i="27"/>
  <c r="W86" i="27"/>
  <c r="U86" i="27"/>
  <c r="S86" i="27"/>
  <c r="Q86" i="27"/>
  <c r="O86" i="27"/>
  <c r="M86" i="27"/>
  <c r="K86" i="27"/>
  <c r="I86" i="27"/>
  <c r="G86" i="27"/>
  <c r="AA85" i="27"/>
  <c r="Y85" i="27"/>
  <c r="W85" i="27"/>
  <c r="U85" i="27"/>
  <c r="S85" i="27"/>
  <c r="Q85" i="27"/>
  <c r="O85" i="27"/>
  <c r="M85" i="27"/>
  <c r="K85" i="27"/>
  <c r="I85" i="27"/>
  <c r="G85" i="27"/>
  <c r="AA84" i="27"/>
  <c r="Y84" i="27"/>
  <c r="W84" i="27"/>
  <c r="U84" i="27"/>
  <c r="S84" i="27"/>
  <c r="Q84" i="27"/>
  <c r="O84" i="27"/>
  <c r="M84" i="27"/>
  <c r="K84" i="27"/>
  <c r="I84" i="27"/>
  <c r="G84" i="27"/>
  <c r="AA83" i="27"/>
  <c r="Y83" i="27"/>
  <c r="W83" i="27"/>
  <c r="U83" i="27"/>
  <c r="S83" i="27"/>
  <c r="Q83" i="27"/>
  <c r="O83" i="27"/>
  <c r="M83" i="27"/>
  <c r="K83" i="27"/>
  <c r="I83" i="27"/>
  <c r="G83" i="27"/>
  <c r="AA82" i="27"/>
  <c r="Y82" i="27"/>
  <c r="W82" i="27"/>
  <c r="U82" i="27"/>
  <c r="S82" i="27"/>
  <c r="Q82" i="27"/>
  <c r="O82" i="27"/>
  <c r="M82" i="27"/>
  <c r="K82" i="27"/>
  <c r="I82" i="27"/>
  <c r="G82" i="27"/>
  <c r="AA81" i="27"/>
  <c r="Y81" i="27"/>
  <c r="W81" i="27"/>
  <c r="U81" i="27"/>
  <c r="S81" i="27"/>
  <c r="Q81" i="27"/>
  <c r="O81" i="27"/>
  <c r="M81" i="27"/>
  <c r="K81" i="27"/>
  <c r="I81" i="27"/>
  <c r="G81" i="27"/>
  <c r="AA80" i="27"/>
  <c r="Y80" i="27"/>
  <c r="W80" i="27"/>
  <c r="U80" i="27"/>
  <c r="S80" i="27"/>
  <c r="Q80" i="27"/>
  <c r="O80" i="27"/>
  <c r="M80" i="27"/>
  <c r="K80" i="27"/>
  <c r="I80" i="27"/>
  <c r="G80" i="27"/>
  <c r="AA79" i="27"/>
  <c r="Y79" i="27"/>
  <c r="W79" i="27"/>
  <c r="U79" i="27"/>
  <c r="S79" i="27"/>
  <c r="Q79" i="27"/>
  <c r="O79" i="27"/>
  <c r="M79" i="27"/>
  <c r="K79" i="27"/>
  <c r="I79" i="27"/>
  <c r="G79" i="27"/>
  <c r="AA78" i="27"/>
  <c r="Y78" i="27"/>
  <c r="W78" i="27"/>
  <c r="U78" i="27"/>
  <c r="S78" i="27"/>
  <c r="Q78" i="27"/>
  <c r="O78" i="27"/>
  <c r="M78" i="27"/>
  <c r="K78" i="27"/>
  <c r="I78" i="27"/>
  <c r="G78" i="27"/>
  <c r="AA77" i="27"/>
  <c r="Y77" i="27"/>
  <c r="W77" i="27"/>
  <c r="U77" i="27"/>
  <c r="S77" i="27"/>
  <c r="Q77" i="27"/>
  <c r="O77" i="27"/>
  <c r="M77" i="27"/>
  <c r="K77" i="27"/>
  <c r="I77" i="27"/>
  <c r="G77" i="27"/>
  <c r="AA76" i="27"/>
  <c r="Y76" i="27"/>
  <c r="W76" i="27"/>
  <c r="U76" i="27"/>
  <c r="S76" i="27"/>
  <c r="Q76" i="27"/>
  <c r="O76" i="27"/>
  <c r="M76" i="27"/>
  <c r="K76" i="27"/>
  <c r="I76" i="27"/>
  <c r="G76" i="27"/>
  <c r="AA75" i="27"/>
  <c r="Y75" i="27"/>
  <c r="W75" i="27"/>
  <c r="U75" i="27"/>
  <c r="S75" i="27"/>
  <c r="Q75" i="27"/>
  <c r="O75" i="27"/>
  <c r="M75" i="27"/>
  <c r="K75" i="27"/>
  <c r="I75" i="27"/>
  <c r="G75" i="27"/>
  <c r="AA74" i="27"/>
  <c r="Y74" i="27"/>
  <c r="W74" i="27"/>
  <c r="U74" i="27"/>
  <c r="S74" i="27"/>
  <c r="Q74" i="27"/>
  <c r="O74" i="27"/>
  <c r="M74" i="27"/>
  <c r="K74" i="27"/>
  <c r="I74" i="27"/>
  <c r="G74" i="27"/>
  <c r="AA73" i="27"/>
  <c r="Y73" i="27"/>
  <c r="W73" i="27"/>
  <c r="U73" i="27"/>
  <c r="S73" i="27"/>
  <c r="Q73" i="27"/>
  <c r="O73" i="27"/>
  <c r="M73" i="27"/>
  <c r="K73" i="27"/>
  <c r="I73" i="27"/>
  <c r="G73" i="27"/>
  <c r="AA72" i="27"/>
  <c r="Y72" i="27"/>
  <c r="W72" i="27"/>
  <c r="U72" i="27"/>
  <c r="S72" i="27"/>
  <c r="Q72" i="27"/>
  <c r="O72" i="27"/>
  <c r="M72" i="27"/>
  <c r="K72" i="27"/>
  <c r="I72" i="27"/>
  <c r="G72" i="27"/>
  <c r="AA71" i="27"/>
  <c r="Y71" i="27"/>
  <c r="W71" i="27"/>
  <c r="U71" i="27"/>
  <c r="S71" i="27"/>
  <c r="Q71" i="27"/>
  <c r="O71" i="27"/>
  <c r="M71" i="27"/>
  <c r="K71" i="27"/>
  <c r="I71" i="27"/>
  <c r="G71" i="27"/>
  <c r="AA70" i="27"/>
  <c r="Y70" i="27"/>
  <c r="W70" i="27"/>
  <c r="U70" i="27"/>
  <c r="S70" i="27"/>
  <c r="Q70" i="27"/>
  <c r="O70" i="27"/>
  <c r="M70" i="27"/>
  <c r="K70" i="27"/>
  <c r="I70" i="27"/>
  <c r="G70" i="27"/>
  <c r="AA69" i="27"/>
  <c r="Y69" i="27"/>
  <c r="W69" i="27"/>
  <c r="U69" i="27"/>
  <c r="S69" i="27"/>
  <c r="Q69" i="27"/>
  <c r="O69" i="27"/>
  <c r="M69" i="27"/>
  <c r="K69" i="27"/>
  <c r="I69" i="27"/>
  <c r="G69" i="27"/>
  <c r="AA68" i="27"/>
  <c r="Y68" i="27"/>
  <c r="W68" i="27"/>
  <c r="U68" i="27"/>
  <c r="S68" i="27"/>
  <c r="Q68" i="27"/>
  <c r="O68" i="27"/>
  <c r="M68" i="27"/>
  <c r="K68" i="27"/>
  <c r="I68" i="27"/>
  <c r="G68" i="27"/>
  <c r="AA67" i="27"/>
  <c r="Y67" i="27"/>
  <c r="W67" i="27"/>
  <c r="U67" i="27"/>
  <c r="S67" i="27"/>
  <c r="Q67" i="27"/>
  <c r="O67" i="27"/>
  <c r="M67" i="27"/>
  <c r="K67" i="27"/>
  <c r="I67" i="27"/>
  <c r="G67" i="27"/>
  <c r="AA66" i="27"/>
  <c r="Y66" i="27"/>
  <c r="W66" i="27"/>
  <c r="U66" i="27"/>
  <c r="S66" i="27"/>
  <c r="Q66" i="27"/>
  <c r="O66" i="27"/>
  <c r="M66" i="27"/>
  <c r="K66" i="27"/>
  <c r="I66" i="27"/>
  <c r="G66" i="27"/>
  <c r="AA65" i="27"/>
  <c r="Y65" i="27"/>
  <c r="W65" i="27"/>
  <c r="U65" i="27"/>
  <c r="S65" i="27"/>
  <c r="Q65" i="27"/>
  <c r="O65" i="27"/>
  <c r="M65" i="27"/>
  <c r="K65" i="27"/>
  <c r="I65" i="27"/>
  <c r="G65" i="27"/>
  <c r="AA63" i="27"/>
  <c r="Y63" i="27"/>
  <c r="W63" i="27"/>
  <c r="U63" i="27"/>
  <c r="S63" i="27"/>
  <c r="Q63" i="27"/>
  <c r="O63" i="27"/>
  <c r="M63" i="27"/>
  <c r="K63" i="27"/>
  <c r="I63" i="27"/>
  <c r="G63" i="27"/>
  <c r="AA62" i="27"/>
  <c r="Y62" i="27"/>
  <c r="W62" i="27"/>
  <c r="U62" i="27"/>
  <c r="S62" i="27"/>
  <c r="Q62" i="27"/>
  <c r="O62" i="27"/>
  <c r="M62" i="27"/>
  <c r="K62" i="27"/>
  <c r="I62" i="27"/>
  <c r="G62" i="27"/>
  <c r="AA61" i="27"/>
  <c r="Y61" i="27"/>
  <c r="W61" i="27"/>
  <c r="U61" i="27"/>
  <c r="S61" i="27"/>
  <c r="Q61" i="27"/>
  <c r="O61" i="27"/>
  <c r="M61" i="27"/>
  <c r="K61" i="27"/>
  <c r="I61" i="27"/>
  <c r="G61" i="27"/>
  <c r="AA60" i="27"/>
  <c r="Y60" i="27"/>
  <c r="W60" i="27"/>
  <c r="U60" i="27"/>
  <c r="S60" i="27"/>
  <c r="Q60" i="27"/>
  <c r="O60" i="27"/>
  <c r="M60" i="27"/>
  <c r="K60" i="27"/>
  <c r="I60" i="27"/>
  <c r="G60" i="27"/>
  <c r="AA59" i="27"/>
  <c r="Y59" i="27"/>
  <c r="W59" i="27"/>
  <c r="U59" i="27"/>
  <c r="S59" i="27"/>
  <c r="Q59" i="27"/>
  <c r="O59" i="27"/>
  <c r="M59" i="27"/>
  <c r="K59" i="27"/>
  <c r="I59" i="27"/>
  <c r="G59" i="27"/>
  <c r="AA58" i="27"/>
  <c r="Y58" i="27"/>
  <c r="W58" i="27"/>
  <c r="U58" i="27"/>
  <c r="S58" i="27"/>
  <c r="Q58" i="27"/>
  <c r="O58" i="27"/>
  <c r="M58" i="27"/>
  <c r="K58" i="27"/>
  <c r="I58" i="27"/>
  <c r="G58" i="27"/>
  <c r="AA57" i="27"/>
  <c r="Y57" i="27"/>
  <c r="W57" i="27"/>
  <c r="U57" i="27"/>
  <c r="S57" i="27"/>
  <c r="Q57" i="27"/>
  <c r="O57" i="27"/>
  <c r="M57" i="27"/>
  <c r="K57" i="27"/>
  <c r="I57" i="27"/>
  <c r="G57" i="27"/>
  <c r="AA56" i="27"/>
  <c r="Y56" i="27"/>
  <c r="W56" i="27"/>
  <c r="U56" i="27"/>
  <c r="S56" i="27"/>
  <c r="Q56" i="27"/>
  <c r="O56" i="27"/>
  <c r="M56" i="27"/>
  <c r="K56" i="27"/>
  <c r="I56" i="27"/>
  <c r="G56" i="27"/>
  <c r="AA55" i="27"/>
  <c r="Y55" i="27"/>
  <c r="W55" i="27"/>
  <c r="U55" i="27"/>
  <c r="S55" i="27"/>
  <c r="Q55" i="27"/>
  <c r="O55" i="27"/>
  <c r="M55" i="27"/>
  <c r="K55" i="27"/>
  <c r="I55" i="27"/>
  <c r="G55" i="27"/>
  <c r="AA54" i="27"/>
  <c r="Y54" i="27"/>
  <c r="W54" i="27"/>
  <c r="U54" i="27"/>
  <c r="S54" i="27"/>
  <c r="Q54" i="27"/>
  <c r="O54" i="27"/>
  <c r="M54" i="27"/>
  <c r="K54" i="27"/>
  <c r="I54" i="27"/>
  <c r="G54" i="27"/>
  <c r="AA53" i="27"/>
  <c r="Y53" i="27"/>
  <c r="W53" i="27"/>
  <c r="U53" i="27"/>
  <c r="S53" i="27"/>
  <c r="Q53" i="27"/>
  <c r="O53" i="27"/>
  <c r="M53" i="27"/>
  <c r="K53" i="27"/>
  <c r="I53" i="27"/>
  <c r="G53" i="27"/>
  <c r="AA52" i="27"/>
  <c r="Y52" i="27"/>
  <c r="W52" i="27"/>
  <c r="U52" i="27"/>
  <c r="S52" i="27"/>
  <c r="Q52" i="27"/>
  <c r="O52" i="27"/>
  <c r="M52" i="27"/>
  <c r="K52" i="27"/>
  <c r="I52" i="27"/>
  <c r="G52" i="27"/>
  <c r="AA51" i="27"/>
  <c r="Y51" i="27"/>
  <c r="W51" i="27"/>
  <c r="U51" i="27"/>
  <c r="S51" i="27"/>
  <c r="Q51" i="27"/>
  <c r="O51" i="27"/>
  <c r="M51" i="27"/>
  <c r="K51" i="27"/>
  <c r="I51" i="27"/>
  <c r="G51" i="27"/>
  <c r="AA50" i="27"/>
  <c r="Y50" i="27"/>
  <c r="W50" i="27"/>
  <c r="U50" i="27"/>
  <c r="S50" i="27"/>
  <c r="Q50" i="27"/>
  <c r="O50" i="27"/>
  <c r="M50" i="27"/>
  <c r="K50" i="27"/>
  <c r="I50" i="27"/>
  <c r="G50" i="27"/>
  <c r="AA49" i="27"/>
  <c r="Y49" i="27"/>
  <c r="W49" i="27"/>
  <c r="U49" i="27"/>
  <c r="S49" i="27"/>
  <c r="Q49" i="27"/>
  <c r="O49" i="27"/>
  <c r="M49" i="27"/>
  <c r="K49" i="27"/>
  <c r="I49" i="27"/>
  <c r="G49" i="27"/>
  <c r="AA47" i="27"/>
  <c r="Y47" i="27"/>
  <c r="W47" i="27"/>
  <c r="U47" i="27"/>
  <c r="S47" i="27"/>
  <c r="Q47" i="27"/>
  <c r="O47" i="27"/>
  <c r="M47" i="27"/>
  <c r="K47" i="27"/>
  <c r="I47" i="27"/>
  <c r="G47" i="27"/>
  <c r="AA46" i="27"/>
  <c r="Y46" i="27"/>
  <c r="W46" i="27"/>
  <c r="U46" i="27"/>
  <c r="S46" i="27"/>
  <c r="Q46" i="27"/>
  <c r="O46" i="27"/>
  <c r="M46" i="27"/>
  <c r="K46" i="27"/>
  <c r="I46" i="27"/>
  <c r="G46" i="27"/>
  <c r="AA45" i="27"/>
  <c r="Y45" i="27"/>
  <c r="W45" i="27"/>
  <c r="U45" i="27"/>
  <c r="S45" i="27"/>
  <c r="Q45" i="27"/>
  <c r="O45" i="27"/>
  <c r="M45" i="27"/>
  <c r="K45" i="27"/>
  <c r="I45" i="27"/>
  <c r="G45" i="27"/>
  <c r="AA44" i="27"/>
  <c r="Y44" i="27"/>
  <c r="W44" i="27"/>
  <c r="U44" i="27"/>
  <c r="S44" i="27"/>
  <c r="Q44" i="27"/>
  <c r="O44" i="27"/>
  <c r="M44" i="27"/>
  <c r="K44" i="27"/>
  <c r="I44" i="27"/>
  <c r="G44" i="27"/>
  <c r="AA43" i="27"/>
  <c r="Y43" i="27"/>
  <c r="W43" i="27"/>
  <c r="U43" i="27"/>
  <c r="S43" i="27"/>
  <c r="Q43" i="27"/>
  <c r="O43" i="27"/>
  <c r="M43" i="27"/>
  <c r="K43" i="27"/>
  <c r="I43" i="27"/>
  <c r="G43" i="27"/>
  <c r="AA42" i="27"/>
  <c r="Y42" i="27"/>
  <c r="W42" i="27"/>
  <c r="U42" i="27"/>
  <c r="S42" i="27"/>
  <c r="Q42" i="27"/>
  <c r="O42" i="27"/>
  <c r="M42" i="27"/>
  <c r="K42" i="27"/>
  <c r="I42" i="27"/>
  <c r="G42" i="27"/>
  <c r="AA41" i="27"/>
  <c r="Y41" i="27"/>
  <c r="W41" i="27"/>
  <c r="U41" i="27"/>
  <c r="S41" i="27"/>
  <c r="Q41" i="27"/>
  <c r="O41" i="27"/>
  <c r="M41" i="27"/>
  <c r="K41" i="27"/>
  <c r="I41" i="27"/>
  <c r="G41" i="27"/>
  <c r="AA40" i="27"/>
  <c r="Y40" i="27"/>
  <c r="W40" i="27"/>
  <c r="U40" i="27"/>
  <c r="S40" i="27"/>
  <c r="Q40" i="27"/>
  <c r="O40" i="27"/>
  <c r="M40" i="27"/>
  <c r="K40" i="27"/>
  <c r="I40" i="27"/>
  <c r="G40" i="27"/>
  <c r="AA39" i="27"/>
  <c r="Y39" i="27"/>
  <c r="W39" i="27"/>
  <c r="U39" i="27"/>
  <c r="S39" i="27"/>
  <c r="Q39" i="27"/>
  <c r="O39" i="27"/>
  <c r="M39" i="27"/>
  <c r="K39" i="27"/>
  <c r="I39" i="27"/>
  <c r="G39" i="27"/>
  <c r="AA38" i="27"/>
  <c r="Y38" i="27"/>
  <c r="W38" i="27"/>
  <c r="U38" i="27"/>
  <c r="S38" i="27"/>
  <c r="Q38" i="27"/>
  <c r="O38" i="27"/>
  <c r="M38" i="27"/>
  <c r="K38" i="27"/>
  <c r="I38" i="27"/>
  <c r="G38" i="27"/>
  <c r="AA37" i="27"/>
  <c r="Y37" i="27"/>
  <c r="W37" i="27"/>
  <c r="U37" i="27"/>
  <c r="S37" i="27"/>
  <c r="Q37" i="27"/>
  <c r="O37" i="27"/>
  <c r="M37" i="27"/>
  <c r="K37" i="27"/>
  <c r="I37" i="27"/>
  <c r="G37" i="27"/>
  <c r="AA36" i="27"/>
  <c r="Y36" i="27"/>
  <c r="W36" i="27"/>
  <c r="U36" i="27"/>
  <c r="S36" i="27"/>
  <c r="Q36" i="27"/>
  <c r="O36" i="27"/>
  <c r="M36" i="27"/>
  <c r="K36" i="27"/>
  <c r="I36" i="27"/>
  <c r="G36" i="27"/>
  <c r="AA35" i="27"/>
  <c r="Y35" i="27"/>
  <c r="W35" i="27"/>
  <c r="U35" i="27"/>
  <c r="S35" i="27"/>
  <c r="Q35" i="27"/>
  <c r="O35" i="27"/>
  <c r="M35" i="27"/>
  <c r="K35" i="27"/>
  <c r="I35" i="27"/>
  <c r="G35" i="27"/>
  <c r="AA34" i="27"/>
  <c r="Y34" i="27"/>
  <c r="W34" i="27"/>
  <c r="U34" i="27"/>
  <c r="S34" i="27"/>
  <c r="Q34" i="27"/>
  <c r="O34" i="27"/>
  <c r="M34" i="27"/>
  <c r="K34" i="27"/>
  <c r="I34" i="27"/>
  <c r="G34" i="27"/>
  <c r="AA33" i="27"/>
  <c r="Y33" i="27"/>
  <c r="W33" i="27"/>
  <c r="U33" i="27"/>
  <c r="S33" i="27"/>
  <c r="Q33" i="27"/>
  <c r="O33" i="27"/>
  <c r="M33" i="27"/>
  <c r="K33" i="27"/>
  <c r="I33" i="27"/>
  <c r="G33" i="27"/>
  <c r="AA31" i="27"/>
  <c r="Y31" i="27"/>
  <c r="W31" i="27"/>
  <c r="U31" i="27"/>
  <c r="S31" i="27"/>
  <c r="Q31" i="27"/>
  <c r="O31" i="27"/>
  <c r="M31" i="27"/>
  <c r="K31" i="27"/>
  <c r="I31" i="27"/>
  <c r="G31" i="27"/>
  <c r="AA30" i="27"/>
  <c r="Y30" i="27"/>
  <c r="W30" i="27"/>
  <c r="U30" i="27"/>
  <c r="S30" i="27"/>
  <c r="Q30" i="27"/>
  <c r="O30" i="27"/>
  <c r="M30" i="27"/>
  <c r="K30" i="27"/>
  <c r="I30" i="27"/>
  <c r="G30" i="27"/>
  <c r="AA28" i="27"/>
  <c r="Y28" i="27"/>
  <c r="W28" i="27"/>
  <c r="U28" i="27"/>
  <c r="S28" i="27"/>
  <c r="Q28" i="27"/>
  <c r="O28" i="27"/>
  <c r="M28" i="27"/>
  <c r="K28" i="27"/>
  <c r="I28" i="27"/>
  <c r="G28" i="27"/>
  <c r="AA27" i="27"/>
  <c r="Y27" i="27"/>
  <c r="W27" i="27"/>
  <c r="U27" i="27"/>
  <c r="S27" i="27"/>
  <c r="Q27" i="27"/>
  <c r="O27" i="27"/>
  <c r="M27" i="27"/>
  <c r="K27" i="27"/>
  <c r="I27" i="27"/>
  <c r="G27" i="27"/>
  <c r="AA26" i="27"/>
  <c r="Y26" i="27"/>
  <c r="W26" i="27"/>
  <c r="U26" i="27"/>
  <c r="S26" i="27"/>
  <c r="Q26" i="27"/>
  <c r="O26" i="27"/>
  <c r="M26" i="27"/>
  <c r="K26" i="27"/>
  <c r="I26" i="27"/>
  <c r="G26" i="27"/>
  <c r="AA25" i="27"/>
  <c r="Y25" i="27"/>
  <c r="W25" i="27"/>
  <c r="U25" i="27"/>
  <c r="S25" i="27"/>
  <c r="Q25" i="27"/>
  <c r="O25" i="27"/>
  <c r="M25" i="27"/>
  <c r="K25" i="27"/>
  <c r="I25" i="27"/>
  <c r="G25" i="27"/>
  <c r="AA24" i="27"/>
  <c r="Y24" i="27"/>
  <c r="W24" i="27"/>
  <c r="U24" i="27"/>
  <c r="S24" i="27"/>
  <c r="Q24" i="27"/>
  <c r="O24" i="27"/>
  <c r="M24" i="27"/>
  <c r="K24" i="27"/>
  <c r="I24" i="27"/>
  <c r="G24" i="27"/>
  <c r="AA23" i="27"/>
  <c r="Y23" i="27"/>
  <c r="W23" i="27"/>
  <c r="U23" i="27"/>
  <c r="S23" i="27"/>
  <c r="Q23" i="27"/>
  <c r="O23" i="27"/>
  <c r="M23" i="27"/>
  <c r="K23" i="27"/>
  <c r="I23" i="27"/>
  <c r="G23" i="27"/>
  <c r="AA22" i="27"/>
  <c r="Y22" i="27"/>
  <c r="W22" i="27"/>
  <c r="U22" i="27"/>
  <c r="S22" i="27"/>
  <c r="Q22" i="27"/>
  <c r="O22" i="27"/>
  <c r="M22" i="27"/>
  <c r="K22" i="27"/>
  <c r="I22" i="27"/>
  <c r="G22" i="27"/>
  <c r="AA21" i="27"/>
  <c r="Y21" i="27"/>
  <c r="W21" i="27"/>
  <c r="U21" i="27"/>
  <c r="S21" i="27"/>
  <c r="Q21" i="27"/>
  <c r="O21" i="27"/>
  <c r="M21" i="27"/>
  <c r="K21" i="27"/>
  <c r="I21" i="27"/>
  <c r="G21" i="27"/>
  <c r="AA20" i="27"/>
  <c r="Y20" i="27"/>
  <c r="W20" i="27"/>
  <c r="U20" i="27"/>
  <c r="S20" i="27"/>
  <c r="Q20" i="27"/>
  <c r="O20" i="27"/>
  <c r="M20" i="27"/>
  <c r="K20" i="27"/>
  <c r="I20" i="27"/>
  <c r="G20" i="27"/>
  <c r="AA19" i="27"/>
  <c r="Y19" i="27"/>
  <c r="W19" i="27"/>
  <c r="U19" i="27"/>
  <c r="S19" i="27"/>
  <c r="Q19" i="27"/>
  <c r="O19" i="27"/>
  <c r="M19" i="27"/>
  <c r="K19" i="27"/>
  <c r="I19" i="27"/>
  <c r="G19" i="27"/>
  <c r="AA18" i="27"/>
  <c r="Y18" i="27"/>
  <c r="W18" i="27"/>
  <c r="U18" i="27"/>
  <c r="S18" i="27"/>
  <c r="Q18" i="27"/>
  <c r="O18" i="27"/>
  <c r="M18" i="27"/>
  <c r="K18" i="27"/>
  <c r="I18" i="27"/>
  <c r="G18" i="27"/>
  <c r="AA16" i="27"/>
  <c r="Y16" i="27"/>
  <c r="W16" i="27"/>
  <c r="U16" i="27"/>
  <c r="S16" i="27"/>
  <c r="Q16" i="27"/>
  <c r="O16" i="27"/>
  <c r="M16" i="27"/>
  <c r="K16" i="27"/>
  <c r="I16" i="27"/>
  <c r="G16" i="27"/>
  <c r="AA15" i="27"/>
  <c r="Y15" i="27"/>
  <c r="W15" i="27"/>
  <c r="U15" i="27"/>
  <c r="S15" i="27"/>
  <c r="Q15" i="27"/>
  <c r="O15" i="27"/>
  <c r="M15" i="27"/>
  <c r="K15" i="27"/>
  <c r="I15" i="27"/>
  <c r="G15" i="27"/>
  <c r="AA14" i="27"/>
  <c r="Y14" i="27"/>
  <c r="W14" i="27"/>
  <c r="U14" i="27"/>
  <c r="S14" i="27"/>
  <c r="Q14" i="27"/>
  <c r="O14" i="27"/>
  <c r="M14" i="27"/>
  <c r="K14" i="27"/>
  <c r="I14" i="27"/>
  <c r="G14" i="27"/>
  <c r="AA13" i="27"/>
  <c r="Y13" i="27"/>
  <c r="W13" i="27"/>
  <c r="U13" i="27"/>
  <c r="S13" i="27"/>
  <c r="Q13" i="27"/>
  <c r="O13" i="27"/>
  <c r="M13" i="27"/>
  <c r="K13" i="27"/>
  <c r="I13" i="27"/>
  <c r="G13" i="27"/>
  <c r="AA12" i="27"/>
  <c r="Y12" i="27"/>
  <c r="W12" i="27"/>
  <c r="U12" i="27"/>
  <c r="S12" i="27"/>
  <c r="Q12" i="27"/>
  <c r="O12" i="27"/>
  <c r="M12" i="27"/>
  <c r="K12" i="27"/>
  <c r="I12" i="27"/>
  <c r="G12" i="27"/>
  <c r="AA11" i="27"/>
  <c r="Y11" i="27"/>
  <c r="W11" i="27"/>
  <c r="U11" i="27"/>
  <c r="S11" i="27"/>
  <c r="Q11" i="27"/>
  <c r="O11" i="27"/>
  <c r="M11" i="27"/>
  <c r="K11" i="27"/>
  <c r="I11" i="27"/>
  <c r="G11" i="27"/>
  <c r="AA10" i="27"/>
  <c r="Y10" i="27"/>
  <c r="W10" i="27"/>
  <c r="U10" i="27"/>
  <c r="S10" i="27"/>
  <c r="Q10" i="27"/>
  <c r="O10" i="27"/>
  <c r="M10" i="27"/>
  <c r="K10" i="27"/>
  <c r="I10" i="27"/>
  <c r="G10" i="27"/>
  <c r="AA9" i="27"/>
  <c r="Y9" i="27"/>
  <c r="W9" i="27"/>
  <c r="U9" i="27"/>
  <c r="S9" i="27"/>
  <c r="Q9" i="27"/>
  <c r="O9" i="27"/>
  <c r="M9" i="27"/>
  <c r="K9" i="27"/>
  <c r="I9" i="27"/>
  <c r="G9" i="27"/>
  <c r="AA8" i="27"/>
  <c r="Y8" i="27"/>
  <c r="W8" i="27"/>
  <c r="U8" i="27"/>
  <c r="S8" i="27"/>
  <c r="Q8" i="27"/>
  <c r="O8" i="27"/>
  <c r="M8" i="27"/>
  <c r="K8" i="27"/>
  <c r="I8" i="27"/>
  <c r="G8" i="27"/>
  <c r="AA7" i="27"/>
  <c r="Y7" i="27"/>
  <c r="W7" i="27"/>
  <c r="U7" i="27"/>
  <c r="S7" i="27"/>
  <c r="Q7" i="27"/>
  <c r="O7" i="27"/>
  <c r="M7" i="27"/>
  <c r="K7" i="27"/>
  <c r="I7" i="27"/>
  <c r="G7" i="27"/>
  <c r="AA6" i="27"/>
  <c r="Y6" i="27"/>
  <c r="W6" i="27"/>
  <c r="U6" i="27"/>
  <c r="S6" i="27"/>
  <c r="Q6" i="27"/>
  <c r="O6" i="27"/>
  <c r="M6" i="27"/>
  <c r="K6" i="27"/>
  <c r="I6" i="27"/>
  <c r="G6" i="27"/>
  <c r="AI19" i="30"/>
  <c r="AH19" i="30"/>
  <c r="AG19" i="30"/>
  <c r="AF19" i="30"/>
  <c r="AE19" i="30"/>
  <c r="AD19" i="30"/>
  <c r="AC19" i="30"/>
  <c r="AB19" i="30"/>
  <c r="AA19" i="30"/>
  <c r="Z19" i="30"/>
  <c r="Y19" i="30"/>
  <c r="X19" i="30"/>
  <c r="W19" i="30"/>
  <c r="V19" i="30"/>
  <c r="U19" i="30"/>
  <c r="V7" i="30"/>
  <c r="Y7" i="30" s="1"/>
  <c r="AB7" i="30" s="1"/>
  <c r="AE7" i="30" s="1"/>
  <c r="AH7" i="30" s="1"/>
  <c r="T19" i="30"/>
  <c r="S19" i="30"/>
  <c r="R19" i="30"/>
  <c r="Q19" i="30"/>
  <c r="P19" i="30"/>
  <c r="O19" i="30"/>
  <c r="S7" i="30"/>
  <c r="P7" i="30"/>
  <c r="L19" i="30"/>
  <c r="M7" i="30"/>
  <c r="I19" i="30"/>
  <c r="J7" i="30"/>
  <c r="F19" i="30"/>
  <c r="G7" i="30"/>
  <c r="J229" i="9" l="1"/>
  <c r="J369" i="6"/>
  <c r="Y285" i="27"/>
  <c r="Q285" i="27"/>
  <c r="S285" i="27"/>
  <c r="M285" i="27"/>
  <c r="M16" i="30" s="1"/>
  <c r="N16" i="30" s="1"/>
  <c r="U285" i="27"/>
  <c r="W285" i="27"/>
  <c r="AA285" i="27"/>
  <c r="G285" i="27"/>
  <c r="D16" i="30" s="1"/>
  <c r="E16" i="30" s="1"/>
  <c r="O285" i="27"/>
  <c r="K285" i="27"/>
  <c r="J16" i="30" s="1"/>
  <c r="K16" i="30" s="1"/>
  <c r="I285" i="27"/>
  <c r="G16" i="30" s="1"/>
  <c r="H16" i="30" s="1"/>
  <c r="J51" i="22"/>
  <c r="J150" i="21"/>
  <c r="J149" i="21"/>
  <c r="J148" i="21"/>
  <c r="J147" i="21"/>
  <c r="J146" i="21"/>
  <c r="J145" i="21"/>
  <c r="J144" i="21"/>
  <c r="J143" i="21"/>
  <c r="J142" i="21"/>
  <c r="J141" i="21"/>
  <c r="J140" i="21"/>
  <c r="J139" i="21"/>
  <c r="J138" i="21"/>
  <c r="J137" i="21"/>
  <c r="J136" i="21"/>
  <c r="J135" i="21"/>
  <c r="J134" i="21"/>
  <c r="J133" i="21"/>
  <c r="J132" i="21"/>
  <c r="J131" i="21"/>
  <c r="J130" i="21"/>
  <c r="J127" i="21"/>
  <c r="J126" i="21"/>
  <c r="J123" i="21"/>
  <c r="J122" i="21"/>
  <c r="J121" i="21"/>
  <c r="J120" i="21"/>
  <c r="J119" i="21"/>
  <c r="J118" i="21"/>
  <c r="J117" i="21"/>
  <c r="J114" i="21"/>
  <c r="J113" i="21"/>
  <c r="J112" i="21"/>
  <c r="J111" i="21"/>
  <c r="J110" i="21"/>
  <c r="J109" i="21"/>
  <c r="J108" i="21"/>
  <c r="J107" i="21"/>
  <c r="J106" i="21"/>
  <c r="J105" i="21"/>
  <c r="J104" i="21"/>
  <c r="J103" i="21"/>
  <c r="J102" i="21"/>
  <c r="J101" i="21"/>
  <c r="J100" i="21"/>
  <c r="J99" i="21"/>
  <c r="J98" i="21"/>
  <c r="J97" i="21"/>
  <c r="J96" i="21"/>
  <c r="J95" i="21"/>
  <c r="J94" i="21"/>
  <c r="J93" i="21"/>
  <c r="J92" i="21"/>
  <c r="J91" i="21"/>
  <c r="J90" i="21"/>
  <c r="J89" i="21"/>
  <c r="J88" i="21"/>
  <c r="J87" i="21"/>
  <c r="J86" i="21"/>
  <c r="J85" i="21"/>
  <c r="J82" i="21"/>
  <c r="J81" i="21"/>
  <c r="J80" i="21"/>
  <c r="J79" i="21"/>
  <c r="J78" i="21"/>
  <c r="J77" i="21"/>
  <c r="J76" i="21"/>
  <c r="J75" i="21"/>
  <c r="J73" i="21"/>
  <c r="J72" i="21"/>
  <c r="J71" i="21"/>
  <c r="J70" i="21"/>
  <c r="J69" i="21"/>
  <c r="J68" i="21"/>
  <c r="J67" i="21"/>
  <c r="J66" i="21"/>
  <c r="J64" i="21"/>
  <c r="J63" i="21"/>
  <c r="J62" i="21"/>
  <c r="J61" i="21"/>
  <c r="J60" i="21"/>
  <c r="J59" i="21"/>
  <c r="J58" i="21"/>
  <c r="J57" i="21"/>
  <c r="J54" i="21"/>
  <c r="J53" i="21"/>
  <c r="J52" i="21"/>
  <c r="J51" i="21"/>
  <c r="J50" i="21"/>
  <c r="J49" i="21"/>
  <c r="J48" i="21"/>
  <c r="J47" i="21"/>
  <c r="J46" i="21"/>
  <c r="J45" i="21"/>
  <c r="J44" i="21"/>
  <c r="J43" i="21"/>
  <c r="J41" i="21"/>
  <c r="J40" i="21"/>
  <c r="J39" i="21"/>
  <c r="J38" i="21"/>
  <c r="J37" i="21"/>
  <c r="J36" i="21"/>
  <c r="J35" i="21"/>
  <c r="J34" i="21"/>
  <c r="J33" i="21"/>
  <c r="J32" i="21"/>
  <c r="J31" i="21"/>
  <c r="J30" i="21"/>
  <c r="J28" i="21"/>
  <c r="J27" i="21"/>
  <c r="J26" i="21"/>
  <c r="J25" i="21"/>
  <c r="J24" i="21"/>
  <c r="J23" i="21"/>
  <c r="J22" i="21"/>
  <c r="J21" i="21"/>
  <c r="J20" i="21"/>
  <c r="J19" i="21"/>
  <c r="J18" i="21"/>
  <c r="J17" i="21"/>
  <c r="J14" i="21"/>
  <c r="J13" i="21"/>
  <c r="J12" i="21"/>
  <c r="J11" i="21"/>
  <c r="J10" i="21"/>
  <c r="J9" i="21"/>
  <c r="J8" i="21"/>
  <c r="J7" i="21"/>
  <c r="J6" i="21"/>
  <c r="J81" i="20" l="1"/>
  <c r="J151" i="21"/>
  <c r="J339" i="19"/>
  <c r="J338" i="19"/>
  <c r="J337" i="19"/>
  <c r="J336" i="19"/>
  <c r="J335" i="19"/>
  <c r="J334" i="19"/>
  <c r="J333" i="19"/>
  <c r="J332" i="19"/>
  <c r="J331" i="19"/>
  <c r="J330" i="19"/>
  <c r="J329" i="19"/>
  <c r="J328" i="19"/>
  <c r="J327" i="19"/>
  <c r="J326" i="19"/>
  <c r="J325" i="19"/>
  <c r="J324" i="19"/>
  <c r="J323" i="19"/>
  <c r="J322" i="19"/>
  <c r="J321" i="19"/>
  <c r="J320" i="19"/>
  <c r="J319" i="19"/>
  <c r="J318" i="19"/>
  <c r="J317" i="19"/>
  <c r="J316" i="19"/>
  <c r="J315" i="19"/>
  <c r="J314" i="19"/>
  <c r="J313" i="19"/>
  <c r="J312" i="19"/>
  <c r="J311" i="19"/>
  <c r="J310" i="19"/>
  <c r="J309" i="19"/>
  <c r="J308" i="19"/>
  <c r="J307" i="19"/>
  <c r="J306" i="19"/>
  <c r="J305" i="19"/>
  <c r="J304" i="19"/>
  <c r="J303" i="19"/>
  <c r="J302" i="19"/>
  <c r="J299" i="19"/>
  <c r="J298" i="19"/>
  <c r="J297" i="19"/>
  <c r="J296" i="19"/>
  <c r="J295" i="19"/>
  <c r="J294" i="19"/>
  <c r="J293" i="19"/>
  <c r="J292" i="19"/>
  <c r="J291" i="19"/>
  <c r="J290" i="19"/>
  <c r="J289" i="19"/>
  <c r="J288" i="19"/>
  <c r="J287" i="19"/>
  <c r="J286" i="19"/>
  <c r="J285" i="19"/>
  <c r="J284" i="19"/>
  <c r="J283" i="19"/>
  <c r="J282" i="19"/>
  <c r="J281" i="19"/>
  <c r="J280" i="19"/>
  <c r="J279" i="19"/>
  <c r="J278" i="19"/>
  <c r="J277" i="19"/>
  <c r="J276" i="19"/>
  <c r="J275" i="19"/>
  <c r="J274" i="19"/>
  <c r="J273" i="19"/>
  <c r="J272" i="19"/>
  <c r="J271" i="19"/>
  <c r="J270" i="19"/>
  <c r="J269" i="19"/>
  <c r="J268" i="19"/>
  <c r="J267" i="19"/>
  <c r="J266" i="19"/>
  <c r="J265" i="19"/>
  <c r="J264" i="19"/>
  <c r="J263" i="19"/>
  <c r="J262" i="19"/>
  <c r="J261" i="19"/>
  <c r="J260" i="19"/>
  <c r="J259" i="19"/>
  <c r="J258" i="19"/>
  <c r="J257" i="19"/>
  <c r="J256" i="19"/>
  <c r="J255" i="19"/>
  <c r="J254" i="19"/>
  <c r="J253" i="19"/>
  <c r="J252" i="19"/>
  <c r="J251" i="19"/>
  <c r="J250" i="19"/>
  <c r="J249" i="19"/>
  <c r="J248" i="19"/>
  <c r="J247" i="19"/>
  <c r="J246" i="19"/>
  <c r="J245" i="19"/>
  <c r="J244" i="19"/>
  <c r="J243" i="19"/>
  <c r="J242" i="19"/>
  <c r="J241" i="19"/>
  <c r="J240" i="19"/>
  <c r="J239" i="19"/>
  <c r="J238" i="19"/>
  <c r="J237" i="19"/>
  <c r="J236" i="19"/>
  <c r="J235" i="19"/>
  <c r="J234" i="19"/>
  <c r="J233" i="19"/>
  <c r="J232" i="19"/>
  <c r="J231" i="19"/>
  <c r="J230" i="19"/>
  <c r="J229" i="19"/>
  <c r="J228" i="19"/>
  <c r="J227" i="19"/>
  <c r="J226" i="19"/>
  <c r="J225" i="19"/>
  <c r="J224" i="19"/>
  <c r="J223" i="19"/>
  <c r="J222" i="19"/>
  <c r="J221" i="19"/>
  <c r="J220" i="19"/>
  <c r="J219" i="19"/>
  <c r="J218" i="19"/>
  <c r="J217" i="19"/>
  <c r="J216" i="19"/>
  <c r="J215" i="19"/>
  <c r="J214" i="19"/>
  <c r="J213" i="19"/>
  <c r="J212" i="19"/>
  <c r="J211" i="19"/>
  <c r="J210" i="19"/>
  <c r="J209" i="19"/>
  <c r="J208" i="19"/>
  <c r="J207" i="19"/>
  <c r="J206" i="19"/>
  <c r="J205" i="19"/>
  <c r="J204" i="19"/>
  <c r="J203" i="19"/>
  <c r="J202" i="19"/>
  <c r="J201" i="19"/>
  <c r="J200" i="19"/>
  <c r="J199" i="19"/>
  <c r="J198" i="19"/>
  <c r="J197" i="19"/>
  <c r="J196" i="19"/>
  <c r="J195" i="19"/>
  <c r="J194" i="19"/>
  <c r="J193" i="19"/>
  <c r="J192" i="19"/>
  <c r="J191" i="19"/>
  <c r="J190" i="19"/>
  <c r="J189" i="19"/>
  <c r="J188" i="19"/>
  <c r="J187" i="19"/>
  <c r="J186" i="19"/>
  <c r="J185" i="19"/>
  <c r="J184" i="19"/>
  <c r="J183" i="19"/>
  <c r="J182" i="19"/>
  <c r="J181" i="19"/>
  <c r="J180" i="19"/>
  <c r="J179" i="19"/>
  <c r="J178" i="19"/>
  <c r="J177" i="19"/>
  <c r="J176" i="19"/>
  <c r="J175" i="19"/>
  <c r="J174" i="19"/>
  <c r="J173" i="19"/>
  <c r="J172" i="19"/>
  <c r="J171" i="19"/>
  <c r="J170" i="19"/>
  <c r="J169" i="19"/>
  <c r="J168" i="19"/>
  <c r="J167" i="19"/>
  <c r="J166" i="19"/>
  <c r="J165" i="19"/>
  <c r="J164" i="19"/>
  <c r="J163" i="19"/>
  <c r="J162" i="19"/>
  <c r="J161" i="19"/>
  <c r="J160" i="19"/>
  <c r="J159" i="19"/>
  <c r="J158" i="19"/>
  <c r="J157" i="19"/>
  <c r="J156" i="19"/>
  <c r="J155" i="19"/>
  <c r="J154" i="19"/>
  <c r="J153" i="19"/>
  <c r="J152" i="19"/>
  <c r="J151" i="19"/>
  <c r="J150" i="19"/>
  <c r="J149" i="19"/>
  <c r="J148" i="19"/>
  <c r="J147" i="19"/>
  <c r="J146" i="19"/>
  <c r="J145" i="19"/>
  <c r="J144" i="19"/>
  <c r="J143" i="19"/>
  <c r="J142" i="19"/>
  <c r="J141" i="19"/>
  <c r="J140" i="19"/>
  <c r="J139" i="19"/>
  <c r="J138" i="19"/>
  <c r="J137" i="19"/>
  <c r="J136" i="19"/>
  <c r="J135" i="19"/>
  <c r="J134" i="19"/>
  <c r="J133" i="19"/>
  <c r="J132" i="19"/>
  <c r="J131" i="19"/>
  <c r="J130" i="19"/>
  <c r="J129" i="19"/>
  <c r="J128" i="19"/>
  <c r="J127" i="19"/>
  <c r="J126" i="19"/>
  <c r="J125" i="19"/>
  <c r="J124" i="19"/>
  <c r="J123" i="19"/>
  <c r="J122" i="19"/>
  <c r="J121" i="19"/>
  <c r="J120" i="19"/>
  <c r="J119" i="19"/>
  <c r="J118" i="19"/>
  <c r="J117" i="19"/>
  <c r="J116" i="19"/>
  <c r="J115" i="19"/>
  <c r="J114" i="19"/>
  <c r="J113" i="19"/>
  <c r="J112" i="19"/>
  <c r="J111" i="19"/>
  <c r="J110" i="19"/>
  <c r="J109" i="19"/>
  <c r="J108" i="19"/>
  <c r="J107" i="19"/>
  <c r="J106" i="19"/>
  <c r="J105" i="19"/>
  <c r="J104" i="19"/>
  <c r="J103" i="19"/>
  <c r="J102" i="19"/>
  <c r="J101" i="19"/>
  <c r="J100" i="19"/>
  <c r="J99" i="19"/>
  <c r="J98" i="19"/>
  <c r="J97" i="19"/>
  <c r="J96" i="19"/>
  <c r="J95" i="19"/>
  <c r="J94" i="19"/>
  <c r="J93" i="19"/>
  <c r="J92" i="19"/>
  <c r="J91" i="19"/>
  <c r="J90" i="19"/>
  <c r="J89" i="19"/>
  <c r="J88" i="19"/>
  <c r="J87" i="19"/>
  <c r="J86" i="19"/>
  <c r="J85" i="19"/>
  <c r="J84" i="19"/>
  <c r="J83" i="19"/>
  <c r="J82" i="19"/>
  <c r="J81" i="19"/>
  <c r="J80" i="19"/>
  <c r="J79" i="19"/>
  <c r="J78" i="19"/>
  <c r="J77" i="19"/>
  <c r="J76" i="19"/>
  <c r="J75" i="19"/>
  <c r="J74" i="19"/>
  <c r="J73" i="19"/>
  <c r="J72" i="19"/>
  <c r="J71" i="19"/>
  <c r="J70" i="19"/>
  <c r="J69" i="19"/>
  <c r="J68" i="19"/>
  <c r="J67" i="19"/>
  <c r="J66" i="19"/>
  <c r="J65" i="19"/>
  <c r="J64" i="19"/>
  <c r="J63" i="19"/>
  <c r="J62" i="19"/>
  <c r="J61" i="19"/>
  <c r="J60" i="19"/>
  <c r="J59" i="19"/>
  <c r="J58" i="19"/>
  <c r="J57" i="19"/>
  <c r="J56" i="19"/>
  <c r="J55" i="19"/>
  <c r="J54" i="19"/>
  <c r="J53" i="19"/>
  <c r="J52" i="19"/>
  <c r="J51" i="19"/>
  <c r="J50" i="19"/>
  <c r="J49" i="19"/>
  <c r="J48" i="19"/>
  <c r="J47" i="19"/>
  <c r="J46" i="19"/>
  <c r="J45" i="19"/>
  <c r="J44" i="19"/>
  <c r="J43" i="19"/>
  <c r="J42" i="19"/>
  <c r="J41" i="19"/>
  <c r="J40" i="19"/>
  <c r="J39" i="19"/>
  <c r="J38" i="19"/>
  <c r="J37" i="19"/>
  <c r="J36" i="19"/>
  <c r="J35" i="19"/>
  <c r="J34" i="19"/>
  <c r="J33" i="19"/>
  <c r="J32" i="19"/>
  <c r="J31" i="19"/>
  <c r="J30" i="19"/>
  <c r="J29" i="19"/>
  <c r="J28" i="19"/>
  <c r="J27" i="19"/>
  <c r="J26" i="19"/>
  <c r="J25" i="19"/>
  <c r="J24" i="19"/>
  <c r="J7" i="19"/>
  <c r="J8" i="19"/>
  <c r="J9" i="19"/>
  <c r="J10" i="19"/>
  <c r="J11" i="19"/>
  <c r="J12" i="19"/>
  <c r="J13" i="19"/>
  <c r="J14" i="19"/>
  <c r="J15" i="19"/>
  <c r="J16" i="19"/>
  <c r="J17" i="19"/>
  <c r="J18" i="19"/>
  <c r="J19" i="19"/>
  <c r="J20" i="19"/>
  <c r="J6" i="19"/>
  <c r="Y178" i="18"/>
  <c r="Y177" i="18"/>
  <c r="Y176" i="18"/>
  <c r="Y175" i="18"/>
  <c r="Y174" i="18"/>
  <c r="Y173" i="18"/>
  <c r="Y172" i="18"/>
  <c r="Y171" i="18"/>
  <c r="Y170" i="18"/>
  <c r="Y169" i="18"/>
  <c r="Y168" i="18"/>
  <c r="Y105" i="18"/>
  <c r="T105" i="18"/>
  <c r="O105" i="18"/>
  <c r="Y104" i="18"/>
  <c r="T104" i="18"/>
  <c r="O104" i="18"/>
  <c r="Y103" i="18"/>
  <c r="T103" i="18"/>
  <c r="O103" i="18"/>
  <c r="Y102" i="18"/>
  <c r="T102" i="18"/>
  <c r="O102" i="18"/>
  <c r="Y100" i="18"/>
  <c r="T100" i="18"/>
  <c r="O100" i="18"/>
  <c r="Y99" i="18"/>
  <c r="T99" i="18"/>
  <c r="O99" i="18"/>
  <c r="Y98" i="18"/>
  <c r="T98" i="18"/>
  <c r="O98" i="18"/>
  <c r="Y97" i="18"/>
  <c r="T97" i="18"/>
  <c r="O97" i="18"/>
  <c r="Y96" i="18"/>
  <c r="T96" i="18"/>
  <c r="O96" i="18"/>
  <c r="Y95" i="18"/>
  <c r="T95" i="18"/>
  <c r="O95" i="18"/>
  <c r="Y94" i="18"/>
  <c r="T94" i="18"/>
  <c r="O94" i="18"/>
  <c r="Y93" i="18"/>
  <c r="T93" i="18"/>
  <c r="O93" i="18"/>
  <c r="Y92" i="18"/>
  <c r="T92" i="18"/>
  <c r="O92" i="18"/>
  <c r="Y91" i="18"/>
  <c r="T91" i="18"/>
  <c r="O91" i="18"/>
  <c r="Y90" i="18"/>
  <c r="T90" i="18"/>
  <c r="O90" i="18"/>
  <c r="Y89" i="18"/>
  <c r="T89" i="18"/>
  <c r="O89" i="18"/>
  <c r="Y88" i="18"/>
  <c r="T88" i="18"/>
  <c r="O88" i="18"/>
  <c r="Y87" i="18"/>
  <c r="T87" i="18"/>
  <c r="O87" i="18"/>
  <c r="Y85" i="18"/>
  <c r="Y84" i="18"/>
  <c r="Y83" i="18"/>
  <c r="Y82" i="18"/>
  <c r="Y80" i="18"/>
  <c r="Y79" i="18"/>
  <c r="Y78" i="18"/>
  <c r="Y77" i="18"/>
  <c r="Y75" i="18"/>
  <c r="Y74" i="18"/>
  <c r="Y73" i="18"/>
  <c r="Y72" i="18"/>
  <c r="Y70" i="18"/>
  <c r="Y69" i="18"/>
  <c r="Y68" i="18"/>
  <c r="Y67" i="18"/>
  <c r="Y65" i="18"/>
  <c r="Y64" i="18"/>
  <c r="Y63" i="18"/>
  <c r="Y62" i="18"/>
  <c r="Y60" i="18"/>
  <c r="Y59" i="18"/>
  <c r="Y58" i="18"/>
  <c r="Y57" i="18"/>
  <c r="Y55" i="18"/>
  <c r="Y54" i="18"/>
  <c r="Y53" i="18"/>
  <c r="Y52" i="18"/>
  <c r="Y50" i="18"/>
  <c r="Y49" i="18"/>
  <c r="Y48" i="18"/>
  <c r="Y47" i="18"/>
  <c r="Y45" i="18"/>
  <c r="Y44" i="18"/>
  <c r="Y43" i="18"/>
  <c r="Y42" i="18"/>
  <c r="Y40" i="18"/>
  <c r="Y39" i="18"/>
  <c r="Y38" i="18"/>
  <c r="Y37" i="18"/>
  <c r="Y35" i="18"/>
  <c r="Y34" i="18"/>
  <c r="Y33" i="18"/>
  <c r="Y32" i="18"/>
  <c r="Y30" i="18"/>
  <c r="Y29" i="18"/>
  <c r="Y28" i="18"/>
  <c r="Y27" i="18"/>
  <c r="Y25" i="18"/>
  <c r="Y24" i="18"/>
  <c r="Y23" i="18"/>
  <c r="Y22" i="18"/>
  <c r="Y20" i="18"/>
  <c r="Y19" i="18"/>
  <c r="Y18" i="18"/>
  <c r="Y17" i="18"/>
  <c r="Y15" i="18"/>
  <c r="Y14" i="18"/>
  <c r="Y13" i="18"/>
  <c r="Y12" i="18"/>
  <c r="Y10" i="18"/>
  <c r="Y9" i="18"/>
  <c r="Y8" i="18"/>
  <c r="Y7" i="18"/>
  <c r="AA48" i="28"/>
  <c r="Y48" i="28"/>
  <c r="W48" i="28"/>
  <c r="U48" i="28"/>
  <c r="S48" i="28"/>
  <c r="Q48" i="28"/>
  <c r="O48" i="28"/>
  <c r="M48" i="28"/>
  <c r="K48" i="28"/>
  <c r="AA46" i="28"/>
  <c r="Y46" i="28"/>
  <c r="W46" i="28"/>
  <c r="U46" i="28"/>
  <c r="S46" i="28"/>
  <c r="Q46" i="28"/>
  <c r="O46" i="28"/>
  <c r="M46" i="28"/>
  <c r="K46" i="28"/>
  <c r="AA45" i="28"/>
  <c r="Y45" i="28"/>
  <c r="W45" i="28"/>
  <c r="U45" i="28"/>
  <c r="S45" i="28"/>
  <c r="Q45" i="28"/>
  <c r="O45" i="28"/>
  <c r="M45" i="28"/>
  <c r="K45" i="28"/>
  <c r="AA44" i="28"/>
  <c r="Y44" i="28"/>
  <c r="W44" i="28"/>
  <c r="U44" i="28"/>
  <c r="S44" i="28"/>
  <c r="Q44" i="28"/>
  <c r="O44" i="28"/>
  <c r="M44" i="28"/>
  <c r="K44" i="28"/>
  <c r="AA43" i="28"/>
  <c r="Y43" i="28"/>
  <c r="W43" i="28"/>
  <c r="U43" i="28"/>
  <c r="S43" i="28"/>
  <c r="Q43" i="28"/>
  <c r="O43" i="28"/>
  <c r="M43" i="28"/>
  <c r="K43" i="28"/>
  <c r="AA42" i="28"/>
  <c r="Y42" i="28"/>
  <c r="W42" i="28"/>
  <c r="U42" i="28"/>
  <c r="S42" i="28"/>
  <c r="Q42" i="28"/>
  <c r="O42" i="28"/>
  <c r="M42" i="28"/>
  <c r="K42" i="28"/>
  <c r="AA40" i="28"/>
  <c r="Y40" i="28"/>
  <c r="W40" i="28"/>
  <c r="U40" i="28"/>
  <c r="S40" i="28"/>
  <c r="Q40" i="28"/>
  <c r="O40" i="28"/>
  <c r="M40" i="28"/>
  <c r="K40" i="28"/>
  <c r="AA38" i="28"/>
  <c r="Y38" i="28"/>
  <c r="W38" i="28"/>
  <c r="U38" i="28"/>
  <c r="S38" i="28"/>
  <c r="Q38" i="28"/>
  <c r="O38" i="28"/>
  <c r="M38" i="28"/>
  <c r="K38" i="28"/>
  <c r="AA35" i="28"/>
  <c r="Y35" i="28"/>
  <c r="W35" i="28"/>
  <c r="U35" i="28"/>
  <c r="S35" i="28"/>
  <c r="Q35" i="28"/>
  <c r="O35" i="28"/>
  <c r="M35" i="28"/>
  <c r="K35" i="28"/>
  <c r="AA34" i="28"/>
  <c r="Y34" i="28"/>
  <c r="W34" i="28"/>
  <c r="U34" i="28"/>
  <c r="S34" i="28"/>
  <c r="Q34" i="28"/>
  <c r="O34" i="28"/>
  <c r="M34" i="28"/>
  <c r="K34" i="28"/>
  <c r="AA33" i="28"/>
  <c r="Y33" i="28"/>
  <c r="W33" i="28"/>
  <c r="U33" i="28"/>
  <c r="S33" i="28"/>
  <c r="Q33" i="28"/>
  <c r="O33" i="28"/>
  <c r="M33" i="28"/>
  <c r="K33" i="28"/>
  <c r="AA32" i="28"/>
  <c r="Y32" i="28"/>
  <c r="W32" i="28"/>
  <c r="U32" i="28"/>
  <c r="S32" i="28"/>
  <c r="Q32" i="28"/>
  <c r="O32" i="28"/>
  <c r="M32" i="28"/>
  <c r="K32" i="28"/>
  <c r="AA31" i="28"/>
  <c r="Y31" i="28"/>
  <c r="W31" i="28"/>
  <c r="U31" i="28"/>
  <c r="S31" i="28"/>
  <c r="Q31" i="28"/>
  <c r="O31" i="28"/>
  <c r="M31" i="28"/>
  <c r="K31" i="28"/>
  <c r="AA30" i="28"/>
  <c r="Y30" i="28"/>
  <c r="W30" i="28"/>
  <c r="U30" i="28"/>
  <c r="S30" i="28"/>
  <c r="Q30" i="28"/>
  <c r="O30" i="28"/>
  <c r="M30" i="28"/>
  <c r="K30" i="28"/>
  <c r="AA25" i="28"/>
  <c r="Y25" i="28"/>
  <c r="W25" i="28"/>
  <c r="U25" i="28"/>
  <c r="S25" i="28"/>
  <c r="Q25" i="28"/>
  <c r="O25" i="28"/>
  <c r="M25" i="28"/>
  <c r="K25" i="28"/>
  <c r="AA24" i="28"/>
  <c r="Y24" i="28"/>
  <c r="W24" i="28"/>
  <c r="U24" i="28"/>
  <c r="S24" i="28"/>
  <c r="Q24" i="28"/>
  <c r="O24" i="28"/>
  <c r="M24" i="28"/>
  <c r="K24" i="28"/>
  <c r="AA23" i="28"/>
  <c r="Y23" i="28"/>
  <c r="W23" i="28"/>
  <c r="U23" i="28"/>
  <c r="S23" i="28"/>
  <c r="Q23" i="28"/>
  <c r="O23" i="28"/>
  <c r="M23" i="28"/>
  <c r="K23" i="28"/>
  <c r="AA22" i="28"/>
  <c r="Y22" i="28"/>
  <c r="W22" i="28"/>
  <c r="U22" i="28"/>
  <c r="S22" i="28"/>
  <c r="Q22" i="28"/>
  <c r="O22" i="28"/>
  <c r="M22" i="28"/>
  <c r="K22" i="28"/>
  <c r="AA20" i="28"/>
  <c r="Y20" i="28"/>
  <c r="W20" i="28"/>
  <c r="U20" i="28"/>
  <c r="S20" i="28"/>
  <c r="Q20" i="28"/>
  <c r="O20" i="28"/>
  <c r="M20" i="28"/>
  <c r="K20" i="28"/>
  <c r="AA18" i="28"/>
  <c r="Y18" i="28"/>
  <c r="W18" i="28"/>
  <c r="U18" i="28"/>
  <c r="S18" i="28"/>
  <c r="Q18" i="28"/>
  <c r="O18" i="28"/>
  <c r="M18" i="28"/>
  <c r="K18" i="28"/>
  <c r="AA16" i="28"/>
  <c r="Y16" i="28"/>
  <c r="W16" i="28"/>
  <c r="U16" i="28"/>
  <c r="S16" i="28"/>
  <c r="Q16" i="28"/>
  <c r="O16" i="28"/>
  <c r="M16" i="28"/>
  <c r="K16" i="28"/>
  <c r="AA14" i="28"/>
  <c r="Y14" i="28"/>
  <c r="W14" i="28"/>
  <c r="U14" i="28"/>
  <c r="S14" i="28"/>
  <c r="Q14" i="28"/>
  <c r="O14" i="28"/>
  <c r="M14" i="28"/>
  <c r="K14" i="28"/>
  <c r="AA12" i="28"/>
  <c r="Y12" i="28"/>
  <c r="W12" i="28"/>
  <c r="U12" i="28"/>
  <c r="S12" i="28"/>
  <c r="Q12" i="28"/>
  <c r="O12" i="28"/>
  <c r="M12" i="28"/>
  <c r="K12" i="28"/>
  <c r="AA11" i="28"/>
  <c r="Y11" i="28"/>
  <c r="W11" i="28"/>
  <c r="U11" i="28"/>
  <c r="S11" i="28"/>
  <c r="Q11" i="28"/>
  <c r="O11" i="28"/>
  <c r="M11" i="28"/>
  <c r="K11" i="28"/>
  <c r="AA10" i="28"/>
  <c r="Y10" i="28"/>
  <c r="W10" i="28"/>
  <c r="U10" i="28"/>
  <c r="S10" i="28"/>
  <c r="Q10" i="28"/>
  <c r="O10" i="28"/>
  <c r="M10" i="28"/>
  <c r="K10" i="28"/>
  <c r="AA9" i="28"/>
  <c r="Y9" i="28"/>
  <c r="W9" i="28"/>
  <c r="U9" i="28"/>
  <c r="S9" i="28"/>
  <c r="Q9" i="28"/>
  <c r="O9" i="28"/>
  <c r="M9" i="28"/>
  <c r="K9" i="28"/>
  <c r="AA8" i="28"/>
  <c r="Y8" i="28"/>
  <c r="W8" i="28"/>
  <c r="U8" i="28"/>
  <c r="S8" i="28"/>
  <c r="Q8" i="28"/>
  <c r="O8" i="28"/>
  <c r="M8" i="28"/>
  <c r="K8" i="28"/>
  <c r="AA7" i="28"/>
  <c r="Y7" i="28"/>
  <c r="W7" i="28"/>
  <c r="U7" i="28"/>
  <c r="S7" i="28"/>
  <c r="Q7" i="28"/>
  <c r="O7" i="28"/>
  <c r="M7" i="28"/>
  <c r="K7" i="28"/>
  <c r="AA6" i="28"/>
  <c r="Y6" i="28"/>
  <c r="W6" i="28"/>
  <c r="U6" i="28"/>
  <c r="S6" i="28"/>
  <c r="Q6" i="28"/>
  <c r="O6" i="28"/>
  <c r="M6" i="28"/>
  <c r="K6" i="28"/>
  <c r="AA5" i="28"/>
  <c r="Y5" i="28"/>
  <c r="W5" i="28"/>
  <c r="U5" i="28"/>
  <c r="S5" i="28"/>
  <c r="Q5" i="28"/>
  <c r="O5" i="28"/>
  <c r="M5" i="28"/>
  <c r="K5" i="28"/>
  <c r="I5" i="28"/>
  <c r="I48" i="28"/>
  <c r="I46" i="28"/>
  <c r="I45" i="28"/>
  <c r="I44" i="28"/>
  <c r="I43" i="28"/>
  <c r="I42" i="28"/>
  <c r="I40" i="28"/>
  <c r="I38" i="28"/>
  <c r="I35" i="28"/>
  <c r="I34" i="28"/>
  <c r="I33" i="28"/>
  <c r="I32" i="28"/>
  <c r="I31" i="28"/>
  <c r="I30" i="28"/>
  <c r="I25" i="28"/>
  <c r="I24" i="28"/>
  <c r="I23" i="28"/>
  <c r="I22" i="28"/>
  <c r="I20" i="28"/>
  <c r="I18" i="28"/>
  <c r="I16" i="28"/>
  <c r="I14" i="28"/>
  <c r="I6" i="28"/>
  <c r="I7" i="28"/>
  <c r="I8" i="28"/>
  <c r="I9" i="28"/>
  <c r="I10" i="28"/>
  <c r="I11" i="28"/>
  <c r="I12" i="28"/>
  <c r="G48" i="28"/>
  <c r="G46" i="28"/>
  <c r="G45" i="28"/>
  <c r="G44" i="28"/>
  <c r="G43" i="28"/>
  <c r="G42" i="28"/>
  <c r="G40" i="28"/>
  <c r="G38" i="28"/>
  <c r="G35" i="28"/>
  <c r="G34" i="28"/>
  <c r="G33" i="28"/>
  <c r="G32" i="28"/>
  <c r="G31" i="28"/>
  <c r="G30" i="28"/>
  <c r="G25" i="28"/>
  <c r="G24" i="28"/>
  <c r="G23" i="28"/>
  <c r="G22" i="28"/>
  <c r="G20" i="28"/>
  <c r="G18" i="28"/>
  <c r="G16" i="28"/>
  <c r="G14" i="28"/>
  <c r="G6" i="28"/>
  <c r="G7" i="28"/>
  <c r="G8" i="28"/>
  <c r="G9" i="28"/>
  <c r="G10" i="28"/>
  <c r="G11" i="28"/>
  <c r="G12" i="28"/>
  <c r="C130" i="21"/>
  <c r="J340" i="19" l="1"/>
  <c r="T179" i="18"/>
  <c r="Y179" i="18"/>
  <c r="O179" i="18"/>
  <c r="J179" i="18"/>
  <c r="U53" i="28"/>
  <c r="Y53" i="28"/>
  <c r="M53" i="28"/>
  <c r="O53" i="28"/>
  <c r="AA53" i="28"/>
  <c r="Q53" i="28"/>
  <c r="S53" i="28"/>
  <c r="W53" i="28"/>
  <c r="K53" i="28"/>
  <c r="Y27" i="28"/>
  <c r="AA27" i="28"/>
  <c r="O27" i="28"/>
  <c r="S27" i="28"/>
  <c r="M27" i="28"/>
  <c r="U27" i="28"/>
  <c r="W27" i="28"/>
  <c r="Q27" i="28"/>
  <c r="K27" i="28"/>
  <c r="I53" i="28"/>
  <c r="I27" i="28"/>
  <c r="G27" i="28"/>
  <c r="G53" i="28"/>
  <c r="AA54" i="28" l="1"/>
  <c r="U54" i="28"/>
  <c r="O54" i="28"/>
  <c r="Y54" i="28"/>
  <c r="M54" i="28"/>
  <c r="M8" i="30" s="1"/>
  <c r="Q54" i="28"/>
  <c r="K54" i="28"/>
  <c r="J8" i="30" s="1"/>
  <c r="W54" i="28"/>
  <c r="S54" i="28"/>
  <c r="I54" i="28"/>
  <c r="G8" i="30" s="1"/>
  <c r="G54" i="28"/>
  <c r="D8" i="30" s="1"/>
  <c r="D19" i="30" l="1"/>
  <c r="E8" i="30"/>
  <c r="E19" i="30" s="1"/>
  <c r="K8" i="30"/>
  <c r="K19" i="30" s="1"/>
  <c r="J19" i="30"/>
  <c r="H8" i="30"/>
  <c r="H19" i="30" s="1"/>
  <c r="G19" i="30"/>
  <c r="N8" i="30"/>
  <c r="N19" i="30" s="1"/>
  <c r="M19"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Neville Booyens</author>
  </authors>
  <commentList>
    <comment ref="C149" authorId="0" shapeId="0" xr:uid="{00000000-0006-0000-0600-000001000000}">
      <text>
        <r>
          <rPr>
            <b/>
            <sz val="9"/>
            <color indexed="81"/>
            <rFont val="Tahoma"/>
            <family val="2"/>
          </rPr>
          <t>Neville Booyens:</t>
        </r>
        <r>
          <rPr>
            <sz val="9"/>
            <color indexed="81"/>
            <rFont val="Tahoma"/>
            <family val="2"/>
          </rPr>
          <t xml:space="preserve">
assumed a std 15m long earth electrode</t>
        </r>
      </text>
    </comment>
  </commentList>
</comments>
</file>

<file path=xl/sharedStrings.xml><?xml version="1.0" encoding="utf-8"?>
<sst xmlns="http://schemas.openxmlformats.org/spreadsheetml/2006/main" count="6089" uniqueCount="3333">
  <si>
    <t>BILL NO: 3</t>
  </si>
  <si>
    <t>NO.</t>
  </si>
  <si>
    <t>D-D-T</t>
  </si>
  <si>
    <t>DESCRIPTION</t>
  </si>
  <si>
    <t>UNIT</t>
  </si>
  <si>
    <t>MV CONDUCTOR</t>
  </si>
  <si>
    <t>m</t>
  </si>
  <si>
    <t xml:space="preserve">MV Bare ACSR Fox Ungreased </t>
  </si>
  <si>
    <t>MV Bare ACSR Fox Greased</t>
  </si>
  <si>
    <t>MV Bare AAAC 35mmsq Greased</t>
  </si>
  <si>
    <t xml:space="preserve">MV Bare AAAC  Pine Greased </t>
  </si>
  <si>
    <t xml:space="preserve">MV Bare ACSR  Mink Greased </t>
  </si>
  <si>
    <t xml:space="preserve">MV Bare ACSR  Mink Ungreased </t>
  </si>
  <si>
    <t xml:space="preserve">MV Bare AAAC  Oak Greased </t>
  </si>
  <si>
    <t xml:space="preserve">MV Bare ACSR  Hare Greased </t>
  </si>
  <si>
    <t xml:space="preserve">MV Bare ACSR  Hare Ungreased </t>
  </si>
  <si>
    <t xml:space="preserve">MV Bare Chicadee conductor- Greased </t>
  </si>
  <si>
    <t xml:space="preserve">MV Bare Chicadee conductor- Ungreased </t>
  </si>
  <si>
    <t>2.2.1</t>
  </si>
  <si>
    <t>0400</t>
  </si>
  <si>
    <t xml:space="preserve">SWER – Intermediate - 0° Deviation </t>
  </si>
  <si>
    <t>Ea</t>
  </si>
  <si>
    <t>2.2.2</t>
  </si>
  <si>
    <t>SWER – Intermediate - 0° Deviation Rx</t>
  </si>
  <si>
    <t>2.2.3</t>
  </si>
  <si>
    <t>0401</t>
  </si>
  <si>
    <t xml:space="preserve">SWER – Intermediate Small (1-10°) Deviation </t>
  </si>
  <si>
    <t>2.2.4</t>
  </si>
  <si>
    <t>SWER – Intermediate Small (1-10°) Deviation Rx</t>
  </si>
  <si>
    <t>0402</t>
  </si>
  <si>
    <t>SWER - Suspension Medium (10-30°) Deviation</t>
  </si>
  <si>
    <t>SWER - Suspension Medium (10-30°) Deviation Rx</t>
  </si>
  <si>
    <t>0403</t>
  </si>
  <si>
    <t>SWER - Strain 0° Deviation</t>
  </si>
  <si>
    <t>SWER - Strain 0° Deviation Rx</t>
  </si>
  <si>
    <t>0404</t>
  </si>
  <si>
    <t xml:space="preserve">SWER – Strain Small (1-30°) Deviation </t>
  </si>
  <si>
    <t>SWER – Strain Small (1-30°) Deviation Rx</t>
  </si>
  <si>
    <t>0406</t>
  </si>
  <si>
    <t xml:space="preserve">SWER – Strain Large (30-90°) Deviation </t>
  </si>
  <si>
    <t>SWER – Strain Large (30-90°) Deviation Rx</t>
  </si>
  <si>
    <t>0407</t>
  </si>
  <si>
    <t xml:space="preserve">SWER – Strain Terminal </t>
  </si>
  <si>
    <t>SWER – Strain Terminal Rx</t>
  </si>
  <si>
    <t>0410</t>
  </si>
  <si>
    <t xml:space="preserve">SWER – Intermediate With Earth Wire - 0° Deviation </t>
  </si>
  <si>
    <t>SWER – Intermediate With Earth Wire- 0° Deviation Rx</t>
  </si>
  <si>
    <t>0411</t>
  </si>
  <si>
    <t xml:space="preserve">SWER – Intermediate With Earth Wire Small (1-10°) Deviation </t>
  </si>
  <si>
    <t>SWER – Intermediate With Earth Wire Small (1-10°) Deviation Rx</t>
  </si>
  <si>
    <t>0413</t>
  </si>
  <si>
    <t>SWER - Suspension With Earth Wire Medium (10-30°) Deviation</t>
  </si>
  <si>
    <t>SWER - Suspension With Earth Wire Medium (10-30°) Deviation Rx</t>
  </si>
  <si>
    <t>0414</t>
  </si>
  <si>
    <t>SWER - Strain With Earth Wire 0° Deviation</t>
  </si>
  <si>
    <t>SWER - Strain With Earth Wire 0° Deviation Rx</t>
  </si>
  <si>
    <t>0416</t>
  </si>
  <si>
    <t xml:space="preserve">SWER – Strain With Earth Wire Small (1-30°) Deviation </t>
  </si>
  <si>
    <t>SWER – Strain With Earth Wire Small (1-30°) Deviation Rx</t>
  </si>
  <si>
    <t>0417</t>
  </si>
  <si>
    <t xml:space="preserve">SWER – Strain With Earth Wire Large (30-90°) Deviation </t>
  </si>
  <si>
    <t>SWER – Strain With Earth Wire Large (30-90°) Deviation Rx</t>
  </si>
  <si>
    <t>0418</t>
  </si>
  <si>
    <t xml:space="preserve">SWER – Strain With Earth Wire Terminal </t>
  </si>
  <si>
    <t>SWER – Strain With Earth Wire Terminal Rx</t>
  </si>
  <si>
    <t xml:space="preserve">Phase / phase – Staggered Vertical (600mm spacing) – Intermediate - 0° Deviation </t>
  </si>
  <si>
    <t>Phase / phase – Staggered Vertical (600mm spacing) – Intermediate - 0° Deviation Rx</t>
  </si>
  <si>
    <t xml:space="preserve">Phase / phase – Vertical (600mm spacing) – Intermediate - Small-(1-±10°) Deviation </t>
  </si>
  <si>
    <t>Phase / phase – Vertical (600mm spacing) – Intermediate - Small-(1-±10°) Deviation Rx</t>
  </si>
  <si>
    <t xml:space="preserve">Phase / phase – Vertical (600mm spacing) – Intermediate - Medium (10-30°) Deviation </t>
  </si>
  <si>
    <t>Phase / phase – Vertical (600mm spacing) – Intermediate - Medium (10-30°) Deviation Rx</t>
  </si>
  <si>
    <t xml:space="preserve">Phase / phase – Vertical (600mm spacing) – Strain -0° Deviation </t>
  </si>
  <si>
    <t>Phase / phase – Vertical (600mm spacing) – Strain -0° Deviation Rx</t>
  </si>
  <si>
    <t xml:space="preserve">Phase / phase – Vertical (600mm spacing) – Strain-Small (1-30°) Deviation </t>
  </si>
  <si>
    <t>Phase / phase – Vertical (600mm spacing) – Strain-Small (1-30°) Deviation Rx</t>
  </si>
  <si>
    <t xml:space="preserve">Phase / phase – Vertical (600mm spacing) – Strain - Large (30-90°) Deviation </t>
  </si>
  <si>
    <t>Phase / phase – Vertical (600mm spacing) – Strain - Large (30-90°) Deviation Rx</t>
  </si>
  <si>
    <t xml:space="preserve">Phase / phase – Vertical (600mm spacing) – Strain - Terminal </t>
  </si>
  <si>
    <t>Phase / phase – Vertical (600mm spacing) – Strain - Terminal Rx</t>
  </si>
  <si>
    <t xml:space="preserve">Phase / phase – Delta/2.5M Wooden X-arm –Strain - 0° Deviation </t>
  </si>
  <si>
    <t>Phase / phase – Delta/2.5M Wooden X-arm –Strain - 0° Deviation Rx</t>
  </si>
  <si>
    <t>1340B</t>
  </si>
  <si>
    <t>Phase / phase – Delta/2.5M Wooden X-arm –Strain - 0° Deviation With Spark Gap Device</t>
  </si>
  <si>
    <t>Phase / phase – Delta/2.5M Wooden X-arm –Strain - 0° Deviation With Spark Gap Device-Rx</t>
  </si>
  <si>
    <t>Phase / phase – Delta/2.5M Wooden X-arm –Strain - 0° Deviation - Rx</t>
  </si>
  <si>
    <t xml:space="preserve">Phase / phase – Delta/2.5M Wooden X-arm –Strain - Medium (1-60°) Deviation </t>
  </si>
  <si>
    <t>Phase / phase – Delta/2.5M Wooden X-arm –Strain - Medium (1-60°) Deviation -Rx</t>
  </si>
  <si>
    <t xml:space="preserve">Phase / phase - H-Pole / 4,5m Wood X-arm – Intermediate - 0° Deviation </t>
  </si>
  <si>
    <t>Phase / phase - H-Pole / 4,5m Wood X-arm – Intermediate - 0° Deviation -RX</t>
  </si>
  <si>
    <t>Phase / phase - H-Pole / 4,5m Wood X-arm – Intermediate - 0° Deviation -With Spark Gap device</t>
  </si>
  <si>
    <t>Phase / phase - H-Pole / 4,5m Wood X-arm – Intermediate - 0° Deviation -With Spark Gap device-RX</t>
  </si>
  <si>
    <t>Phase / phase – H-Pole / 4.5m Wood x-arm – Intermediate – Small (1 –10°) deviation</t>
  </si>
  <si>
    <t>Phase / phase – H-Pole / 4.5m Wood x-arm – Intermediate – Small (1 –10°) deviation-RX</t>
  </si>
  <si>
    <t xml:space="preserve">Phase / phase - H-Pole / 4,5m Wood X-arm – Strain – 0° Deviation </t>
  </si>
  <si>
    <t>Phase / phase - H-Pole / 4,5m Wood X-arm – Strain – 0° Deviation -RX</t>
  </si>
  <si>
    <t xml:space="preserve">Phase / phase - H-Pole / 4,5m Wood X-arm – Strain - Medium(1°- 60°) Deviation </t>
  </si>
  <si>
    <t>Phase / phase - H-Pole / 4,5m Wood X-arm – Strain - Medium(1°- 60°) Deviation -RX</t>
  </si>
  <si>
    <t xml:space="preserve">Phase / phase - H-Pole / 4,5m Wood X-arm – Strain – Terminal </t>
  </si>
  <si>
    <t>Phase / phase - H-Pole / 4,5m Wood X-arm – Strain – Terminal -RX</t>
  </si>
  <si>
    <t>3 Phase - Staggered Vertical (600mm Spacing) Intermediate 0° Deviation</t>
  </si>
  <si>
    <t>3 Phase - Staggered Vertical (600mm Spacing) Intermediate 0° Deviation Rx</t>
  </si>
  <si>
    <t>3 Phase - Vertical (600mm Spacing) Strain 0° Deviation</t>
  </si>
  <si>
    <t>3 Phase - Vertical (600mm Spacing) Strain 0° Deviation Rx</t>
  </si>
  <si>
    <t>3 Phase - Vertical (600mm Spacing) Strain - Small(1-30°) Deviation</t>
  </si>
  <si>
    <t>3 Phase - Vertical (600mm Spacing) Strain - Small(1-30°) Deviation Rx</t>
  </si>
  <si>
    <t>3 Phase - Vertical (600mm Spacing) Strain - Large(30-90°) Deviation Rx</t>
  </si>
  <si>
    <t>3 Phase - Vertical (600mm Spacing) Strain - Terminal</t>
  </si>
  <si>
    <t>3 Phase - Vertical (600mm Spacing) Strain - Terminal Rx</t>
  </si>
  <si>
    <t>1740B</t>
  </si>
  <si>
    <t xml:space="preserve">3 Phase - Delta / 2,5m Wood X-arm – Intermediate - 0° Deviation </t>
  </si>
  <si>
    <t>3 Phase - Delta / 2,5m Wood X-arm – Intermediate - 0° Deviation -RX</t>
  </si>
  <si>
    <t>3 Phase - Delta / 2,5m Wood X-arm – Intermediate - 0° Deviation -With Spark Gap Device</t>
  </si>
  <si>
    <t>3 Phase - Delta / 2,5m Wood X-arm – Intermediate - 0° Deviation -With Spark Gap Device-RX</t>
  </si>
  <si>
    <t xml:space="preserve">3 Phase - Delta / 2,5m Wood X-arm - Strain – 0° Deviation </t>
  </si>
  <si>
    <t>3 Phase - Delta / 2,5m Wood X-arm - Strain – 0° Deviation -RX</t>
  </si>
  <si>
    <t xml:space="preserve">3 Phase - Delta / 2,5m Wood X-arm - Strain – Medium(1°-60°) Deviation </t>
  </si>
  <si>
    <t>3 Phase - Delta / 2,5m Wood X-arm - Strain – Medium(1°-60°) Deviation -RX</t>
  </si>
  <si>
    <t xml:space="preserve">3 Phase - Delta / 2,5m Wood X-arm - Strain – Terminal </t>
  </si>
  <si>
    <t>3 Phase - Delta / 2,5m Wood X-arm - Strain – Terminal -RX</t>
  </si>
  <si>
    <t xml:space="preserve">3 Phase - Delta / 2 x 2,5m Wood X-arm - Strain - 0° Deviation </t>
  </si>
  <si>
    <t>3 Phase - Delta / 2 x 2,5m Wood X-arm - Strain - 0° Deviation -RX</t>
  </si>
  <si>
    <t xml:space="preserve">3 Phase - Delta / 2 x 2,5m Wood X-arm - Strain - Medium(1°-60°) Deviation </t>
  </si>
  <si>
    <t>3 Phase - Delta / 2 x 2,5m Wood X-arm - Strain - Medium(1°-60°) Deviation -RX</t>
  </si>
  <si>
    <t xml:space="preserve">3 Phase - Delta / 2 x 2,5m Wood X-arm - Strain - Terminal </t>
  </si>
  <si>
    <t>3 Phase - Delta / 2 x 2,5m Wood X-arm - Strain - Terminal -RX</t>
  </si>
  <si>
    <t xml:space="preserve">3 Phase - H-Pole / 3,5m Wood X-arm - Strain - 0° Deviation </t>
  </si>
  <si>
    <t>3 Phase - H-Pole / 3,5m Wood X-arm - Strain - 0° Deviation -RX</t>
  </si>
  <si>
    <t xml:space="preserve">3 Phase - H-Pole / 3,5m Wood X-arm - Strain - Medium(1°-60°) Deviation </t>
  </si>
  <si>
    <t>3 Phase - H-Pole / 3,5m Wood X-arm - Strain - Medium(1°-60°) Deviation -RX</t>
  </si>
  <si>
    <t xml:space="preserve">3 Phase - H-Pole / 3,5m Wood X-arm - Strain - Terminal </t>
  </si>
  <si>
    <t>3 Phase - H-Pole / 3,5m Wood X-arm - Strain - Terminal -RX</t>
  </si>
  <si>
    <t xml:space="preserve">3 Phase - H-Pole / 2 x 3,5m Wood X-arm – Strain - 0° Deviation </t>
  </si>
  <si>
    <t>3 Phase - H-Pole / 2 x 3,5m Wood X-arm – Strain - 0° Deviation -RX</t>
  </si>
  <si>
    <t xml:space="preserve">3 Phase - H-Pole / 2 x 3,5m Wood X-arm – Strain - Medium(1°-60°) Deviation </t>
  </si>
  <si>
    <t>3 Phase - H-Pole / 2 x 3,5m Wood X-arm – Strain - Medium(1°-60°) Deviation -RX</t>
  </si>
  <si>
    <t xml:space="preserve">3 Phase - H-Pole / 2 x 3,5m Wood X-arm - Strain – Terminal </t>
  </si>
  <si>
    <t>3 Phase - H-Pole / 2 x 3,5m Wood X-arm - Strain – Terminal -RX</t>
  </si>
  <si>
    <t xml:space="preserve">3 Phase - H-Pole / 4,5m Wood X-arm – Intermediate - 0° Deviation </t>
  </si>
  <si>
    <t>3 Phase - H-Pole / 4,5m Wood X-arm – Intermediate - 0° Deviation -RX</t>
  </si>
  <si>
    <t>3 Phase - H-Pole / 4,5m Wood X-arm – Intermediate - 0° Deviation - With Spark Gap Device</t>
  </si>
  <si>
    <t>3 Phase - H-Pole / 4,5m Wood X-arm – Intermediate - 0° Deviation - With Spark Gap Device -RX</t>
  </si>
  <si>
    <t xml:space="preserve">3 Phase - H-Pole / 4,5m Wood X-arm – Intermediate - Small(1°-±10°) Deviation </t>
  </si>
  <si>
    <t>3 Phase - H-Pole / 4,5m Wood X-arm – Intermediate - Small(1°-±10°) Deviation -RX</t>
  </si>
  <si>
    <t xml:space="preserve">3 Phase - H-Pole / 4,5m Wood X-arm - Strain - 0° Deviation </t>
  </si>
  <si>
    <t xml:space="preserve">3 Phase - H-Pole / 4,5m Wood X-arm - Strain - 0° Deviation-RX </t>
  </si>
  <si>
    <t xml:space="preserve">3 Phase – H-Pole / 4,5m Wood X-arm - Strain - Medium(1°-60°) Deviation </t>
  </si>
  <si>
    <t>3 Phase – H-Pole / 4,5m Wood X-arm - Strain - Medium(1°-60°) Deviation -RX</t>
  </si>
  <si>
    <t xml:space="preserve">3 Phase – H-Pole / 4,5m Wood X-arm - Strain - Terminal </t>
  </si>
  <si>
    <t>3 Phase – H-Pole / 4,5m Wood X-arm - Strain - Terminal -RX</t>
  </si>
  <si>
    <t xml:space="preserve">3 Phase – H-Pole / 2 x 4,5m Wood X-arm – Strain - 0° Deviation </t>
  </si>
  <si>
    <t>3 Phase – H-Pole / 2 x 4,5m Wood X-arm – Strain - 0° Deviation -RX</t>
  </si>
  <si>
    <t xml:space="preserve">3 Phase – H-Pole / 2 x 4,5m Wood X-arm – Strain – Medium(1°-60°) Deviation </t>
  </si>
  <si>
    <t>3 Phase – H-Pole / 2 x 4,5m Wood X-arm – Strain – Medium(1°-60°) Deviation -RX</t>
  </si>
  <si>
    <t xml:space="preserve">3 Phase – H-Pole / 2 x 4,5m Wood X-arm – Strain – Terminal </t>
  </si>
  <si>
    <t xml:space="preserve">3 Phase – H-Pole / 2 x 4,5m Wood X-arm – Strain – Terminal-RX </t>
  </si>
  <si>
    <t xml:space="preserve">3 Phase – Trips – Strain - Large(1°-90°) Deviation (Front view) </t>
  </si>
  <si>
    <t>3 Phase – Trips – Strain - Large(1°-90°) Deviation (Front view) -RX</t>
  </si>
  <si>
    <t>Heavy Conductor H-Pole Suspension Structure</t>
  </si>
  <si>
    <t>Heavy Conductor H-Pole Suspension Structure- With Spark Gap Device</t>
  </si>
  <si>
    <t>Heavy Conductor H-Pole Braced In-Line strain</t>
  </si>
  <si>
    <t>Heavy Conductor H-Pole Braced Angle strain (1-60˚)</t>
  </si>
  <si>
    <t>Heavy Conductor H-Pole Braced Terminal structure</t>
  </si>
  <si>
    <t>3 Phase H-pole /2X4.5m Wooden X-arm Strain Large (60-90˚) Deviation</t>
  </si>
  <si>
    <t>3 Phase H-pole /2X4.5m Wooden X-arm Strain Large (60-90˚) Deviation Rx</t>
  </si>
  <si>
    <t>3 Phase Take-off – Vertical 600mm Spacing</t>
  </si>
  <si>
    <t>3 Phase Take-off – Vertical 600mm Spacing Rx</t>
  </si>
  <si>
    <t>3 Phase Take-off - 2,5m Wooden X-arm</t>
  </si>
  <si>
    <t>3 Phase Take-off - 2,5m Wooden X-arm-RX</t>
  </si>
  <si>
    <t>3 Phase Take-off - 2 x 2,5m Wooden X-arm</t>
  </si>
  <si>
    <t>3 Phase Take-off - 2 x 2,5m Wooden X-arm-RX</t>
  </si>
  <si>
    <t>3 Phase Take-off - H-Pole (3,5m Wooden X-arm)</t>
  </si>
  <si>
    <t>3 Phase Take-off - H-Pole (3,5m Wooden X-arm)-RX</t>
  </si>
  <si>
    <t xml:space="preserve">3 Phase Take-off - H-Pole (2 x 3,5m Wooden X-arm) </t>
  </si>
  <si>
    <t>3 Phase Take-off - H-Pole (2 x 3,5m Wooden X-arm) -RX</t>
  </si>
  <si>
    <t>Phase / phase Take-off – Vertical (600mm spacing)</t>
  </si>
  <si>
    <t>Phase / phase Take-off – Vertical (600mm spacing)-RX</t>
  </si>
  <si>
    <t>Phase / phase Take-off - 2,5m Wooden X-arm</t>
  </si>
  <si>
    <t>Phase / phase Take-off - 2,5m Wooden X-arm-RX</t>
  </si>
  <si>
    <t>Phase / phase Take-off - 2 x 2,5m Wooden X-arm</t>
  </si>
  <si>
    <t>Phase / phase Take-off - 2 x 2,5m Wooden X-arm-RX</t>
  </si>
  <si>
    <t>Phase / phase Take-off - H-Pole (3,5m Wooden X-arm)</t>
  </si>
  <si>
    <t>Phase / phase Take-off - H-Pole (3,5m Wooden X-arm)-RX</t>
  </si>
  <si>
    <t xml:space="preserve">Phase / phase Take-off - H-Pole (2 x 3,5m Wooden X-arm) </t>
  </si>
  <si>
    <t>Phase / phase Take-off - H-Pole (2 x 3,5m Wooden X-arm) -RX</t>
  </si>
  <si>
    <t>MISCELLANEOUS</t>
  </si>
  <si>
    <t>2.3.1</t>
  </si>
  <si>
    <t>2.3.2</t>
  </si>
  <si>
    <t>2.3.4</t>
  </si>
  <si>
    <t>Set: Device warning-Aircraft warning 8.87-13.55;2</t>
  </si>
  <si>
    <t>set</t>
  </si>
  <si>
    <t>Set: Device warning -Aircraft warning 7.35-14.16;2</t>
  </si>
  <si>
    <t>Set: Device warning-Aircraft warning 18.13-23.88;2</t>
  </si>
  <si>
    <t>Aluminium pole tag 25x150mm with pole number</t>
  </si>
  <si>
    <t>TOTAL</t>
  </si>
  <si>
    <t>DATE</t>
  </si>
  <si>
    <t>Verified By:</t>
  </si>
  <si>
    <t>Quantity Surveyor</t>
  </si>
  <si>
    <t>Accepted By:</t>
  </si>
  <si>
    <t>Contractor</t>
  </si>
  <si>
    <t>Approved By:</t>
  </si>
  <si>
    <t>BILL NO: 2</t>
  </si>
  <si>
    <t>EXCAVATIONS &amp; TRENCHING</t>
  </si>
  <si>
    <t>Excavation, backfilling &amp; compacting of a hole 1m for 5 meter pole in soil type compacted.</t>
  </si>
  <si>
    <t>Excavation, backfilling and compacting of a hole 1,3 meter (7 meter pole) in soil type.</t>
  </si>
  <si>
    <t xml:space="preserve">Excavation, backfilling and compacting of a hole, 1,5 meter (9 meter pole) in soil type.        </t>
  </si>
  <si>
    <t>Excavation, backfilling and compacting of a hole 1,7 meters (10 meter pole) in soil type.</t>
  </si>
  <si>
    <t>Excavation, backfilling and compacting of a hole 1,8 meters (11 meter pole) in soil type.</t>
  </si>
  <si>
    <t xml:space="preserve">Excavation, backfilling and compacting of a hole 2,0 meters (12 meter pole) in soil type.        </t>
  </si>
  <si>
    <t>Excavation, backfilling and compacting of a hole 2.2 meter (13 meter pole) in soil type.</t>
  </si>
  <si>
    <t>Excavation, backfilling and compacting of a hole 2.2m (14 meter pole) in soil type.</t>
  </si>
  <si>
    <t>0350</t>
  </si>
  <si>
    <t>0342</t>
  </si>
  <si>
    <t>Excavation, backfilling &amp; compacting of a MV 0.5m deep strut hole  in soil type</t>
  </si>
  <si>
    <t>Excavation, backfilling &amp; compacting of a LV strut hole 0.5 deep meters in soil type</t>
  </si>
  <si>
    <t>m3</t>
  </si>
  <si>
    <t>WOOD POLE PLANTING</t>
  </si>
  <si>
    <t>Planting By hand</t>
  </si>
  <si>
    <t>0058</t>
  </si>
  <si>
    <t xml:space="preserve">POLE,WOOD  5.0 X 80-100 TOP DIA    </t>
  </si>
  <si>
    <t>0050</t>
  </si>
  <si>
    <t xml:space="preserve">POLE,WOOD  7.0X100-120 TOP DIA     </t>
  </si>
  <si>
    <t xml:space="preserve">POLE,WOOD  7.0X120-139 TOP DIA     </t>
  </si>
  <si>
    <t>0055</t>
  </si>
  <si>
    <t xml:space="preserve">POLE:140-159MM TOP DIA X LG 9 M;WOOD </t>
  </si>
  <si>
    <t xml:space="preserve">POLE:160-179MM TOP DIA X LG 9 M;WOOD </t>
  </si>
  <si>
    <t xml:space="preserve">POLE:180-199MM TOP DIA X LG 9 M;WOOD </t>
  </si>
  <si>
    <t>0052</t>
  </si>
  <si>
    <t xml:space="preserve">POLE,WOOD 10.0m x 160-179  </t>
  </si>
  <si>
    <t xml:space="preserve">POLE,WOOD 10.0m x 180-199  </t>
  </si>
  <si>
    <t xml:space="preserve">POLE,WOOD 10.0m x 200-219  </t>
  </si>
  <si>
    <t>0051</t>
  </si>
  <si>
    <t xml:space="preserve">POLE:140-159MM TOP DIA X LG 11M ;WOOD </t>
  </si>
  <si>
    <t xml:space="preserve">POLE:160-179MM TOP DIA X LG 11M ;WOOD </t>
  </si>
  <si>
    <t xml:space="preserve">POLE:180-199MM TOP DIA X LG 11M ;WOOD </t>
  </si>
  <si>
    <t xml:space="preserve">POLE:200-219MM TOP DIA X LG 11M ;WOOD </t>
  </si>
  <si>
    <t>0053</t>
  </si>
  <si>
    <t xml:space="preserve">POLE:160-179MM TOP DIA LG 12 M;WOOD </t>
  </si>
  <si>
    <t xml:space="preserve">POLE:180-199MM TOP DIA X LG 12 M;WOOD </t>
  </si>
  <si>
    <t xml:space="preserve">POLE:200-219MM TOP DIA X LG 12 M;WOOD </t>
  </si>
  <si>
    <t>0056</t>
  </si>
  <si>
    <t xml:space="preserve">POLE,WOOD 13.0 x 160-179  </t>
  </si>
  <si>
    <t xml:space="preserve">POLE,WOOD 13.0 x 180-199  </t>
  </si>
  <si>
    <t xml:space="preserve">POLE,WOOD 13.0 x 200-219  </t>
  </si>
  <si>
    <t xml:space="preserve">POLE,WOOD 14.0 x 160-179  </t>
  </si>
  <si>
    <t xml:space="preserve">POLE,WOOD 14.0 x 180-199  </t>
  </si>
  <si>
    <t xml:space="preserve">POLE,WOOD 14.0 x 200-219  </t>
  </si>
  <si>
    <t>Planting by Crane</t>
  </si>
  <si>
    <t>POLE,WOOD 9.0m x 140-159</t>
  </si>
  <si>
    <t xml:space="preserve">POLE,WOOD 9.0m x 160-179  </t>
  </si>
  <si>
    <t>STAYS AND STRUTS</t>
  </si>
  <si>
    <t>Installing Stay and strut assembles</t>
  </si>
  <si>
    <t xml:space="preserve">0341
(Sh 1 of 5) </t>
  </si>
  <si>
    <t>0341
(Sh 2 of 5)</t>
  </si>
  <si>
    <t xml:space="preserve">STAY ASSEMBLY (MV - 97kN) WOOD POLES  </t>
  </si>
  <si>
    <t>0341
(Sh 4 of 5)</t>
  </si>
  <si>
    <t>0341
(Sh 5 of 5)</t>
  </si>
  <si>
    <t>0342
(Sh 1 of 3)</t>
  </si>
  <si>
    <t xml:space="preserve">STRUT ASSEMBLY FLAT 45 DEG. BRACKET 7m AND 9m POLES </t>
  </si>
  <si>
    <t>0342
(Sh 2 of 3)</t>
  </si>
  <si>
    <t>0342
(Sh 3 of 3)</t>
  </si>
  <si>
    <t>0343</t>
  </si>
  <si>
    <t xml:space="preserve">LV/MV - OVERHEAD FLYING STAY ARRANGEMENT </t>
  </si>
  <si>
    <t>0344</t>
  </si>
  <si>
    <t>HIP STAY FROM WOOD POLE FOUNDATION AND ASSEMBLY</t>
  </si>
  <si>
    <t>0357
(Sh 1 of 3)</t>
  </si>
  <si>
    <t xml:space="preserve">LV/MV-ROCK ANCHOR INSTALLATION (EXPANDABLE SHELL &amp; RESIN TYPE) </t>
  </si>
  <si>
    <t>0357
(Sh 2 of 3)</t>
  </si>
  <si>
    <t xml:space="preserve">LV/MV-ROCK ANCHOR INSTALLATION (2 EYED ROD AND PIN TYPE) </t>
  </si>
  <si>
    <t>0357
(Sh 3 of 3)</t>
  </si>
  <si>
    <t>MV- SOFT ROCK ANCHOR INSTALLATION</t>
  </si>
  <si>
    <t>BILL NO: 4</t>
  </si>
  <si>
    <t>MV EQUIPMENT</t>
  </si>
  <si>
    <t>3.1.1</t>
  </si>
  <si>
    <t>0420</t>
  </si>
  <si>
    <t xml:space="preserve">SWER - Single Pole-mounted Isolation Transformer </t>
  </si>
  <si>
    <t>3.1.2</t>
  </si>
  <si>
    <t>0421</t>
  </si>
  <si>
    <t xml:space="preserve">SWER - 4 Pole-mounted Isolation Transformer </t>
  </si>
  <si>
    <t>3.1.3</t>
  </si>
  <si>
    <t>0460</t>
  </si>
  <si>
    <t>SWER - Single Pole-mounted Isolation Transformer Substation Auxiliary</t>
  </si>
  <si>
    <t>3.1.4</t>
  </si>
  <si>
    <t>0461</t>
  </si>
  <si>
    <t>SWER - H-pole mounted Isolation Transformer Substation Auxiliary</t>
  </si>
  <si>
    <t>3.1.5</t>
  </si>
  <si>
    <t>0462</t>
  </si>
  <si>
    <t>SWER-Distribution Transformer (16 or 32kVA)</t>
  </si>
  <si>
    <t>3.1.6</t>
  </si>
  <si>
    <t>0463</t>
  </si>
  <si>
    <t>SWER-Back-to-Back 64kVA Dual Phase Supply from a 19kV SWER Line</t>
  </si>
  <si>
    <t>3.1.7</t>
  </si>
  <si>
    <t>0464</t>
  </si>
  <si>
    <t>SWER- Single Phase Recloser on a Single Pole</t>
  </si>
  <si>
    <t>3.1.8</t>
  </si>
  <si>
    <t>0468</t>
  </si>
  <si>
    <t>SWER-Distribution Transformer (5kVA)</t>
  </si>
  <si>
    <t>3.1.10</t>
  </si>
  <si>
    <t>Recloser Structure -In-line arrangement</t>
  </si>
  <si>
    <t>1829B</t>
  </si>
  <si>
    <t>3.1.15</t>
  </si>
  <si>
    <t>Single Pole-mounted Capacitor Bank</t>
  </si>
  <si>
    <t>1833B</t>
  </si>
  <si>
    <t>1834B</t>
  </si>
  <si>
    <t xml:space="preserve">Transformer - 5-100kVA Single Pole Mounted </t>
  </si>
  <si>
    <t>TRANSFORMER - 100-200kVA / 2-POLE PLATFORM MOUNTED (H-POLE) GENERAL ARRANGEMENT</t>
  </si>
  <si>
    <t>TRANSFORMER 300-500kVA - 5-POLE DOUBLE PLATFORM MOUNTED GENERAL ARRANGEMENT</t>
  </si>
  <si>
    <t>Transformer - 300-500 kVA 2-Pole Platform Mounted (Out-of-Line)</t>
  </si>
  <si>
    <t>1865B</t>
  </si>
  <si>
    <t>1866B</t>
  </si>
  <si>
    <t>Transformer - Single pole mount 'back-to-back- 2 x 64kVA - General arrangement</t>
  </si>
  <si>
    <t>Transformer - Extended double platform mount - &gt;500kVA - General arrangement</t>
  </si>
  <si>
    <t>0465</t>
  </si>
  <si>
    <t>SWER - Cut out</t>
  </si>
  <si>
    <t>3.2.5</t>
  </si>
  <si>
    <t>3.2.7</t>
  </si>
  <si>
    <t>3.2.8</t>
  </si>
  <si>
    <t>3.2.9</t>
  </si>
  <si>
    <t>3.2.10</t>
  </si>
  <si>
    <t>3.3.1</t>
  </si>
  <si>
    <t>Conventional Transformer MV Earth</t>
  </si>
  <si>
    <t>3.3.2</t>
  </si>
  <si>
    <t>3.3.3</t>
  </si>
  <si>
    <t>MV earth electrode test</t>
  </si>
  <si>
    <t>LV earth electrode test</t>
  </si>
  <si>
    <t>BILL NO: 5</t>
  </si>
  <si>
    <t>LV CONDUCTOR</t>
  </si>
  <si>
    <t>Install Eskom issued specified conductor.  Material quantity to allow for 5% sag  in addition to actual conductor length quantity.  Installation includes handling, stringing and final sagging.</t>
  </si>
  <si>
    <t xml:space="preserve">JOINT,MSPN SET 3x35+35SQ B/N ABC </t>
  </si>
  <si>
    <t xml:space="preserve">JOINT,MSPN SET 3x70+50SQ B/N ABC </t>
  </si>
  <si>
    <t xml:space="preserve">JOINT,MSPN SET 2x35+35SQ B/N ABC </t>
  </si>
  <si>
    <t xml:space="preserve">JOINT,MSPN SET 1x35+35SQ B/N ABC </t>
  </si>
  <si>
    <t xml:space="preserve">JOINT,MSPN SET 3x35+54.6SQ INSNEUT </t>
  </si>
  <si>
    <t>JOINT,MSPN SET 3x70+54.6SQ INSNEUT</t>
  </si>
  <si>
    <t>4.1.9</t>
  </si>
  <si>
    <t xml:space="preserve">COND,ABC 2C XLPE 35SQ INS NEUT </t>
  </si>
  <si>
    <t xml:space="preserve">COND,ABC 3C XLPE 35SQ INS NEUT </t>
  </si>
  <si>
    <t xml:space="preserve">COND,ABC 4C XLPE 35SQ INS NEUT </t>
  </si>
  <si>
    <t xml:space="preserve">COND,ABC 3C XLPE 70SQ INS NEUT </t>
  </si>
  <si>
    <t xml:space="preserve">COND,ABC 4C XLPE 70SQ INS NEUT </t>
  </si>
  <si>
    <t xml:space="preserve">COND,ABC 5C XLPE 70SQ INS NEUT </t>
  </si>
  <si>
    <t>LV STRUCTURES</t>
  </si>
  <si>
    <t>A. List of three-phase Bare Wire wood pole</t>
  </si>
  <si>
    <t>4.2.1</t>
  </si>
  <si>
    <t>0920</t>
  </si>
  <si>
    <t>4.2.2</t>
  </si>
  <si>
    <t>0921</t>
  </si>
  <si>
    <t>4.2.3</t>
  </si>
  <si>
    <t>0922</t>
  </si>
  <si>
    <t xml:space="preserve">LV 3 phase Bare Wire 1-100 Deg Angle Assembly </t>
  </si>
  <si>
    <t>4.2.4</t>
  </si>
  <si>
    <t>0924</t>
  </si>
  <si>
    <t xml:space="preserve">LV 3 phase Bare Wire Terminal Assembly </t>
  </si>
  <si>
    <t>4.2.5</t>
  </si>
  <si>
    <t>0925</t>
  </si>
  <si>
    <t xml:space="preserve">LV 3 phase Bare Wire T-Off Assembly from Intermediate </t>
  </si>
  <si>
    <t>4.2.6</t>
  </si>
  <si>
    <t>0926</t>
  </si>
  <si>
    <t xml:space="preserve">LV 3 phase Bare Wire Intermediate Right  Angle Crossing </t>
  </si>
  <si>
    <t>0927</t>
  </si>
  <si>
    <t xml:space="preserve">LV 3 phase Bare Wire T-Off Assembly from Strain </t>
  </si>
  <si>
    <t>0928</t>
  </si>
  <si>
    <t>LV 3 phase Bare Wire Cable Connection</t>
  </si>
  <si>
    <t>0929</t>
  </si>
  <si>
    <t xml:space="preserve">LV 3 phase Bare Wire  Service Distribution Box Connection </t>
  </si>
  <si>
    <t>0932</t>
  </si>
  <si>
    <t>LV 3 phase Bare Wire Open Wire/ABC Connection</t>
  </si>
  <si>
    <t>4.2.11</t>
  </si>
  <si>
    <t>0934</t>
  </si>
  <si>
    <t xml:space="preserve">LV 3 phase Bare Wire Intermediate Strain Crossing </t>
  </si>
  <si>
    <t>4.2.12</t>
  </si>
  <si>
    <t>0935</t>
  </si>
  <si>
    <t>LV 3 phase Bare Wire Strain-Strain Crossing</t>
  </si>
  <si>
    <t>4.3.</t>
  </si>
  <si>
    <t>B. List of Dual - phase Bare Wire Wood pole</t>
  </si>
  <si>
    <t>4.3.1</t>
  </si>
  <si>
    <t>0940</t>
  </si>
  <si>
    <t>LV  2phase Bare Wire Suspension Assembly 0 Deg</t>
  </si>
  <si>
    <t>4.3.2</t>
  </si>
  <si>
    <t>0941</t>
  </si>
  <si>
    <t xml:space="preserve">LV  2phase Bare Wire in-line Strain Assembly </t>
  </si>
  <si>
    <t>4.3.3</t>
  </si>
  <si>
    <t>0942</t>
  </si>
  <si>
    <t xml:space="preserve">LV 2 phase Bare Wire 1-100 Deg Angle Assembly </t>
  </si>
  <si>
    <t>4.3.4</t>
  </si>
  <si>
    <t>0944</t>
  </si>
  <si>
    <t xml:space="preserve">LV 2 phase Bare Wire Terminal Assembly </t>
  </si>
  <si>
    <t>4.3.5</t>
  </si>
  <si>
    <t>0945</t>
  </si>
  <si>
    <t xml:space="preserve">LV 2phase Bare Wire T-Off Assembly from Intermediate </t>
  </si>
  <si>
    <t>4.3.6</t>
  </si>
  <si>
    <t>0946</t>
  </si>
  <si>
    <t xml:space="preserve">LV 2phase Bare Wire Intermediate Right  Angle Crossing </t>
  </si>
  <si>
    <t>4.3.7</t>
  </si>
  <si>
    <t>0947</t>
  </si>
  <si>
    <t xml:space="preserve">LV 2 phase Bare Wire T-Off Assembly from Strain </t>
  </si>
  <si>
    <t>4.3.8</t>
  </si>
  <si>
    <t>0948</t>
  </si>
  <si>
    <t>LV 2 phase Bare Wire Cable Connection</t>
  </si>
  <si>
    <t>4.3.9</t>
  </si>
  <si>
    <t>0949</t>
  </si>
  <si>
    <t xml:space="preserve">LV 2 phase Bare Wire  Service Distribution Box Connection </t>
  </si>
  <si>
    <t>4.3.10</t>
  </si>
  <si>
    <t>0950</t>
  </si>
  <si>
    <t>LV 2 phase Bare Wire Open Wire/ABC Connection</t>
  </si>
  <si>
    <t>4.3.11</t>
  </si>
  <si>
    <t>0951</t>
  </si>
  <si>
    <t xml:space="preserve">LV 2 phase Bare Wire Intermediate Strain Crossing </t>
  </si>
  <si>
    <t>4.3.12</t>
  </si>
  <si>
    <t>0952</t>
  </si>
  <si>
    <t>LV 2 phase Bare Wire Strain-Strain Crossing</t>
  </si>
  <si>
    <t>4.4.</t>
  </si>
  <si>
    <t>C. List of Single-phase Bare Wire wood pole</t>
  </si>
  <si>
    <t>4.4.1</t>
  </si>
  <si>
    <t xml:space="preserve">0960 </t>
  </si>
  <si>
    <t>LV  1phase Bare Wire Suspension Assembly 0 Deg</t>
  </si>
  <si>
    <t>4.4.2</t>
  </si>
  <si>
    <t>0961</t>
  </si>
  <si>
    <t xml:space="preserve">LV  1phase Bare Wire in-line Strain Assembly </t>
  </si>
  <si>
    <t>4.4.3</t>
  </si>
  <si>
    <t>0962</t>
  </si>
  <si>
    <t xml:space="preserve">LV 1 phase Bare Wire 1-100 Deg Angle Assembly </t>
  </si>
  <si>
    <t>4.4.4</t>
  </si>
  <si>
    <t>0964</t>
  </si>
  <si>
    <t xml:space="preserve">LV 1 phase Bare Wire Terminal Assembly </t>
  </si>
  <si>
    <t>4.4.5</t>
  </si>
  <si>
    <t>0965</t>
  </si>
  <si>
    <t xml:space="preserve">LV 1phase Bare Wire T-Off Assembly from Intermediate </t>
  </si>
  <si>
    <t>4.4.6</t>
  </si>
  <si>
    <t>0966</t>
  </si>
  <si>
    <t xml:space="preserve">LV 1phase Bare Wire Intermediate Right  Angle Crossing </t>
  </si>
  <si>
    <t>4.4.7</t>
  </si>
  <si>
    <t>0967</t>
  </si>
  <si>
    <t xml:space="preserve">LV 1 phase Bare Wire T-Off Assembly from Strain </t>
  </si>
  <si>
    <t>4.4.8</t>
  </si>
  <si>
    <t>0968</t>
  </si>
  <si>
    <t>LV 1 phase Bare Wire Cable Connection</t>
  </si>
  <si>
    <t>4.4.9</t>
  </si>
  <si>
    <t>0969</t>
  </si>
  <si>
    <t xml:space="preserve">LV 1 phase Bare Wire  Service Distribution Box Connection </t>
  </si>
  <si>
    <t>4.4.10</t>
  </si>
  <si>
    <t>0970</t>
  </si>
  <si>
    <t>LV 1phase Bare Wire Open Wire/ABC Connection</t>
  </si>
  <si>
    <t>4.4.11</t>
  </si>
  <si>
    <t>0971</t>
  </si>
  <si>
    <t xml:space="preserve">LV 1 phase Bare Wire Intermediate Strain Crossing </t>
  </si>
  <si>
    <t>4.4.12</t>
  </si>
  <si>
    <t>0972</t>
  </si>
  <si>
    <t>LV 1 phase Bare Wire Strain-Strain Crossing</t>
  </si>
  <si>
    <t>0980</t>
  </si>
  <si>
    <t>LV Bare Wire - MV/LV Bare Wire Staying Technology</t>
  </si>
  <si>
    <t>0981</t>
  </si>
  <si>
    <t>LV Bare Wire - LV Metering 3Phase, 2Phase and 1Phase Connections</t>
  </si>
  <si>
    <t>0982</t>
  </si>
  <si>
    <t>LV Bare Wire - Eye Nut Assembly</t>
  </si>
  <si>
    <t>0983</t>
  </si>
  <si>
    <t>LV Bare Wire - Binding Techniques</t>
  </si>
  <si>
    <t>4.5.</t>
  </si>
  <si>
    <t>A. List of single-phase ABC wood pole</t>
  </si>
  <si>
    <t>4.5.1</t>
  </si>
  <si>
    <t xml:space="preserve">LV 1 phase insulated/bare neutral ABC Suspension Assembly (0°- 30°) </t>
  </si>
  <si>
    <t>4.5.2</t>
  </si>
  <si>
    <t xml:space="preserve">LV 1 phase insulated/bare neutral  ABC Terminal Assembly </t>
  </si>
  <si>
    <t>4.5.3</t>
  </si>
  <si>
    <t>4.5.4</t>
  </si>
  <si>
    <t>LV 1 phase insulated/bare neutral LV 2 phase bare neutral</t>
  </si>
  <si>
    <t>4.5.5</t>
  </si>
  <si>
    <t xml:space="preserve">LV 1 phase insulated/bare neutral ABC T from Intermediate </t>
  </si>
  <si>
    <t>4.5.6</t>
  </si>
  <si>
    <t xml:space="preserve">LV 1 phase insulated/bare neutral ABC Cross Intermediate Suspension Assembly </t>
  </si>
  <si>
    <t>4.5.7</t>
  </si>
  <si>
    <t xml:space="preserve">LV 1 phase insulated/bare neutral ABC T from Strain </t>
  </si>
  <si>
    <t>4.5.8</t>
  </si>
  <si>
    <t xml:space="preserve">LV 1 phase insulated/bare neutral ABC X Intermediate-Strain Assembly </t>
  </si>
  <si>
    <t>4.6.</t>
  </si>
  <si>
    <t>B. List of Dual - phase ABC wood pole</t>
  </si>
  <si>
    <t>4.6.1</t>
  </si>
  <si>
    <t xml:space="preserve">LV 2 phase insulated/bare neutral ABC Suspension Assembly (0°- 30°) </t>
  </si>
  <si>
    <t>4.6.2</t>
  </si>
  <si>
    <t xml:space="preserve">LV 2 phase insulated/bare neutral LABC Terminal Assembly </t>
  </si>
  <si>
    <t>4.6.3</t>
  </si>
  <si>
    <t xml:space="preserve">LV 2 phase insulated/bare neutral ABC Strain Assembly (0° - 60°) </t>
  </si>
  <si>
    <t>4.6.4</t>
  </si>
  <si>
    <t xml:space="preserve">LV 2 phase insulated/bare neutral ABC Strain Assembly (60° - 90°) </t>
  </si>
  <si>
    <t>4.6.5</t>
  </si>
  <si>
    <t xml:space="preserve">LV 2 phase insulated/bare neutral ABC T from Intermediate </t>
  </si>
  <si>
    <t>4.6.6</t>
  </si>
  <si>
    <t xml:space="preserve">LV 2 phase insulated/bare neutral ABC Intermediate Suspension Assembly </t>
  </si>
  <si>
    <t>4.6.7</t>
  </si>
  <si>
    <t xml:space="preserve">LV 2 phase insulated/bare neutral ABC T from Strain </t>
  </si>
  <si>
    <t>4.6.8</t>
  </si>
  <si>
    <t xml:space="preserve">LV 2 phase insulated/bare neutral ABC X Intermediate-Strain Assembly </t>
  </si>
  <si>
    <t>4.7.</t>
  </si>
  <si>
    <t>C. List of Three-phase ABC wood pole</t>
  </si>
  <si>
    <t>4.7.1</t>
  </si>
  <si>
    <t xml:space="preserve">LV 3 phase insulated/bare neutral ABC Suspension Assembly (0° - 30°)  </t>
  </si>
  <si>
    <t>4.7.2</t>
  </si>
  <si>
    <t xml:space="preserve">LV 3 phase insulated/bare neutral LABC Terminal Assembly </t>
  </si>
  <si>
    <t>4.7.3</t>
  </si>
  <si>
    <t>LV 3 phase insulated/bare neutral ABC Strain Assembly (0° - 60°)</t>
  </si>
  <si>
    <t>4.7.4</t>
  </si>
  <si>
    <t xml:space="preserve">LV 3 phase insulated/bare neutral ABC Strain Assembly (60° - 90°) </t>
  </si>
  <si>
    <t>4.7.5</t>
  </si>
  <si>
    <t>LV 3 phase insulated/bare neutral  ABC T from Intermediate</t>
  </si>
  <si>
    <t>4.7.6</t>
  </si>
  <si>
    <t xml:space="preserve">LV 3 phase insulated/bare neutral ABC Intermediate Suspension Assembly </t>
  </si>
  <si>
    <t>4.7.7</t>
  </si>
  <si>
    <t>LV 3 phase insulated/bare neutral ABC T from Strain</t>
  </si>
  <si>
    <t>4.7.8</t>
  </si>
  <si>
    <t xml:space="preserve">LV 3 phase insulated/bare neutral ABC X Intermediate-Strain Assembly </t>
  </si>
  <si>
    <t>LOW VOLTAGE FUSE UNITS</t>
  </si>
  <si>
    <t>4.8.</t>
  </si>
  <si>
    <t>4.8.1</t>
  </si>
  <si>
    <t>0309</t>
  </si>
  <si>
    <t xml:space="preserve">Three phase trf and LV fuse holder connection - ABC conductor- 40A NH00 </t>
  </si>
  <si>
    <t>Set</t>
  </si>
  <si>
    <t>4.8.2</t>
  </si>
  <si>
    <t>Three phase trf and LV fuse holder connection - ABC conductor- 63A NH00</t>
  </si>
  <si>
    <t>4.8.3</t>
  </si>
  <si>
    <t>Three phase trf and LV fuse holder connection - ABC conductor- 80A NH00</t>
  </si>
  <si>
    <t>4.8.4</t>
  </si>
  <si>
    <t>Three phase trf and LV fuse holder connection - ABC conductor- 125A NH00</t>
  </si>
  <si>
    <t>4.8.5</t>
  </si>
  <si>
    <t>Three phase trf and LV fuse holder connection - ABC conductor- 160A NH00</t>
  </si>
  <si>
    <t>4.8.6</t>
  </si>
  <si>
    <t xml:space="preserve">Dual phase trf and LV fuse holder connection - ABC conductor- 40A NH00 </t>
  </si>
  <si>
    <t>4.8.7</t>
  </si>
  <si>
    <t>Dual phase trf and LV fuse holder connection - ABC conductor- 63A NH00</t>
  </si>
  <si>
    <t>4.8.8</t>
  </si>
  <si>
    <t>Dual phase trf and LV fuse holder connection - ABC conductor- 80A NH00</t>
  </si>
  <si>
    <t>4.8.9</t>
  </si>
  <si>
    <t>Dual phase trf and LV fuse holder connection - ABC conductor- 125A NH00</t>
  </si>
  <si>
    <t>4.8.10</t>
  </si>
  <si>
    <t>Dual phase trf and LV fuse holder connection - ABC conductor- 160A NH00</t>
  </si>
  <si>
    <t>4.8.11</t>
  </si>
  <si>
    <t xml:space="preserve">Single phase trf and LV fuse holder connection - ABC conductor- 40A NH00 </t>
  </si>
  <si>
    <t>4.8.12</t>
  </si>
  <si>
    <t>Single phase trf and LV fuse holder connection - ABC conductor- 63A NH00</t>
  </si>
  <si>
    <t>4.8.13</t>
  </si>
  <si>
    <t>Single phase trf and LV fuse holder connection - ABC conductor- 80A NH00</t>
  </si>
  <si>
    <t>4.8.14</t>
  </si>
  <si>
    <t>Single phase trf and LV fuse holder connection - ABC conductor- 125A NH00</t>
  </si>
  <si>
    <t>4.8.15</t>
  </si>
  <si>
    <t>Single phase trf and LV fuse holder connection - ABC conductor- 160A NH00</t>
  </si>
  <si>
    <t>4.9.</t>
  </si>
  <si>
    <t xml:space="preserve"> LV TESTING</t>
  </si>
  <si>
    <t>Allowance shall be made for the testing of each LV  distributor on accordance with the project specification. Included shall be the provision of test certificates and all documentation as required.</t>
  </si>
  <si>
    <t>4.10.</t>
  </si>
  <si>
    <t>4.10.1</t>
  </si>
  <si>
    <t>4.11.</t>
  </si>
  <si>
    <t>4.11.1</t>
  </si>
  <si>
    <t>4.11.2</t>
  </si>
  <si>
    <t>ALUMINIUM POLE TAG 25x150MM WITH POLE NUMBER</t>
  </si>
  <si>
    <t>Labour</t>
  </si>
  <si>
    <t>M/Sub 315kVA, 11kV/420V Type B CSTL</t>
  </si>
  <si>
    <t>M/Sub 500kVA, 11kV/420V Type B CSTL</t>
  </si>
  <si>
    <t>M/Sub 1000kVA, 11kV/420V Type B CSTL</t>
  </si>
  <si>
    <t>M/Sub 315kVA, 22kV/420V Type B CSTL</t>
  </si>
  <si>
    <t>M/Sub 500kVA, 22kV/420V Type B CSTL</t>
  </si>
  <si>
    <t>M/Sub 1000kVA, 22kV/420V Type B CSTL</t>
  </si>
  <si>
    <t xml:space="preserve">Plinth Pre-cast Type A M/SUB    </t>
  </si>
  <si>
    <t xml:space="preserve">Plinth Pre-cast Type B M/SUB    </t>
  </si>
  <si>
    <t>Ring Main Units and Plinths</t>
  </si>
  <si>
    <t>RMU 11kV 630A 3R CSTL O/D</t>
  </si>
  <si>
    <t>RMU 11kV 630A 4R CSTL O/D</t>
  </si>
  <si>
    <t>RMU 11kV 630A 2R 1B CSTL O/D</t>
  </si>
  <si>
    <t>RMU 11kV 630A 2R 2B CSTL O/D</t>
  </si>
  <si>
    <t>RMU 22kV 630A 3R CSTL O/D</t>
  </si>
  <si>
    <t>RMU 22kV 630A 4R CSTL O/D</t>
  </si>
  <si>
    <t>RMU 22kV 630A 2R 1B CSTL O/D</t>
  </si>
  <si>
    <t>RMU 22kV 630A 2R 2B CSTL O/D</t>
  </si>
  <si>
    <t>Plinth Pre-cast 11+22kV 3 SF6 RMU</t>
  </si>
  <si>
    <t>Plinth Pre-cast 11+22kV 4 SF6 RMU</t>
  </si>
  <si>
    <t>MV Cable</t>
  </si>
  <si>
    <t>Set of 3</t>
  </si>
  <si>
    <t>MV Cable Trenching</t>
  </si>
  <si>
    <t>Barricading</t>
  </si>
  <si>
    <t>Barricading - High Speed</t>
  </si>
  <si>
    <t>Installation of trench covers</t>
  </si>
  <si>
    <t>BILL NO: 6</t>
  </si>
  <si>
    <t>DIRECT &amp; INDIRECT CONNECTIONS</t>
  </si>
  <si>
    <t>0360</t>
  </si>
  <si>
    <t>LV service connection direct to dwelling (from the pole top box to the pre-paid meter)  (Type A) to brick dwelling</t>
  </si>
  <si>
    <t>0361</t>
  </si>
  <si>
    <t>LV service connection with service pole (from the pole top box to the pre-paid meter) (Type B) to mud dwelling</t>
  </si>
  <si>
    <t>0366</t>
  </si>
  <si>
    <t>Service suspension assembly</t>
  </si>
  <si>
    <t>0384</t>
  </si>
  <si>
    <t>Service strain assembly</t>
  </si>
  <si>
    <t>3145</t>
  </si>
  <si>
    <t xml:space="preserve">METER,STD ED KEYPAD 60A </t>
  </si>
  <si>
    <t xml:space="preserve">METER,STD ECU KEYPAD 20A </t>
  </si>
  <si>
    <t>METER,SPLIT PREPAY 3P KEYPAD 40A PLC/ RF</t>
  </si>
  <si>
    <t>METER,SPLIT BS FOOTPRINT 60A PLC</t>
  </si>
  <si>
    <t>METER, SPLIT DIN RAIL 60A PLC</t>
  </si>
  <si>
    <t>METER, SPLIT BS FOOTPRINT 60A RF</t>
  </si>
  <si>
    <t>METER, SPLIT DIN RAIL 60A RF</t>
  </si>
  <si>
    <t>METER, SPLIT BS FOOTPRINT 20A PLC</t>
  </si>
  <si>
    <t>METER, SPLIT DIN RAIL 20A PLC</t>
  </si>
  <si>
    <t>METER, SPLIT BS FOOTPRINT 20A RF</t>
  </si>
  <si>
    <t xml:space="preserve">METER, SPLIT METER DIN RAIL 20A RF </t>
  </si>
  <si>
    <t>3176</t>
  </si>
  <si>
    <t>READYBOARD,SPLIT METER 2x16A SKTS D3176</t>
  </si>
  <si>
    <t>3171</t>
  </si>
  <si>
    <t>PASSIVE BASE UNIT,ED D3171</t>
  </si>
  <si>
    <t>PASSIVE BASE UNIT,ECU D3171</t>
  </si>
  <si>
    <t>PASSIVE BASE UNIT,ECU WITH RAIL D3171</t>
  </si>
  <si>
    <t>SERVICE CABLE</t>
  </si>
  <si>
    <t>3140</t>
  </si>
  <si>
    <t>CUSTOMER DATA COLLECTION</t>
  </si>
  <si>
    <t>Capturing and handing over of customer data and updated PCS file</t>
  </si>
  <si>
    <t>Customer data capturing of coordinates, customer application form and safety form and to be presented to the Project Manager in the required PCS file format.</t>
  </si>
  <si>
    <t>BILL NO: 10</t>
  </si>
  <si>
    <t>LV CABLE</t>
  </si>
  <si>
    <t>LV Earthing</t>
  </si>
  <si>
    <t>LV Joints</t>
  </si>
  <si>
    <t>No</t>
  </si>
  <si>
    <t xml:space="preserve"> LV Fuses</t>
  </si>
  <si>
    <t xml:space="preserve">Fuse, 315A 500V 120kA Size NH 2 </t>
  </si>
  <si>
    <t xml:space="preserve">Fuse, 250A 500V 120kA Size NH 2 </t>
  </si>
  <si>
    <t>LV Cable Trenching</t>
  </si>
  <si>
    <t>Concrete</t>
  </si>
  <si>
    <t>Labels in LV compartment at fuses</t>
  </si>
  <si>
    <t>Prices are to include the recovery in good condition of poles, crossarms, insulators and line hardware,excluding the transporting of these items to the nearest Eskom Operating Unit store - it is measured somwhere else, and the backfilling consolidation and levelling of soil from excavations.</t>
  </si>
  <si>
    <t>Removal of 2,5m/3.5m  crossarm including hardware</t>
  </si>
  <si>
    <t>Removal of 4,5m crossarm  including hardware</t>
  </si>
  <si>
    <t>Removal of a post / pin insulator</t>
  </si>
  <si>
    <t>Removal of a long rod</t>
  </si>
  <si>
    <t>Removal of SPU unit with rails</t>
  </si>
  <si>
    <t>Removal of  poly meter</t>
  </si>
  <si>
    <t>Removal of ED / ECU</t>
  </si>
  <si>
    <t>Removal of single phase meter box</t>
  </si>
  <si>
    <t>AP4 meter box + pipe</t>
  </si>
  <si>
    <t xml:space="preserve">Re-instate broken/damage bonding &amp; BIL on existing structure </t>
  </si>
  <si>
    <t xml:space="preserve">Asphalt </t>
  </si>
  <si>
    <t>Paving</t>
  </si>
  <si>
    <t>Install link</t>
  </si>
  <si>
    <t>Insulator conductor assembly strain thimble/helical dead end only</t>
  </si>
  <si>
    <t>Insulator/conductor assembly- strain pistol grip only</t>
  </si>
  <si>
    <t>Side groove tie post insulator/conductor assembly</t>
  </si>
  <si>
    <t>Pole mounted drop-out fuse assembly-Swer</t>
  </si>
  <si>
    <t>Surge arrester assembly ( Single phase)</t>
  </si>
  <si>
    <t>Set of 2</t>
  </si>
  <si>
    <t>Double arrester assembly</t>
  </si>
  <si>
    <t>Surge arrester assembly ( dual phase)</t>
  </si>
  <si>
    <t>Surge arrester assembly (three phase)</t>
  </si>
  <si>
    <t>Installation of raptor protector</t>
  </si>
  <si>
    <t xml:space="preserve">Installation of conductive cement </t>
  </si>
  <si>
    <t>km</t>
  </si>
  <si>
    <t>7.3.1</t>
  </si>
  <si>
    <t>7.4.1</t>
  </si>
  <si>
    <t>7.5.1</t>
  </si>
  <si>
    <t>7.7.1</t>
  </si>
  <si>
    <t>Transport</t>
  </si>
  <si>
    <t>9.1.1</t>
  </si>
  <si>
    <t>9.1.2</t>
  </si>
  <si>
    <t>9.1.3</t>
  </si>
  <si>
    <t>9.1.4</t>
  </si>
  <si>
    <t>9.1.5</t>
  </si>
  <si>
    <t>9.1.6</t>
  </si>
  <si>
    <t>9.1.7</t>
  </si>
  <si>
    <t>9.1.8</t>
  </si>
  <si>
    <t>9.1.9</t>
  </si>
  <si>
    <t>9.1.10</t>
  </si>
  <si>
    <t>9.1.11</t>
  </si>
  <si>
    <t>9.2.1</t>
  </si>
  <si>
    <t>9.2.2</t>
  </si>
  <si>
    <t>9.2.3</t>
  </si>
  <si>
    <t>9.2.4</t>
  </si>
  <si>
    <t>9.2.5</t>
  </si>
  <si>
    <t>9.3.1</t>
  </si>
  <si>
    <t>Voltage regulator commissioning tests</t>
  </si>
  <si>
    <t>Recloser commissioning tests</t>
  </si>
  <si>
    <t xml:space="preserve">Miniature Substations and Plinths </t>
  </si>
  <si>
    <t>7.1.7</t>
  </si>
  <si>
    <t>7.1.8</t>
  </si>
  <si>
    <t>7.1.13</t>
  </si>
  <si>
    <t>7.1.14</t>
  </si>
  <si>
    <t>7.1.15</t>
  </si>
  <si>
    <t>Plinth pre cast type A 1MVA plinth</t>
  </si>
  <si>
    <t>Plinth pre cast type B 1MVA plinth</t>
  </si>
  <si>
    <t>7.2.5</t>
  </si>
  <si>
    <t>7.2.6</t>
  </si>
  <si>
    <t>7.2.7</t>
  </si>
  <si>
    <t>7.2.8</t>
  </si>
  <si>
    <t>PLINTH,PRE-CAST 11+22kV CT-VT D8025</t>
  </si>
  <si>
    <t>CT+VT 11kV-110V B 3VT+3CT CBL CSTL D3118</t>
  </si>
  <si>
    <t>CT+VT 22kV-110V B 3VT+3CT CBL CSTL D3118</t>
  </si>
  <si>
    <t>CT+VT 11kV-110V C 3VT+3CT CBL CSTL D3118</t>
  </si>
  <si>
    <t>CT+VT 22kV-110V C 3VT+3CT CBL CSTL D3118</t>
  </si>
  <si>
    <t>7.4.2</t>
  </si>
  <si>
    <t>7.4.3</t>
  </si>
  <si>
    <t>KIT,TERM:3C ;XLPE ;11KV; OD ;185-300 MM2</t>
  </si>
  <si>
    <t>Termination onto Overhead Line termination bracket with cut-out link onto single pole structure - Dist class SA's</t>
  </si>
  <si>
    <t>Termination onto Overhead Line termination bracket with cut-out links onto H-Pole- Dist class SA's</t>
  </si>
  <si>
    <t>KIT,TERM:3C ;XLPE;11KV; ID 50-120 MM2</t>
  </si>
  <si>
    <t>KIT,TERM:3C ;XLPE; ES;11KV; ID ;50-120 MM2</t>
  </si>
  <si>
    <t>KIT,TERM:3C ;XLPE; ;11KV; ID 95-185</t>
  </si>
  <si>
    <t>KIT,TERM:3C ;XLPE; ES ;11KV; ID ;95-185 MM2</t>
  </si>
  <si>
    <t>KIT,TERM:3C ;ID ;185-300 ;11 KV ;XLPE</t>
  </si>
  <si>
    <t>KIT,TERM:3C ;XLPE ;22KV; ID ;25-70 MM2</t>
  </si>
  <si>
    <t>KIT,TERM:3C ;XLPE ;22KV; ID ;95-185</t>
  </si>
  <si>
    <t>KIT,TERM:3C ;ID ;185-300 ;22 KV ;XLPE</t>
  </si>
  <si>
    <t>SHROUD,STRAIGHT 95-300 3 CORE D8011</t>
  </si>
  <si>
    <t>TRIFURCATING KIT,SCR 22kV 3C 70-185D8017</t>
  </si>
  <si>
    <t>KIT,CABLE JOINT:1C ;11 KV ;630 ;XLPE</t>
  </si>
  <si>
    <t>KIT,CABLE JOINT:3C ;11 KV ;95-185 ;XLPE</t>
  </si>
  <si>
    <t>KIT,CABLE JOINT:3C ;11 KV ;185-300</t>
  </si>
  <si>
    <t>KIT,CABLE JOINT:1C ;22 KV ;630 ;XLPE</t>
  </si>
  <si>
    <t>KIT,CABLE JOINT:3C ;22 KV ;50-120 ;XLPE</t>
  </si>
  <si>
    <t>KIT,CABLE JOINT:3C ;22 KV ;95-185 ;XLPE</t>
  </si>
  <si>
    <t>KIT,CABLE JOINT:3C ;22 KV ;185-300</t>
  </si>
  <si>
    <t>JOINT KIT,TRANS 3C 11kV 50-95 D8021</t>
  </si>
  <si>
    <t>JOINT KIT,TRANS 3C 11kV 120-185 D8021</t>
  </si>
  <si>
    <t>JOINT KIT,TRANS 3C 11kV 240-400 D8021</t>
  </si>
  <si>
    <t>JOINT KIT,TRANS 3C 22kV 25 D8021</t>
  </si>
  <si>
    <t>JOINT KIT,TRANS 3C 22kV 35-70 D8021</t>
  </si>
  <si>
    <t>JOINT KIT,TRANS 3C 22kV 95-240 D8021</t>
  </si>
  <si>
    <t>KIT,CABLE JOINT:3C ;11 KV ;50-120 ;TRIF</t>
  </si>
  <si>
    <t>KIT,CABLE JOINT:3C ;11 KV ;185-300;TRIF</t>
  </si>
  <si>
    <t>KIT,CABLE JOINT:3C ;22 KV ;185-300 TRIF</t>
  </si>
  <si>
    <t>KIT,CABLE JOINT:3C ;22 KV ;25-70 ;TRIF</t>
  </si>
  <si>
    <t>KIT,CABLE JOINT:3C ;22 KV ;50-120 ;TRIF</t>
  </si>
  <si>
    <t>KIT,CABLE JOINT:3C ;22 KV ;95-185 ;TRIF</t>
  </si>
  <si>
    <t>KIT,CABLE JOINT:3C ;22 KV ;185-300;TRIF</t>
  </si>
  <si>
    <t>KIT,CABLE JOINT:3C ;33 KV ;50-120 ;TRIF</t>
  </si>
  <si>
    <t>KIT,CABLE JOINT:3C ;33 KV ;95-185 ;TRIF</t>
  </si>
  <si>
    <t>KIT,CABLE JOINT:3C ;33 KV ;185-300 TRIF</t>
  </si>
  <si>
    <t xml:space="preserve">Concrete slabs, pre-cast cable cover </t>
  </si>
  <si>
    <t>MV Cable Testing &amp; Hand Over</t>
  </si>
  <si>
    <t>DDT 3236</t>
  </si>
  <si>
    <t>KIOSK METER:3PH ;800 KVA ;GROUND MOUNT</t>
  </si>
  <si>
    <t>KIOSK METER:3PH ;1000 KVA ;GROUND MOUNT</t>
  </si>
  <si>
    <t>KIOSK METER:3PH ;100 KVA ;GROUND MOUNT</t>
  </si>
  <si>
    <t>KIOSK METER:3PH ;200 KVA ;GROUND MOUNT</t>
  </si>
  <si>
    <t>KIOSK METER:3PH ;315 KVA ;GROUND MOUNT</t>
  </si>
  <si>
    <t>KIOSK METER:3PH ;500 KVA ;GROUND MOUNT</t>
  </si>
  <si>
    <t>9.5.1</t>
  </si>
  <si>
    <t>9.5.2</t>
  </si>
  <si>
    <t>9.5.3</t>
  </si>
  <si>
    <t>9.5.4</t>
  </si>
  <si>
    <t>9.5.5</t>
  </si>
  <si>
    <t>9.5.6</t>
  </si>
  <si>
    <t xml:space="preserve">Fuse, 200A 500V 120kA Size NH 2 </t>
  </si>
  <si>
    <t>SWER Peak current monitoring assembly</t>
  </si>
  <si>
    <t>Recloser MV earth</t>
  </si>
  <si>
    <t>Soil resistivity tests for equipment to be performed as appropriate and to be verified by Eskom's Clerk of Works, and must be according to Eskom standard.</t>
  </si>
  <si>
    <t>3 Phase - H-Pole / 4,5m Wood X-arm – Intermediate - 0° Deviation -With Spark Gap Device</t>
  </si>
  <si>
    <t>3 Phase - H-Pole / 4,5m Wood X-arm – Intermediate - 0° Deviation -With Spark Gap Device-RX</t>
  </si>
  <si>
    <t xml:space="preserve">3 Phase - H-Pole / 4,5m Wood X-arm - Strain – 0° Deviation </t>
  </si>
  <si>
    <t>3 Phase - H-Pole / 4,5m Wood X-arm - Strain – 0° Deviation -RX</t>
  </si>
  <si>
    <t xml:space="preserve">3 Phase - H-Pole / 4,5m Wood X-arm - Strain – Terminal </t>
  </si>
  <si>
    <t>3 Phase - H-Pole / 4,5m Wood X-arm - Strain – Terminal -RX</t>
  </si>
  <si>
    <t>MV heavy conductor - 3 phase staggered vertical 800mm spacing intermediate - o° deviation (wood poles)</t>
  </si>
  <si>
    <t>MV heavy conductor - 22kv 3 phase - vertical 800mm spacing strain - o° deviation (wood poles)</t>
  </si>
  <si>
    <t>MV heavy conductor - 22kv 3 phase - vertical 800mm spacing strain - o-30° deviation (wood poles)</t>
  </si>
  <si>
    <t>MV heavy conductor - 22kv 3 phase - vertical 800mm spacing strain - terminal (wood poles)</t>
  </si>
  <si>
    <t>Heavy Conductor - 3 Phase H-Pole-3500mm Wooden X-arm Intermediate 0° Deviation</t>
  </si>
  <si>
    <t>Heavy Conductor - 3 Phase H-Pole-3500mm Wooden X-arm Intermediate 0° Deviation Rx</t>
  </si>
  <si>
    <t xml:space="preserve">Phase / phase – Delta/2.5M Woodenl X-arm – Strain - Terminal </t>
  </si>
  <si>
    <t>Phase / phase – Delta/2.5M Wooden X-arm – Strain - Terminal -RX</t>
  </si>
  <si>
    <t>DER1825CBL</t>
  </si>
  <si>
    <t>MV Cable bypass Recloser Structure -Out-of-line arrangement (excluding the main line structures but including the in, out and bypass links on the main line structure)</t>
  </si>
  <si>
    <t>CT/VT Metering - Statistical – In-line arrangement (Including the meter kiosk, and LV cable)</t>
  </si>
  <si>
    <t>MV CT/VT Metering - Bulk terrif - In-line arrangement (Including the meter kiosk, and LV cable, links where applicable)</t>
  </si>
  <si>
    <t>CT/VT Metering - Statistical – Out-of-line arrangement((Including the meter kiosk, and LV cable, links where applicable)</t>
  </si>
  <si>
    <t>MV Earth for regulator - 100 / 200A Open/Closed Delta</t>
  </si>
  <si>
    <t>1840/1841/1846</t>
  </si>
  <si>
    <t>MV Earth for MV CT VT Bulk/Stats metering</t>
  </si>
  <si>
    <t xml:space="preserve">COND,ABC 5C XLPE 35SQ INS NEUT </t>
  </si>
  <si>
    <t xml:space="preserve">LV service connection to house from cable </t>
  </si>
  <si>
    <t>KIT,TERM:3C ;XLPE ;11KV; OD ;50-120 MM2</t>
  </si>
  <si>
    <t>KIT,TERM:3C ;XLPE ;11KV; OD ;95-185 MM2</t>
  </si>
  <si>
    <t>KIT,TERM:3C ;XLPE ;22KV; OD ;25-70 MM2</t>
  </si>
  <si>
    <t>KIT,TERM:3C ;OD ;50-120 ;22 KV ;XLPE</t>
  </si>
  <si>
    <t>KIT,TERM:3C ;XLPE ;22KV; OD ;95-185 MM2</t>
  </si>
  <si>
    <t>KIT,TERM:3C ;XLPE ;OD ;185-300 ;22 KV</t>
  </si>
  <si>
    <t>KIT,TERM:3C ;XLPE ;OD ;50-120 ;33 KV</t>
  </si>
  <si>
    <t>KIT,TERM:3C ;XLPE ;OD ;185-300 ;33 KV</t>
  </si>
  <si>
    <t>Perform outdoor termination on cable</t>
  </si>
  <si>
    <t xml:space="preserve">Indoor MV Cable Terminations </t>
  </si>
  <si>
    <t>KIT,TERM:1C ;LCC ;ID ;50-120 ;11 KV</t>
  </si>
  <si>
    <t>KIT,TERM:XLPE; 1C ;LCC ;ID ;95-185 MM2;11 KV</t>
  </si>
  <si>
    <t>KIT,TERM:1C ;XLPE ;95-185 MM2;11KV; ID</t>
  </si>
  <si>
    <t>KIT,TERM: XLPE; 1C ;LCC ;ID ;185-300 ;11 KV</t>
  </si>
  <si>
    <t>KIT,TERM:1C;XLPE;ID;185-300 MM2;11 KV</t>
  </si>
  <si>
    <t>KIT,TERM:1C;XLPE;ID;630 MM2;11 KV</t>
  </si>
  <si>
    <t>KIT,TERM:1C;XLPE;ID;50-120 MM2;22 KV</t>
  </si>
  <si>
    <t>KIT,TERM:1C ;LCC ;ID ;50-120 ;22 KV</t>
  </si>
  <si>
    <t>KIT,TERM:1C ;LCC ;ID ;95-185 ;22 KV</t>
  </si>
  <si>
    <t>KIT,TERM:1C;XLPE;22KV; ID;95-185 MM2</t>
  </si>
  <si>
    <t>KIT,TERM:1C;XLPE;ID;185-300 MM2;22 KV</t>
  </si>
  <si>
    <t>KIT,TERM:1C ;LCC ;ID ;185-300 ;22 KV</t>
  </si>
  <si>
    <t>KIT,TERM:1C;XLPE;ID;50-120 MM2;33 KV</t>
  </si>
  <si>
    <t>KIT,TERM:1C ;LCC ;ID ;50-120 ;33 KV</t>
  </si>
  <si>
    <t>KIT,TERM:1C ;LCC ;ID ;95-185 MM2;33 KV</t>
  </si>
  <si>
    <t>KIT,TERM:1C;XLPE;ID;95-185 MM2;33 KV</t>
  </si>
  <si>
    <t>KIT,TERM:1C;XLPE;ID;185-300 MM2;33 KV</t>
  </si>
  <si>
    <t>KIT,TERM:1C ;LCC ;ID ;185-300 MM2;33 KV</t>
  </si>
  <si>
    <t>KIT,TERM:3C ;ID ;50-120 ;33 KV ;XLPE</t>
  </si>
  <si>
    <t>KIT,TERM:3C ;ID ;95-185 ;33 KV ;XLPE</t>
  </si>
  <si>
    <t>KIT,TERM:3C ;ID ;185-300 ;33 KV ;XLPE</t>
  </si>
  <si>
    <t>KIT,CABLE JOINT:1C ;11 KV ;95-185 ;XLPE</t>
  </si>
  <si>
    <t>KIT,CABLE JOINT:1C ;11 KV ;185-300</t>
  </si>
  <si>
    <t>KIT,CABLE JOINT:1C ;22 KV ;50-120 ;XLPE</t>
  </si>
  <si>
    <t>KIT,CABLE JOINT:1C ;22 KV ;95-185 ;XLPE</t>
  </si>
  <si>
    <t>KIT,CABLE JOINT:1C ;22 KV ;185-300</t>
  </si>
  <si>
    <t>KIT,CABLE JOINT:3C ;33 KV ;50-120 ;CU/AL</t>
  </si>
  <si>
    <t>KIT,CABLE JOINT:1C ;33 KV ;185-300 ;XLPE</t>
  </si>
  <si>
    <t>KIT,CABLE JOINT:1C ;33 KV ;630 ;CU/AL</t>
  </si>
  <si>
    <t>KIT,CABLE JOINT:3C ;33 KV ;25-70 ;XLPE</t>
  </si>
  <si>
    <t>KIT,CABLE JOINT:3C ;33 KV ;50-120 ;XLPE</t>
  </si>
  <si>
    <t>KIT,CABLE JOINT:3C ;33 KV ;95-185 ;XLPE</t>
  </si>
  <si>
    <t>KIT,CABLE JOINT:3C ;33 KV ;185-300</t>
  </si>
  <si>
    <t xml:space="preserve">Install Shoring for trenches as required </t>
  </si>
  <si>
    <t>Lables on MV cable terminations and joints</t>
  </si>
  <si>
    <t>Perform MV insulation test on MV cable circuits less than 300m.</t>
  </si>
  <si>
    <t>Install Outdoor MV Cable Terminations</t>
  </si>
  <si>
    <t>Install Outdoor LV Cable Terminations</t>
  </si>
  <si>
    <t xml:space="preserve">Terminations less than 70mmsq </t>
  </si>
  <si>
    <t>Perform indoor  termination on cable</t>
  </si>
  <si>
    <t>Kiosk labels</t>
  </si>
  <si>
    <t xml:space="preserve">Labels on LV cable ends and joints
</t>
  </si>
  <si>
    <t>LV cable vertical fuse pillar</t>
  </si>
  <si>
    <t xml:space="preserve">MV earth electrode test </t>
  </si>
  <si>
    <t>Allow for the complete testing and commissioning of the LV underground system,  feeder continuity tests, phasing, etc. Included are test certificates and all documentation required to hand-over the system.</t>
  </si>
  <si>
    <t>LV phasing  test</t>
  </si>
  <si>
    <t>MV cable installations less than 300 m, the cable circuit shall be tested and verified clear by means of at least a 5 kV insulation tester.</t>
  </si>
  <si>
    <t>MV phasing</t>
  </si>
  <si>
    <t>Removal - complete of one Voltage Regulator can</t>
  </si>
  <si>
    <t>LV continuity test</t>
  </si>
  <si>
    <t>Test</t>
  </si>
  <si>
    <t>MV Cable Joints</t>
  </si>
  <si>
    <t>Electrician (qualified trade test)</t>
  </si>
  <si>
    <t>Linesman (Proof of qualification required)</t>
  </si>
  <si>
    <t>3 Phase - Vertical (600mm Spacing) Intermediate-Small (1- ±10°) Deviation</t>
  </si>
  <si>
    <t>3 Phase - Vertical (600mm Spacing) Intermediate-Small (1- ±10°) Deviation Rx</t>
  </si>
  <si>
    <t>3 Phase - Vertical (600mm Spacing) Intermediate-Medium (±15-30°) Deviation</t>
  </si>
  <si>
    <t>3 Phase - Vertical (600mm Spacing) Intermediate-Medium (±15-30°) Deviation Rx</t>
  </si>
  <si>
    <t>3.1.14</t>
  </si>
  <si>
    <t>3.1.9</t>
  </si>
  <si>
    <t>3.1.11</t>
  </si>
  <si>
    <t>3.3.4</t>
  </si>
  <si>
    <t>3.3.5</t>
  </si>
  <si>
    <t>3.3.6</t>
  </si>
  <si>
    <t>3.3.7</t>
  </si>
  <si>
    <t>4.9.1</t>
  </si>
  <si>
    <t>4.9.2</t>
  </si>
  <si>
    <t>4.9.3</t>
  </si>
  <si>
    <t>4.9.4</t>
  </si>
  <si>
    <t>4.11.3</t>
  </si>
  <si>
    <t>4.11.4</t>
  </si>
  <si>
    <t>4.11.5</t>
  </si>
  <si>
    <t>4.11.6</t>
  </si>
  <si>
    <t>4.11.7</t>
  </si>
  <si>
    <t>4.11.8</t>
  </si>
  <si>
    <t>7.1.1</t>
  </si>
  <si>
    <t>7.1.2</t>
  </si>
  <si>
    <t>7.1.3</t>
  </si>
  <si>
    <t>7.1.4</t>
  </si>
  <si>
    <t>7.1.5</t>
  </si>
  <si>
    <t>7.1.6</t>
  </si>
  <si>
    <t>7.1.9</t>
  </si>
  <si>
    <t>7.1.10</t>
  </si>
  <si>
    <t>7.1.11</t>
  </si>
  <si>
    <t>7.1.12</t>
  </si>
  <si>
    <t>7.2.1</t>
  </si>
  <si>
    <t>7.2.2</t>
  </si>
  <si>
    <t>7.2.3</t>
  </si>
  <si>
    <t>7.2.4</t>
  </si>
  <si>
    <t>7.2.9</t>
  </si>
  <si>
    <t>7.2.10</t>
  </si>
  <si>
    <t>7.3.2</t>
  </si>
  <si>
    <t>7.3.3</t>
  </si>
  <si>
    <t>7.3.4</t>
  </si>
  <si>
    <t>7.3.6</t>
  </si>
  <si>
    <t>7.5.2</t>
  </si>
  <si>
    <t>7.5.3</t>
  </si>
  <si>
    <t>7.5.4</t>
  </si>
  <si>
    <t>7.5.5</t>
  </si>
  <si>
    <t>7.5.6</t>
  </si>
  <si>
    <t>7.5.7</t>
  </si>
  <si>
    <t>7.5.8</t>
  </si>
  <si>
    <t>7.5.9</t>
  </si>
  <si>
    <t>7.6.1</t>
  </si>
  <si>
    <t>7.7.2</t>
  </si>
  <si>
    <t>7.7.3</t>
  </si>
  <si>
    <t>7.7.4</t>
  </si>
  <si>
    <t>7.7.5</t>
  </si>
  <si>
    <t>7.7.6</t>
  </si>
  <si>
    <t>7.7.7</t>
  </si>
  <si>
    <t>7.7.8</t>
  </si>
  <si>
    <t>7.7.9</t>
  </si>
  <si>
    <t>7.7.10</t>
  </si>
  <si>
    <t>7.7.11</t>
  </si>
  <si>
    <t>7.7.12</t>
  </si>
  <si>
    <t>7.7.13</t>
  </si>
  <si>
    <t>7.7.14</t>
  </si>
  <si>
    <t>7.7.15</t>
  </si>
  <si>
    <t>7.7.16</t>
  </si>
  <si>
    <t>7.7.17</t>
  </si>
  <si>
    <t>7.7.18</t>
  </si>
  <si>
    <t>7.7.19</t>
  </si>
  <si>
    <t>7.7.20</t>
  </si>
  <si>
    <t>7.7.21</t>
  </si>
  <si>
    <t>7.7.22</t>
  </si>
  <si>
    <t>7.7.23</t>
  </si>
  <si>
    <t>7.7.24</t>
  </si>
  <si>
    <t>7.7.25</t>
  </si>
  <si>
    <t>7.8.1</t>
  </si>
  <si>
    <t>7.8.2</t>
  </si>
  <si>
    <t>7.8.3</t>
  </si>
  <si>
    <t>7.8.4</t>
  </si>
  <si>
    <t>7.8.5</t>
  </si>
  <si>
    <t>7.8.6</t>
  </si>
  <si>
    <t>7.8.7</t>
  </si>
  <si>
    <t>7.8.8</t>
  </si>
  <si>
    <t>7.9.1</t>
  </si>
  <si>
    <t>7.9.2</t>
  </si>
  <si>
    <t>7.9.3</t>
  </si>
  <si>
    <t>BILL NO: 7</t>
  </si>
  <si>
    <t>7.10.1</t>
  </si>
  <si>
    <t>7.10.2</t>
  </si>
  <si>
    <t>7.10.3</t>
  </si>
  <si>
    <t>7.10.4</t>
  </si>
  <si>
    <t>7.10.5</t>
  </si>
  <si>
    <t>7.10.6</t>
  </si>
  <si>
    <t>7.10.7</t>
  </si>
  <si>
    <t>7.10.8</t>
  </si>
  <si>
    <t>7.11.1</t>
  </si>
  <si>
    <t>7.11.2</t>
  </si>
  <si>
    <t>7.11.3</t>
  </si>
  <si>
    <t>7.12.1</t>
  </si>
  <si>
    <t>7.12.2</t>
  </si>
  <si>
    <t>7.12.3</t>
  </si>
  <si>
    <t>7.12.4</t>
  </si>
  <si>
    <t>7.12.5</t>
  </si>
  <si>
    <t>7.12.6</t>
  </si>
  <si>
    <t>7.12.7</t>
  </si>
  <si>
    <t>6.1.2</t>
  </si>
  <si>
    <t>6.1.1</t>
  </si>
  <si>
    <t>6.1.3</t>
  </si>
  <si>
    <t>6.1.4</t>
  </si>
  <si>
    <t>6.1.5</t>
  </si>
  <si>
    <t>6.2.1</t>
  </si>
  <si>
    <t>6.2.2</t>
  </si>
  <si>
    <t>6.2.3</t>
  </si>
  <si>
    <t>6.2.4</t>
  </si>
  <si>
    <t>6.2.5</t>
  </si>
  <si>
    <t>6.2.6</t>
  </si>
  <si>
    <t>6.2.7</t>
  </si>
  <si>
    <t>6.2.8</t>
  </si>
  <si>
    <t>6.2.9</t>
  </si>
  <si>
    <t>6.2.10</t>
  </si>
  <si>
    <t>6.2.15</t>
  </si>
  <si>
    <t>6.3.1</t>
  </si>
  <si>
    <t>6.3.2</t>
  </si>
  <si>
    <t>6.3.3</t>
  </si>
  <si>
    <t>6.4.1</t>
  </si>
  <si>
    <t>6.5.1</t>
  </si>
  <si>
    <t>9.2.10</t>
  </si>
  <si>
    <t>9.2.11</t>
  </si>
  <si>
    <t>9.3.2</t>
  </si>
  <si>
    <t>9.4.1</t>
  </si>
  <si>
    <t>9.4.2</t>
  </si>
  <si>
    <t>9.4.3</t>
  </si>
  <si>
    <t>9.4.4</t>
  </si>
  <si>
    <t>9.5.8</t>
  </si>
  <si>
    <t>9.5.9</t>
  </si>
  <si>
    <t>9.7.1</t>
  </si>
  <si>
    <t>9.8.1</t>
  </si>
  <si>
    <t>9.8.2</t>
  </si>
  <si>
    <t>9.8.3</t>
  </si>
  <si>
    <t>9.8.4</t>
  </si>
  <si>
    <t>9.8.5</t>
  </si>
  <si>
    <t>9.8.6</t>
  </si>
  <si>
    <t>9.8.7</t>
  </si>
  <si>
    <t>9.8.8</t>
  </si>
  <si>
    <t>9.9.1</t>
  </si>
  <si>
    <t>9.9.2</t>
  </si>
  <si>
    <t>9.9.3</t>
  </si>
  <si>
    <t>BILL NO: 8</t>
  </si>
  <si>
    <t>BILL NO: 9</t>
  </si>
  <si>
    <t>Clerk of Works</t>
  </si>
  <si>
    <t xml:space="preserve">Class 1 </t>
  </si>
  <si>
    <t>Class 2</t>
  </si>
  <si>
    <t>Class 3</t>
  </si>
  <si>
    <t>Class 4</t>
  </si>
  <si>
    <t>Excavation, backfilling and compacting of a hole 2.2m (16 meter pole) in soil type.</t>
  </si>
  <si>
    <t>Excavation, backfilling and compacting of a hole 2.4m (18 meter pole) in soil type.</t>
  </si>
  <si>
    <r>
      <t>Excavation, backfilling and compacting of a non-augured LV stay hole</t>
    </r>
    <r>
      <rPr>
        <b/>
        <sz val="12"/>
        <color rgb="FFFF0000"/>
        <rFont val="Arial"/>
        <family val="2"/>
      </rPr>
      <t xml:space="preserve"> </t>
    </r>
    <r>
      <rPr>
        <b/>
        <sz val="12"/>
        <color theme="1"/>
        <rFont val="Arial"/>
        <family val="2"/>
      </rPr>
      <t>1,3 meters</t>
    </r>
    <r>
      <rPr>
        <b/>
        <sz val="12"/>
        <rFont val="Arial"/>
        <family val="2"/>
      </rPr>
      <t xml:space="preserve"> (rod diameter 12mm) in soil type.</t>
    </r>
  </si>
  <si>
    <r>
      <t>Excavation, backfilling and compacting of a non-augured MV stay hole</t>
    </r>
    <r>
      <rPr>
        <b/>
        <sz val="12"/>
        <color theme="1"/>
        <rFont val="Arial"/>
        <family val="2"/>
      </rPr>
      <t xml:space="preserve"> 1,75 meters</t>
    </r>
    <r>
      <rPr>
        <b/>
        <sz val="12"/>
        <rFont val="Arial"/>
        <family val="2"/>
      </rPr>
      <t xml:space="preserve">  (rod diameters 20mm) in soil type </t>
    </r>
  </si>
  <si>
    <r>
      <t>Excavation, backfilling and compacting of a non-augured MV stay hole</t>
    </r>
    <r>
      <rPr>
        <b/>
        <sz val="12"/>
        <color theme="1"/>
        <rFont val="Arial"/>
        <family val="2"/>
      </rPr>
      <t xml:space="preserve"> 2,15 meters</t>
    </r>
    <r>
      <rPr>
        <b/>
        <sz val="12"/>
        <rFont val="Arial"/>
        <family val="2"/>
      </rPr>
      <t xml:space="preserve">  (rod diameters 24mm) in soil type </t>
    </r>
  </si>
  <si>
    <t>Rock drilling (Irrespective of depth of hole, each hole to be verified by Eskom's Clerk of Works as per Supplier's invoice+10% handling) Inclusive of equipment and labour</t>
  </si>
  <si>
    <t>Rock drilling for cable trench to be verified by Eskom's Clerk of Works as per Supplier's invoice+10% handling) Inclusive of equipment and labour</t>
  </si>
  <si>
    <t>Blasting for cable trenches hard rock hole to be verified by Eskom's Clerk of Works as per Supplier's invoice+10% handling) Inclusive of equipment and labour</t>
  </si>
  <si>
    <t>MV and LV Earth electrode trench 0.5m deep, 0.5m wide, including excavation, backfilling and compaction</t>
  </si>
  <si>
    <t>SWER MV and LV Earth electrode trench 1m deep, 0.5m wide, including excavation, backfilling and compaction</t>
  </si>
  <si>
    <t xml:space="preserve">POLE,WOOD 15.0 x 200-219  </t>
  </si>
  <si>
    <t xml:space="preserve">POLE,WOOD 16.0 x 180-199  </t>
  </si>
  <si>
    <t xml:space="preserve">POLE,WOOD 16.0 x 200-219  </t>
  </si>
  <si>
    <t xml:space="preserve">POLE,WOOD 18.0 x 180-199  </t>
  </si>
  <si>
    <t xml:space="preserve">POLE,WOOD 18.0 x 200-219  </t>
  </si>
  <si>
    <t xml:space="preserve">POLE,WOOD 9.0m x 180-199  </t>
  </si>
  <si>
    <t>0054</t>
  </si>
  <si>
    <t>0049</t>
  </si>
  <si>
    <t>0048</t>
  </si>
  <si>
    <t>0057</t>
  </si>
  <si>
    <t>Excavation, backfilling and compacting of a hole 2.2m (15 meter pole) in soil type.</t>
  </si>
  <si>
    <t>STAY ASSEMBLY (LV - 35kN) WOOD POLES</t>
  </si>
  <si>
    <t>MV HEAVY / HV LINES CONDUCTOR STAY ASSEMBLY (MV - 115kN) WOOD POLES</t>
  </si>
  <si>
    <t xml:space="preserve">STRUT ASSEMBLY SWIVEL BRACKET  11m, 12m AND 13m WOOD POLES </t>
  </si>
  <si>
    <t>STRUT ASSEMBLY WOOD H - POLE FOR -11m , 12m and 13m poles</t>
  </si>
  <si>
    <t>4.10.2</t>
  </si>
  <si>
    <t xml:space="preserve">Install Eskom issued marked conductor.  Material quantity to allow for 5% sag in addition to actual  conductor length quantity.  Installation includes handling, stringing and final sagging. </t>
  </si>
  <si>
    <t>MV ABC 11 kV 35 mmsq 3 Core</t>
  </si>
  <si>
    <t>MV ABC 11 kV 95 mmsq 3 Core</t>
  </si>
  <si>
    <t>MV ABC 22 kV 35 mmsq 3 Core</t>
  </si>
  <si>
    <t>MV ABC 22 kV 95 mmsq 3 Core</t>
  </si>
  <si>
    <t>Phase / phase – Staggered Vertical (600mm spacing) – Intermediate - 0° Deviation With Spark Gap Device</t>
  </si>
  <si>
    <t>Phase / phase – Staggered Vertical (600mm spacing) – Intermediate - 0° Deviation Rx With Spark Gap Device</t>
  </si>
  <si>
    <t>3 Phase - Staggered Vertical (600mm Spacing) Intermediate 0° Deviation With Spark Gap Device</t>
  </si>
  <si>
    <t>3 Phase - Staggered Vertical (600mm Spacing) Intermediate 0° Deviation Rx With Spark Gap Device</t>
  </si>
  <si>
    <t>1740# (y)</t>
  </si>
  <si>
    <t>1743A</t>
  </si>
  <si>
    <t>1744A</t>
  </si>
  <si>
    <t>1744B</t>
  </si>
  <si>
    <t>1744C</t>
  </si>
  <si>
    <t xml:space="preserve">3 Phase - Delta / 2,5m Wood X-arm - Strain – Small (1°-10°) Deviation </t>
  </si>
  <si>
    <t>3 Phase - Delta / 2,5m Wood X-arm - Strain – Small (1°-10°) Deviation - Rx</t>
  </si>
  <si>
    <t xml:space="preserve">3 Phase - Delta / 2,5m Wood X-arm - Strain – Medium (11°-30°) Deviation </t>
  </si>
  <si>
    <t>3 Phase - Delta / 2,5m Wood X-arm - Strain – Medium (11°-30°) Deviation - Rx</t>
  </si>
  <si>
    <t xml:space="preserve">3 Phase - Delta / 2,5m Wood X-arm - Strain – Large (31°-60°) Deviation </t>
  </si>
  <si>
    <t>3 Phase - Delta / 2,5m Wood X-arm - Strain – Large (31°-60°) Deviation - Rx</t>
  </si>
  <si>
    <t>3 Phase - Delta /2 x 2,5m wood x-arms/ 2 x 2.5 wood x-arms - strain - (60° - 90°) deviation (for Mink and Hare conductors)</t>
  </si>
  <si>
    <t>3 Phase - Delta /2 x 2,5m wood x-arms/ 2 x 2.5 wood x-arms - strain - (60° - 90°) deviation (for Mink and Hare conductors) - Rx</t>
  </si>
  <si>
    <t>3 Phase - Delta /2,5m wood x-arms /2.5 wood x-arms - strain - (60° - 90°) deviation (for Fox and 35 conductors)</t>
  </si>
  <si>
    <t>3 Phase - Delta /2,5m wood x-arms /2.5 wood x-arms - strain - (60° - 90°) deviation (for Fox and 35 conductors) - Rx</t>
  </si>
  <si>
    <t>1745d</t>
  </si>
  <si>
    <t>3 Phase - Delta /2 x 2,5m wood x-arms - strain - (61° - 90°) deviation (for Fox and 35 conductors)</t>
  </si>
  <si>
    <t>3 Phase - Delta /2 x 2,5m wood x-arms - strain - (61° - 90°) deviation (for Fox and 35 conductors) - Rx</t>
  </si>
  <si>
    <t>1747A</t>
  </si>
  <si>
    <t>1710# (y)</t>
  </si>
  <si>
    <t>3 Phase - Staggered Vertical (800mm Spacing) Intermediate 0° Deviation</t>
  </si>
  <si>
    <t>3 Phase - Staggered Vertical (800mm Spacing) Intermediate 0° Deviation With Spark Gap Device</t>
  </si>
  <si>
    <t>3 Phase - Staggered Vertical (800mm Spacing) Intermediate 0° Deviation Rx</t>
  </si>
  <si>
    <t>3 Phase - Staggered Vertical (800mm Spacing) Intermediate 0° Deviation Rx With Spark Gap Device</t>
  </si>
  <si>
    <t>1711A</t>
  </si>
  <si>
    <t>3 Phase - Vertical (800mm Spacing) Intermediate-Small (1- ±5°) Deviation</t>
  </si>
  <si>
    <t>3 Phase - Vertical (800mm Spacing) Intermediate-Small (1- ±5°) Deviation Rx</t>
  </si>
  <si>
    <t>1713A</t>
  </si>
  <si>
    <t>3 Phase - Vertical (800mm Spacing) Strain 0° Deviation</t>
  </si>
  <si>
    <t>3 Phase - Vertical (800mm Spacing) Strain 0° Deviation Rx</t>
  </si>
  <si>
    <t>1714A</t>
  </si>
  <si>
    <t>3 Phase - Vertical (800mm Spacing) Strain - Small(1-10°) Deviation</t>
  </si>
  <si>
    <t>3 Phase - Vertical (800mm Spacing) Strain - Small(1-10°) Deviation Rx</t>
  </si>
  <si>
    <t>1714B</t>
  </si>
  <si>
    <t>1714C</t>
  </si>
  <si>
    <t>1714D</t>
  </si>
  <si>
    <t>3 Phase - Vertical (800mm Spacing) Strain - Large (31-60°) Deviation</t>
  </si>
  <si>
    <t>3 Phase - Vertical (800mm Spacing) Strain - Large (31-60°) Deviation Rx</t>
  </si>
  <si>
    <t>3 Phase - Vertical (800mm Spacing) Strain - Medium (11-30°) Deviation</t>
  </si>
  <si>
    <t>3 Phase - Vertical (800mm Spacing) Strain - Medium (11-30°) Deviation Rx</t>
  </si>
  <si>
    <t>3 Phase - Vertical (800mm Spacing) Strain - Large (61-90°) Deviation</t>
  </si>
  <si>
    <t>3 Phase - Vertical (800mm Spacing) Strain - Large (61-90°) Deviation Rx</t>
  </si>
  <si>
    <t>1716A</t>
  </si>
  <si>
    <t>3 Phase - Vertical (800mm Spacing) Strain - Terminal</t>
  </si>
  <si>
    <t>3 Phase - Vertical (800mm Spacing) Strain - Terminal Rx</t>
  </si>
  <si>
    <t>1746A</t>
  </si>
  <si>
    <t>1746B</t>
  </si>
  <si>
    <t xml:space="preserve">3 Phase - Delta (600mm spacing) / 2 x 2,5m Wood X-arm - Strain - 0° Deviation </t>
  </si>
  <si>
    <t>3 Phase - Delta (600mm spacing) / 2 x 2,5m Wood X-arm - Strain - 0° Deviation -RX</t>
  </si>
  <si>
    <t xml:space="preserve">3 Phase - Delta (800mm spacing) / 2 x 2,5m Wood X-arm - Strain - 0° Deviation </t>
  </si>
  <si>
    <t>3 Phase - Delta (800mm spacing) / 2 x 2,5m Wood X-arm - Strain - 0° Deviation -RX</t>
  </si>
  <si>
    <t>1748A</t>
  </si>
  <si>
    <t>1748B</t>
  </si>
  <si>
    <t>1748C</t>
  </si>
  <si>
    <t xml:space="preserve">3 Phase - Delta / 2 x 2,5m Wood X-arm - Strain - Small (1°- 10°) Deviation </t>
  </si>
  <si>
    <t>3 Phase - Delta / 2 x 2,5m Wood X-arm - Strain - Small (1°- 10°) Deviation -RX</t>
  </si>
  <si>
    <t xml:space="preserve">3 Phase - Delta / 2 x 2,5m Wood X-arm - Strain - Medium (11°- 30°) Deviation </t>
  </si>
  <si>
    <t>3 Phase - Delta / 2 x 2,5m Wood X-arm - Strain - Medium (11°- 30°) Deviation -RX</t>
  </si>
  <si>
    <t xml:space="preserve">3 Phase - Delta / 2 x 2,5m Wood X-arm - Strain - Large (31°- 60°) Deviation </t>
  </si>
  <si>
    <t>3 Phase - Delta / 2 x 2,5m Wood X-arm - Strain - Large (31°- 60°) Deviation -RX</t>
  </si>
  <si>
    <t>1749A</t>
  </si>
  <si>
    <t>3 Phase - H-Pole / 4,5m Wood X-arm - Strain – Medium(1°-60°) Deviation (Fox and 35 conductor)</t>
  </si>
  <si>
    <t>3 Phase - H-Pole / 4,5m Wood X-arm - Strain – Medium(1°-60°) Deviation -RX (Fox and 35 conductor)</t>
  </si>
  <si>
    <t>3 Phase - H-Pole / 2x4,5m Wood X-arm - Strain – Medium(1°-60°) Deviation (Mink and Hare conductors)</t>
  </si>
  <si>
    <t>3 Phase - H-Pole / 2x4,5m Wood X-arm - Strain – Medium(1°-60°) Deviation -RX (Mink and Hare conductors)</t>
  </si>
  <si>
    <t xml:space="preserve">3 Phase - H-Pole / 3,5m Wood X-arm – Intermediate - 0° Deviation </t>
  </si>
  <si>
    <t>3 Phase - H-Pole / 3,5m Wood X-arm – Intermediate - 0° Deviation -RX</t>
  </si>
  <si>
    <t xml:space="preserve">3 Phase - H-Pole / 3,5m Wood X-arm – Intermediate - 0° Deviation - With Spark Gap Device </t>
  </si>
  <si>
    <t>3 Phase - H-Pole / 3,5m Wood X-arm – Intermediate - 0° Deviation -With Spark Gap Device RX</t>
  </si>
  <si>
    <t>1770# (y)</t>
  </si>
  <si>
    <t>1771A</t>
  </si>
  <si>
    <t xml:space="preserve">3 Phase - H-Pole / 4,5m Wood X-arm – Intermediate - Small(1°-±5°) Deviation </t>
  </si>
  <si>
    <t>3 Phase - H-Pole / 4,5m Wood X-arm – Intermediate - Small(1°-±5°) Deviation -RX</t>
  </si>
  <si>
    <t>1774A</t>
  </si>
  <si>
    <t>1774B</t>
  </si>
  <si>
    <t xml:space="preserve">3 Phase – H-Pole / 4,5m Wood X-arm - Strain - Medium (11°- 30°) Deviation </t>
  </si>
  <si>
    <t>3 Phase – H-Pole / 4,5m Wood X-arm - Strain - Medium (11°- 30°) Deviation -RX</t>
  </si>
  <si>
    <t>1774C</t>
  </si>
  <si>
    <t xml:space="preserve">3 Phase – H-Pole / 4,5m Wood X-arm - Strain - Large (31°- 60°) Deviation </t>
  </si>
  <si>
    <t>3 Phase – H-Pole / 4,5m Wood X-arm - Strain - Large (31°- 60°) Deviation -RX</t>
  </si>
  <si>
    <t xml:space="preserve">3 Phase – H-Pole / 4,5m Wood X-arm - Strain - Small (1°-10°) Deviation </t>
  </si>
  <si>
    <t>3 Phase – H-Pole / 4,5m Wood X-arm - Strain - Small (1°- 10°) Deviation -RX</t>
  </si>
  <si>
    <t>1778A</t>
  </si>
  <si>
    <t>1778B</t>
  </si>
  <si>
    <t>1778C</t>
  </si>
  <si>
    <t>1778D</t>
  </si>
  <si>
    <t xml:space="preserve">3 Phase – H-Pole / 2 x 4,5m Wood X-arm – Strain – Small (1°-10°) Deviation </t>
  </si>
  <si>
    <t>3 Phase – H-Pole / 2 x 4,5m Wood X-arm – Strain – Small (1°-10°) Deviation -RX</t>
  </si>
  <si>
    <t xml:space="preserve">3 Phase – H-Pole / 2 x 4,5m Wood X-arm – Strain – Medium (11°-30°) Deviation </t>
  </si>
  <si>
    <t>3 Phase – H-Pole / 2 x 4,5m Wood X-arm – Strain – Medium (11°-30°) Deviation -RX</t>
  </si>
  <si>
    <t xml:space="preserve">3 Phase – H-Pole / 2 x 4,5m Wood X-arm – Strain – Large (31°- 60°) Deviation </t>
  </si>
  <si>
    <t>3 Phase – H-Pole / 2 x 4,5m Wood X-arm – Strain – Large (31°- 60°) Deviation -RX</t>
  </si>
  <si>
    <t xml:space="preserve">3 Phase – H-Pole / 2 x 4,5m Wood X-arm – Strain – Large (61°- 90°) Deviation </t>
  </si>
  <si>
    <t>3 Phase – H-Pole / 2 x 4,5m Wood X-arm – Strain – Large (61°- 90°) Deviation -RX</t>
  </si>
  <si>
    <t xml:space="preserve">3 Phase – Trips – Strain - 0° Deviation </t>
  </si>
  <si>
    <t>3 Phase – Trips – Strain - 0° Deviation - RX</t>
  </si>
  <si>
    <t>1784A</t>
  </si>
  <si>
    <t>1784B</t>
  </si>
  <si>
    <t>1784C</t>
  </si>
  <si>
    <t>1784D</t>
  </si>
  <si>
    <t xml:space="preserve">3 Phase – Trips – Strain - Small (1°- 10°) Deviation (Front view) </t>
  </si>
  <si>
    <t>3 Phase – Trips – Strain - Small (1°- 10°) Deviation (Front view) -RX</t>
  </si>
  <si>
    <t xml:space="preserve">3 Phase – Trips – Strain - Medium (11°- 30°) Deviation (Front view) </t>
  </si>
  <si>
    <t>3 Phase – Trips – Strain - Medium (11°- 30°) Deviation (Front view) -RX</t>
  </si>
  <si>
    <t xml:space="preserve">3 Phase – Trips – Strain - Large (31°- 60°) Deviation (Front view) </t>
  </si>
  <si>
    <t>3 Phase – Trips – Strain - Large (31°- 60°) Deviation (Front view) -RX</t>
  </si>
  <si>
    <t xml:space="preserve">3 Phase – Trips – Strain - Large (61°- 90°) Deviation (Front view) </t>
  </si>
  <si>
    <t>3 Phase – Trips – Strain - Large (61°- 90°) Deviation (Front view) -RX</t>
  </si>
  <si>
    <t>MV heavy conductor - 3 phase staggered vertical 800mm spacing intermediate - o° deviation (wood poles) - Rx</t>
  </si>
  <si>
    <t>MV heavy conductor - 3 phase staggered vertical 800mm spacing intermediate - o° deviation (wood poles) With Spark Gap Device</t>
  </si>
  <si>
    <t>MV heavy conductor - 3 phase staggered vertical 800mm spacing intermediate - o° deviation (wood poles) - Rx With Spark Gap Device</t>
  </si>
  <si>
    <t>Heavy Conductor - 3 Phase H-Pole-3500mm Wooden X-arm Intermediate 0° Deviation With Spark Gap Device</t>
  </si>
  <si>
    <t>Heavy Conductor - 3 Phase H-Pole-3500mm Wooden X-arm Intermediate 0° Deviation Rx With Spark Gap Device</t>
  </si>
  <si>
    <t>MV heavy conductor - 22kv 3 phase - vertical 800mm spacing strain - Large (60°- 90°) Deviation (double wood poles)</t>
  </si>
  <si>
    <t>MV heavy conductor - 22kv 3 phase - vertical 800mm spacing strain - Large (30°- 60°) Deviation (double wood poles)</t>
  </si>
  <si>
    <t xml:space="preserve">SWER - Take-Off from Intermediate </t>
  </si>
  <si>
    <t>SWER - Take-Off from Intermediate - Rx</t>
  </si>
  <si>
    <t>SWER - Take-Off from strain</t>
  </si>
  <si>
    <t>SWER - Take-Off from strain - Rx</t>
  </si>
  <si>
    <t>0450</t>
  </si>
  <si>
    <t>0451</t>
  </si>
  <si>
    <t xml:space="preserve">SWER - Take-Off With Earthwire from Intermediate </t>
  </si>
  <si>
    <t>SWER - Take-Off With Earthwire from Intermediate - Rx</t>
  </si>
  <si>
    <t>SWER - Take-Off With Earthwire from strain</t>
  </si>
  <si>
    <t>SWER - Take-Off With Earthwire from strain - Rx</t>
  </si>
  <si>
    <t>Damper,vibrat spiral</t>
  </si>
  <si>
    <t>Bird diverter (yellow or black)</t>
  </si>
  <si>
    <t xml:space="preserve">Joint, M/Span Mink/Pine I/C </t>
  </si>
  <si>
    <t>Joint, M/Span Hare/Oak I/C</t>
  </si>
  <si>
    <t>Joint, M/Span Fox /35 I/C</t>
  </si>
  <si>
    <t xml:space="preserve">Joint, Full Ten Auto Hare/Oak </t>
  </si>
  <si>
    <t xml:space="preserve">Joint, Full Ten Auto 5.82 TO 8.64mm </t>
  </si>
  <si>
    <t xml:space="preserve">Joint, Full Ten Auto Mink/Pine </t>
  </si>
  <si>
    <t>Allow for the following end items to be applied as per relevant Eskom instructions/bulletins/procedures and standards where not already allowed for in structure package.</t>
  </si>
  <si>
    <t>Re-instate broken/damage bonding &amp; BIL on existing structure - With Spark Gap Device</t>
  </si>
  <si>
    <t>Insulator/conductor assembly-suspension - cradle clamp and armour rods</t>
  </si>
  <si>
    <t>MV Insulator/conductor assembly - posts with a wrap lock</t>
  </si>
  <si>
    <t>MV Insulator/conductor assembly - trunnion line posts cap and preform armour rods</t>
  </si>
  <si>
    <t>MV-insulator/conductor assembly - posts - road crossing full wrap top groove tie</t>
  </si>
  <si>
    <t>0310</t>
  </si>
  <si>
    <t>310</t>
  </si>
  <si>
    <t>3.2.6</t>
  </si>
  <si>
    <r>
      <t xml:space="preserve">Erect goal posts, supply and erect temporary structures and traffic signs and regulate traffic during construction for all </t>
    </r>
    <r>
      <rPr>
        <b/>
        <sz val="12"/>
        <rFont val="Arial"/>
        <family val="2"/>
      </rPr>
      <t xml:space="preserve">road crossings/railways crossings. </t>
    </r>
  </si>
  <si>
    <t>MV Earth for MV capacitor bank</t>
  </si>
  <si>
    <t>3.3.8</t>
  </si>
  <si>
    <t>Eskom D-DT</t>
  </si>
  <si>
    <t xml:space="preserve">1825, DER1825CBL, 1829B, 1829
</t>
  </si>
  <si>
    <t>Eskom KZN Out of line recloser structure (excluding the main line structures but including the in, out and bypass links on the main line structure)</t>
  </si>
  <si>
    <t>Eskom national Out of line recloser structure (excluding the main line structures but including the in, out and bypass links on the main line structure)</t>
  </si>
  <si>
    <t xml:space="preserve">Eskom KZN Out of lineRegulator - 100 / 200A Open Delta (excluding the main line structures but including the in, out and bypass links on the main line </t>
  </si>
  <si>
    <t xml:space="preserve">Eskom national Out of lineRegulator - 100 / 200A Open Delta (excluding the main line structures but including the in, out and bypass links on the main line </t>
  </si>
  <si>
    <t>3.1.12</t>
  </si>
  <si>
    <t>3.1.13</t>
  </si>
  <si>
    <t>ER00227-17-16(use latest Revision)</t>
  </si>
  <si>
    <t>MV-post insulator assembly - steel crossarm - short ratchet spindle</t>
  </si>
  <si>
    <t>MV post insulator assembly - wood pole / wood crossarm long regular spindle</t>
  </si>
  <si>
    <t>MV-strain assembly - wood crossarm - eyebolt</t>
  </si>
  <si>
    <t>MV-strain assembly - (up to and including hare conductor) 2 x wood crossarm - threaded rod</t>
  </si>
  <si>
    <t>MV heavy strain assembly - (conductor above hare) single wood pole strain bracket (strain insulator sub assembly) (adjustable and non-adjustable)</t>
  </si>
  <si>
    <t>MV heavy strain assembly - (conductor above hare) h-wood pole with double crossarms strain bracket (strain insulator sub assembly) (adjustable and non-adjustable)</t>
  </si>
  <si>
    <t>MV-terminal assembly - wood crossarm - eyebolt</t>
  </si>
  <si>
    <t>MV-terminal assembly - (up to and including hare conductor) 2 x wood cross - threaded rod</t>
  </si>
  <si>
    <t>MV heavy terminal assembly - (conductor above hare) single wood pole strain bracket adjustable and non-adjustable insulator string sub assembly)</t>
  </si>
  <si>
    <t>MV heavy terminal assembly - (conductor above hare) h-pole with double crossarms strain bracket adjustable and non-adjustable insulator string sub assembly)</t>
  </si>
  <si>
    <t xml:space="preserve">MV - equipment mounting assembly anti-climbing device - barbed wire for stay assembly </t>
  </si>
  <si>
    <t xml:space="preserve">MV - equipment mounting assembly anti-climbing - device barbed wire  </t>
  </si>
  <si>
    <t>MV - equipment mounting assembly anti-climbing device - for parallel stay assembly</t>
  </si>
  <si>
    <t>2.3.3</t>
  </si>
  <si>
    <t>Eskom KZN Transformer - Out- of- Line 100kVA to 200KVA (Excluding the main line structure and including the incoming links)</t>
  </si>
  <si>
    <t>Eskom National Transformer - Out- of- Line 100kVA to 200KVA (Excluding the main line structure and including the incoming links)</t>
  </si>
  <si>
    <t>Eskom KZN Transformer - Out- of- Line 16kVA to 100kVA (Excluding the main line structure and including the incoming links)</t>
  </si>
  <si>
    <t>Eskom national Transformer - Out- of- Line 16kVA to 100kVA (Excluding the main line structure and including the incoming links)</t>
  </si>
  <si>
    <t>0627/0642</t>
  </si>
  <si>
    <t>1833B/1834B/1833/1834</t>
  </si>
  <si>
    <t>Conventional &amp; SWER Transformer LV earth</t>
  </si>
  <si>
    <t>MV SWER  isolation and distribution transformer main earth rod type electrode assembly -electrode to be specifed by designer</t>
  </si>
  <si>
    <t>MV SWER  isolation and distribution transformer understrung main earth rod type electrode assembly -electrode to be specifed by designer</t>
  </si>
  <si>
    <t>MV SWER  isolation and distribution transformer main earth trench type electrode assembly -electrode to be specifed by designer</t>
  </si>
  <si>
    <t>MV SWER isolation and distribution transformer understrung earth wire trench type electrode assembly -electrode to be specifed by designer</t>
  </si>
  <si>
    <t>3.3.9</t>
  </si>
  <si>
    <t>3.3.10</t>
  </si>
  <si>
    <t>Allowance shall be made( where applicable) for the complete testing and commissioning of equipment to applicable Eskom standards.</t>
  </si>
  <si>
    <t>Set of 1</t>
  </si>
  <si>
    <t>Set of 6</t>
  </si>
  <si>
    <t>290/293</t>
  </si>
  <si>
    <t xml:space="preserve">COND,ABC 4C XLPE 95SQ INS NEUT </t>
  </si>
  <si>
    <t xml:space="preserve">COND,ABC 5C XLPE 95SQ INS NEUT </t>
  </si>
  <si>
    <t>A. Handling, stringing and final sagging.</t>
  </si>
  <si>
    <t>4.1.6</t>
  </si>
  <si>
    <t>4.1.7</t>
  </si>
  <si>
    <t>4.1.8</t>
  </si>
  <si>
    <t>4.1.1</t>
  </si>
  <si>
    <t>4.1.2</t>
  </si>
  <si>
    <t>4.1.3</t>
  </si>
  <si>
    <t>4.1.4</t>
  </si>
  <si>
    <t>4.1.5</t>
  </si>
  <si>
    <t>Three phase trf and LV fuse holder connection - Bare wire conductor- 63A NH00</t>
  </si>
  <si>
    <t>Three phase trf and LV fuse holder connection - Bare wire conductor- 80A NH00</t>
  </si>
  <si>
    <t>Three phase trf and LV fuse holder connection - Bare wire conductor- 125A NH00</t>
  </si>
  <si>
    <t>Three phase trf and LV fuse holder connection - Bare wire conductor- 160A NH00</t>
  </si>
  <si>
    <t xml:space="preserve">Dual phase trf and LV fuse holder connection - Bare wire conductor- 40A NH00 </t>
  </si>
  <si>
    <t>Dual phase trf and LV fuse holder connection - Bare wire conductor- 63A NH00</t>
  </si>
  <si>
    <t>Dual phase trf and LV fuse holder connection - Bare wire conductor- 80A NH00</t>
  </si>
  <si>
    <t>Dual phase trf and LV fuse holder connection - Bare wire conductor- 125A NH00</t>
  </si>
  <si>
    <t>Dual phase trf and LV fuse holder connection - Bare wire conductor- 160A NH00</t>
  </si>
  <si>
    <t xml:space="preserve">Single phase trf and LV fuse holder connection - Bare wire conductor- 40A NH00 </t>
  </si>
  <si>
    <t>Single phase trf and LV fuse holder connection - Bare wire conductor- 63A NH00</t>
  </si>
  <si>
    <t>Single phase trf and LV fuse holder connection - Bare wire conductor- 80A NH00</t>
  </si>
  <si>
    <t>Single phase trf and LV fuse holder connection - Bare wire conductor- 125A NH00</t>
  </si>
  <si>
    <t>Single phase trf and LV fuse holder connection - Bare wire conductor- 160A NH00</t>
  </si>
  <si>
    <t xml:space="preserve">Three phase trf and LV fuse holder connection - Bare wire conductor- 40A NH00 </t>
  </si>
  <si>
    <t xml:space="preserve"> LV POLE MOUNTED SERVICE BOXES</t>
  </si>
  <si>
    <t xml:space="preserve">BOX,POLE TOP SPLIT METER 2-WAY 50A </t>
  </si>
  <si>
    <t xml:space="preserve">BOX,POLE TOP SPLIT METER 4-WAY 50A </t>
  </si>
  <si>
    <t xml:space="preserve">BOX,POLE TOP SPLIT METER 4-WAY 120A </t>
  </si>
  <si>
    <t>BOX,POLE TOP SPLIT METER 8-WAY 50A</t>
  </si>
  <si>
    <t>BOX DISTR:POLE TOP SPLITMETER 2-WAY 60A</t>
  </si>
  <si>
    <t>BOX DISTR:POLETOP SPLIT METER 6-WAY 20A</t>
  </si>
  <si>
    <t>BOX DISTR:POLETOP SPLIT METER 6-WAY 60A</t>
  </si>
  <si>
    <t>4.9.5</t>
  </si>
  <si>
    <t>4.9.6</t>
  </si>
  <si>
    <t>4.9.7</t>
  </si>
  <si>
    <t>4.8.16</t>
  </si>
  <si>
    <t>4.8.17</t>
  </si>
  <si>
    <t>4.8.18</t>
  </si>
  <si>
    <t>4.8.19</t>
  </si>
  <si>
    <t>4.8.20</t>
  </si>
  <si>
    <t>4.8.21</t>
  </si>
  <si>
    <t>4.8.22</t>
  </si>
  <si>
    <t>4.8.23</t>
  </si>
  <si>
    <t>4.8.24</t>
  </si>
  <si>
    <t>4.8.25</t>
  </si>
  <si>
    <t>4.8.26</t>
  </si>
  <si>
    <t>4.8.27</t>
  </si>
  <si>
    <t>4.8.28</t>
  </si>
  <si>
    <t>4.8.29</t>
  </si>
  <si>
    <t>4.8.30</t>
  </si>
  <si>
    <t>Allow for the following end items to be applied as per   relevant Eskom DDT series, Eskom  national or Eskom local technical instructions  where applicable</t>
  </si>
  <si>
    <t>4.11.9</t>
  </si>
  <si>
    <t>4.11.10</t>
  </si>
  <si>
    <t>4.11.11</t>
  </si>
  <si>
    <t>4.11.12</t>
  </si>
  <si>
    <t>4.11.13</t>
  </si>
  <si>
    <t>4.11.14</t>
  </si>
  <si>
    <t>4.11.15</t>
  </si>
  <si>
    <t>4.11.16</t>
  </si>
  <si>
    <t>JOINT,MSPN SET 3x95+54.6SQ INSNEUT</t>
  </si>
  <si>
    <t>JOINT,MSPN SET 3x95+54.6SQ+aux core INSNEUT</t>
  </si>
  <si>
    <t>JOINT,MSPN SET 3x35+54.6SQ+aux core INSNEUT</t>
  </si>
  <si>
    <t>JOINT,MSPN SET 3x70+54.6SQ+aux core INSNEUT</t>
  </si>
  <si>
    <t>4.11.17</t>
  </si>
  <si>
    <t>4.11.18</t>
  </si>
  <si>
    <t>4.11.19</t>
  </si>
  <si>
    <t>4.11.20</t>
  </si>
  <si>
    <t>METERS, BASES AND DATA CONCENTRATOR</t>
  </si>
  <si>
    <t>DIN RAIL SINGLE PHASE PLC SMART SPLIT METER WITH CIU 60A</t>
  </si>
  <si>
    <t>DIN RAIL SINGLE PHASE PLC SMART SPLIT METER WITH CIU 20A</t>
  </si>
  <si>
    <t>6.2.16</t>
  </si>
  <si>
    <t>6.2.17</t>
  </si>
  <si>
    <t xml:space="preserve">GATEWAY/DATA CONCENTRATORS (DCU) + INTERNAL/PLUG-IN GSM MODEM </t>
  </si>
  <si>
    <t xml:space="preserve">GATEWAY/DATA CONCENTRATORS (DCU) + EXTERNAL GSM MODEM </t>
  </si>
  <si>
    <t>6.2.18</t>
  </si>
  <si>
    <t>6.2.19</t>
  </si>
  <si>
    <t>1878/0639</t>
  </si>
  <si>
    <t>Smart Split meter or split meter  communication test</t>
  </si>
  <si>
    <t>COVER,ACCESS:PROTECTIVE ;IVORY B77</t>
  </si>
  <si>
    <t>6.2.20</t>
  </si>
  <si>
    <t xml:space="preserve">CABLE 1kV 2C 10SQ CU CONC </t>
  </si>
  <si>
    <t>CABLE ELECT:1000 V; TCU GSW;10 MM2</t>
  </si>
  <si>
    <t>CABLE,ELECT:1000 V ;TCU GSW;6 MM2</t>
  </si>
  <si>
    <t>Testing</t>
  </si>
  <si>
    <t xml:space="preserve">CABLE,ELECT:1,0 KV;PVC;240 MM2;4C;AL  </t>
  </si>
  <si>
    <t xml:space="preserve">CABLE,ELECT:1,0 KV;PVC;95 MM2;4C;AL  </t>
  </si>
  <si>
    <t xml:space="preserve">CABLE,ELECT:1,0 KV;PVC;150 MM2;4C;AL  </t>
  </si>
  <si>
    <t xml:space="preserve">CABLE,ELECT:1,0 KV;PVC;35 MM2;4C;AL  </t>
  </si>
  <si>
    <t xml:space="preserve">CABLE,ELECT:1,0 KV;PVC;70 MM2;4C;AL  </t>
  </si>
  <si>
    <t xml:space="preserve">CABLE,ELECT:1,0 KV;PVC;120 MM2;4C;AL  </t>
  </si>
  <si>
    <t xml:space="preserve">CABLE,ELECT:1,0 KV;PVC;185 MM2;4C;AL  </t>
  </si>
  <si>
    <t>CABLE,ELECT:1,0 KV;PVC;50 MM2;4C;AL</t>
  </si>
  <si>
    <t>CABLE ELECT:1 KV;1C;CU;240 MM2;</t>
  </si>
  <si>
    <t>CABLE ELECT:1 KV;1C;CU;500 MM2;</t>
  </si>
  <si>
    <t xml:space="preserve">CABLE,ELECT 1,0KV 4C;CU;95 MM2  </t>
  </si>
  <si>
    <t>KSK MTR:3PH;50 KVA;2 WAY SECURE GRND MNT</t>
  </si>
  <si>
    <t>KSK MTR:3PH;50 KVA;4 WAY SECURE GRND MNT</t>
  </si>
  <si>
    <t>KSK MTR:1PH,16 KVA,SPU NO METER</t>
  </si>
  <si>
    <t>KSK MTR:3PH,100 KVA,SPU DC &amp; METER</t>
  </si>
  <si>
    <t>DDT 3214</t>
  </si>
  <si>
    <t>KIOSK,DIST. 12 WAY HIGH RISK D3214  -GROUND MOUNT</t>
  </si>
  <si>
    <t>KIOSK,DIST. LOAD MNGMNT.16 WAY D3214  -GROUND MOUNT</t>
  </si>
  <si>
    <t>KIOSK,DIST. LOAD MNGMNT.24 WAY D3214- GROUND MOUNT</t>
  </si>
  <si>
    <t xml:space="preserve">KIOSK METER:1PH ;16 KVA ;EMPTY-POLE MOUNT </t>
  </si>
  <si>
    <t xml:space="preserve">KIOSK METER:1PH;16 KVA;SPU-POLE MOUNT </t>
  </si>
  <si>
    <t>KIOSK METER:3PH;25 KVA;EMPTY-POLE MOUNT</t>
  </si>
  <si>
    <t>KIOSK METER:3PH;25 KVA;EMPTY-GROUND  MOUNT</t>
  </si>
  <si>
    <t>KIOSK METER:3PH ;25 KVA ;SPU-POLE MOUNT</t>
  </si>
  <si>
    <t xml:space="preserve">KIOSK METER:3PH ;25 KVA ;SPU-GROUND MOUNT </t>
  </si>
  <si>
    <t>KIOSK METER:3PH ;50 KVA ;SPU-POLE MOUNT</t>
  </si>
  <si>
    <t xml:space="preserve">KIOSK METER:3PH ;50 KVA ;SPU-GROUND MOUNT </t>
  </si>
  <si>
    <t>KIOSK METER:3PH ;25 KVA ;RURAFLEX-POLE MOIUNT</t>
  </si>
  <si>
    <t>KIOSK METER:3PH ;25 KVA ;RURAFLEX-GROUND MOIUNT</t>
  </si>
  <si>
    <t>KIOSK METER:3PH ;50 KVA ;RURAFLEX-POLE MOIUNT</t>
  </si>
  <si>
    <t>KIOSK METER:3PH ;50KVA ;RURAFLEX-GROUND MOIUNT</t>
  </si>
  <si>
    <t>KSK MTR:3PH,25 KVA,SPU NO METER-POLE MOUNT</t>
  </si>
  <si>
    <t>KSK MTR:3PH,25 KVA,SPU NO METER-GROUND MOUNT</t>
  </si>
  <si>
    <t>KSK MTR:3PH,50 KVA,SPU NO METER-POLE MOUNT</t>
  </si>
  <si>
    <t>KSK MTR:3PH,50 KVA,SPU NO METER-GROUND MOUNT</t>
  </si>
  <si>
    <t>KSK MTR:3PH,50 KVA,SPU DC &amp; METER-POLE MOUNT</t>
  </si>
  <si>
    <t>KIOSK METER:3PH ;100 KVA ;SPU-POLE MOUNT</t>
  </si>
  <si>
    <t>KIOSK METER:3PH ;100 KVA ;SPU-GROUND MOUNT</t>
  </si>
  <si>
    <t>KIOSK METER:3PH;100 KVA;EMPTY-POLE MOUNT</t>
  </si>
  <si>
    <t>KIOSK METER:3PH;100 KVA;EMPTY-GROUND MOUNT</t>
  </si>
  <si>
    <t>KSK MTR:3PH,100 KVA,SPU NO METER-POLE MOUNT</t>
  </si>
  <si>
    <t>KSK MTR:3PH,100 KVA,SPU NO METER-GROUND MOUNT</t>
  </si>
  <si>
    <t>KIOSK METER:1PH ;16 KVA ;2 WAY ; BS METERS-GROUND MOUNT</t>
  </si>
  <si>
    <t>KIOSK METER:1PH ;16 KVA ;3 WAY ; BS METERS-GROUND MOUNT</t>
  </si>
  <si>
    <t>KIOSK METER:1PH ;16 KVA ;4 WAY ; BS METERS-GROUND MOUNT</t>
  </si>
  <si>
    <t>KIOSK METER:1PH ;16 KVA ;6 WAY ; BS METERS-GROUND MOUNT</t>
  </si>
  <si>
    <t>KIOSK METER:1PH ;16 KVA ;15 WAY-GROUND MOUNT</t>
  </si>
  <si>
    <t>KIOSK METER:1PH ;2 WAY ;EMPTY ; BS METERS-GROUND MOUNT</t>
  </si>
  <si>
    <t>KIOSK METER:1PH ;4 WAY ;EMPTY ; BS METERS-GROUND MOUNT</t>
  </si>
  <si>
    <t>KIOSK METER:1PH ;6 WAY ;EMPTY ; BS METERS-GROUND MOUNT</t>
  </si>
  <si>
    <t>KSK MTR:1PH,16 KVA,2 WAY NO BS METERS-GROUND MOUNT</t>
  </si>
  <si>
    <t>KSK MTR:1PH,16 KVA,3 WAY NO BS METERS-GROUND MOUNT</t>
  </si>
  <si>
    <t>KSK MTR:1PH,16 KVA,4 WAY NO BS METERS-GROUND MOUNT</t>
  </si>
  <si>
    <t>KSK MTR:1PH,16 KVA,6 WAY NO BS METERS-GROUND MOUNT</t>
  </si>
  <si>
    <t>KSK MTR:1PH,16 KVA,15 WAY NO BS METERS-GROUND METERS</t>
  </si>
  <si>
    <t>KIOSK METER:3PH ;25 KVA ;2 WAY- FULLY WIRED - GROUND MOUNT</t>
  </si>
  <si>
    <t>KIOSK METER:3PH ;50 KVA ;2 WAY- FULLY WIRED - GROUND MOUNT</t>
  </si>
  <si>
    <t>KIOSK METER:3PH ;2 WAY ;EMPTY-GROUND MOUNT</t>
  </si>
  <si>
    <t>KIOSK METER:3PH ;25 KVA ;4 WAY-GROUND MOUNT</t>
  </si>
  <si>
    <t>KIOSK METER:3PH ;50 KVA ;4 WAY-GROUND MOUNT</t>
  </si>
  <si>
    <t>KIOSK METER:3PH ;4 WAY ;EMPTY-GROUND MOUNT</t>
  </si>
  <si>
    <t>KSK MTR:3PH,25 KVA,2 WAY NO BS METERS-GROUND MOUNT</t>
  </si>
  <si>
    <t>KSK MTR:3PH,50 KVA,2 WAY NO BS METERS-GROUND MOUNT</t>
  </si>
  <si>
    <t>KSK MTR:3PH,25 KVA,4 WAY NO BS METERS-GROUND MOUNT</t>
  </si>
  <si>
    <t>KSK MTR:3PH,50 KVA,4 WAY NO BS METERS-GROUND MOUNT</t>
  </si>
  <si>
    <t>KIOSK METER:3PH ;200 KVA ;EMPTY POLE MOUNT</t>
  </si>
  <si>
    <t>KIOSK METER:3PH ;200 KVA ;LPU POLE MOUNT</t>
  </si>
  <si>
    <t>KIOSK METER:3PH ;100 KVA ;LPU -POLE MOUNT</t>
  </si>
  <si>
    <t>KIOSK METER:3PH ;315 KVA ;LPU POLE MOUNT</t>
  </si>
  <si>
    <t>KIOSK METER:3PH ;500 KVA ;LPU POLE MOUNT</t>
  </si>
  <si>
    <t>KIOSK METER:3PH ;CT/VT-POLE MOUNT</t>
  </si>
  <si>
    <t>KIOSK METER:3PH ;CT/VT-GROUND MOUNT</t>
  </si>
  <si>
    <t>Install Cable Termination onto LV structure with ABC, openwire or trf.  Perform the necessary connections as required.  This activity does not include performing the cable termination, that is measured elsewhere.</t>
  </si>
  <si>
    <t>Single phase LV cable termination and connection onto LV ABC- unfused</t>
  </si>
  <si>
    <t>Dual phase LV cable termination and connection onto LV ABC- unfused</t>
  </si>
  <si>
    <t>Three phase LV cable termination and connection onto LV ABC- unfused</t>
  </si>
  <si>
    <t>Single phase LV cable termination and connection onto LV Bare wire- unfused</t>
  </si>
  <si>
    <t>Dual phase LV cable termination and connection onto LV Bare wire- unfused</t>
  </si>
  <si>
    <t>Three phase LV cable termination and connection onto LV Bare wire- unfused</t>
  </si>
  <si>
    <t>Single phase LV cable termination onto transformer- unfused</t>
  </si>
  <si>
    <t>Dual phase LV cable termination onto transformer- unfused</t>
  </si>
  <si>
    <t>Three phaseLV cable termination onto transformer- unfused</t>
  </si>
  <si>
    <t>Single phase  LV cable termination onto LV ABC- fused,</t>
  </si>
  <si>
    <t>Dual phase  LV cable termination onto LV ABC- fused,</t>
  </si>
  <si>
    <t>Three phase  LV cable termination onto LV ABC- fused,</t>
  </si>
  <si>
    <t xml:space="preserve">Single phase  LV cable termination onto transformer-fused, </t>
  </si>
  <si>
    <t xml:space="preserve"> Dual phase LV cable termination onto transformer-fused, </t>
  </si>
  <si>
    <t xml:space="preserve"> Three phase LV cable termination onto transformer-fused, </t>
  </si>
  <si>
    <t>Supply and Complete an outdoortermination on the LV cable.  This is only performing the termination by a cable jointer.  LV terminations less than 70mmsq shall use phase cover tubes as per Eskom DDT 3138 and a cable end from DDT 3148.  Three phase Cables 70mmsq and larger shall use LV OD term kits as per Eskom 3147</t>
  </si>
  <si>
    <t xml:space="preserve">TUBING SET 16-25 SQ 2C LV CABLE D3138  AND CABLE END </t>
  </si>
  <si>
    <t>3138/3148</t>
  </si>
  <si>
    <t xml:space="preserve">TUBING SET 16-25 SQ 3C LV CABLE D3138  AND CABLE END </t>
  </si>
  <si>
    <t xml:space="preserve">TUBING SET 16-25 SQ 4C LV CABLE D3138  AND CABLE END </t>
  </si>
  <si>
    <t xml:space="preserve">TUBING SET 35-50 SQ 2C LV CABLE D3138  AND CABLE END </t>
  </si>
  <si>
    <t xml:space="preserve">TUBING SET 35-50 SQ 3C LV CABLE D3138  AND CABLE END </t>
  </si>
  <si>
    <t xml:space="preserve">TUBING SET 35-50 SQ 4C LV CABLE D3138  AND CABLE END </t>
  </si>
  <si>
    <t xml:space="preserve">TUBING SET 70-95 SQ 3C LV CABLE D3138 AND CABLE END </t>
  </si>
  <si>
    <t>TERM KIT 4CORE 1kV 70-95 SQ OD HSH D3147</t>
  </si>
  <si>
    <t>TERM KIT 4CCORE 1kV 120-150 SQ OD HSH D3147</t>
  </si>
  <si>
    <t>TERM KIT 4CORE 1kV 185-240 SQ OD HSH D3147</t>
  </si>
  <si>
    <t>9.4.5</t>
  </si>
  <si>
    <t>9.4.6</t>
  </si>
  <si>
    <t>9.4.7</t>
  </si>
  <si>
    <t>9.4.8</t>
  </si>
  <si>
    <t>9.4.9</t>
  </si>
  <si>
    <t>9.4.10</t>
  </si>
  <si>
    <t>9.4.11</t>
  </si>
  <si>
    <t>16 mmsq 2-core - gland size = No.2</t>
  </si>
  <si>
    <t xml:space="preserve">70 mmsq 4-core -gland size = No.5 </t>
  </si>
  <si>
    <t>240 mmsq 4 core - gland No 7</t>
  </si>
  <si>
    <t>16 or 25 mmsq 4-core, 3 core 25mmsq , 2 core 35mmsq 4 core 35mmsq -gland size = No.3</t>
  </si>
  <si>
    <t>70 mmsq 3-core -gland size = No.4</t>
  </si>
  <si>
    <t>Perform LV cable terminations and install into ground mounted kiosks and m/subs.  LV cables shall be terminated using mechanical glands &amp; cable gland reducers where neccessary.  The rate includes performing the termination on the cable, mounting it to the equipment.  Allow for  backfilling of trench, screeding.</t>
  </si>
  <si>
    <t>70mmsq 4 core - gland =No.5 gland reducer =M63-M50</t>
  </si>
  <si>
    <t>120mmsq 4 core- gland =No.5 gland reducer =M63-M50</t>
  </si>
  <si>
    <t>150mmsq 4 core - gland =No.6</t>
  </si>
  <si>
    <t>185mmsq 4 core - gland =No.6</t>
  </si>
  <si>
    <t xml:space="preserve"> 8014</t>
  </si>
  <si>
    <t xml:space="preserve">Install resin cast and or heatshrink LV joint kits for jointing of all LV cables as per Eskom DDT Standards.  Joint bay excavation, backfilling and compaction should be costed separate as excavations.  </t>
  </si>
  <si>
    <t>KIT CABLE JOINT:1C;1000 V;500 MM2; PVC- HEATSHRINK</t>
  </si>
  <si>
    <t>KIT CABLE JOINT:1C;1000 V;120-240 MM2- HEATSHRINK</t>
  </si>
  <si>
    <t>JOINT KIT,3 CORE 600/1000V 35 SQ D8014- RESIN CAST</t>
  </si>
  <si>
    <t>JOINT KIT, 4 CORE 600/1000V 35SQ D8014- RESIN CAST</t>
  </si>
  <si>
    <t>JOINT KIT,4 CORE 600/1000V 50 SQ D8014- RESIN CAST</t>
  </si>
  <si>
    <t>JOINT KIT,3 CORE 600/1000V 70 SQ D8014- RESIN CAST</t>
  </si>
  <si>
    <t>JOINT KIT,4 CORE  600/1000V 70  SQ D8014- RESIN CAST</t>
  </si>
  <si>
    <t>JOINT KIT, 4 CORE 600/1000V 95 SQ D8014- RESIN CAST</t>
  </si>
  <si>
    <t>JOINT KIT, 4 CORE 600/1000V 120 SQ D8014- RESIN CAST</t>
  </si>
  <si>
    <t>JOINT KIT, 4 CORE 600/1000V 150 SQ D8014- RESIN CAST</t>
  </si>
  <si>
    <t>JOINT KIT, 4 CORE 600/1000V 185 SQ D8014- RESIN CAST</t>
  </si>
  <si>
    <t>JOINT KIT, 4 CORE 600/1000V 240 SQ D8014- RESIN CAST</t>
  </si>
  <si>
    <t>KIT CABLE JOINT:2C;1000 V;16 MM2; PVC-HEATSHRINK</t>
  </si>
  <si>
    <t>KIT CABLE JOINT:2C;1000 V;25 MM2; PVC-HEATSHRINK</t>
  </si>
  <si>
    <t>KIT CABLE JOINT:2C;1000 V;35 MM2; PVC-HEATSHRINK</t>
  </si>
  <si>
    <t>KIT CABLE JOINT:4C;1000 V;50 MM2- HEATSHRINK</t>
  </si>
  <si>
    <t>KIT CABLE JOINT:4C;1000 V;150 MM2- HEATSHRINK</t>
  </si>
  <si>
    <t>KIT CABLE JOINT:4C;1000 V;16 MM2; PVC-HEATSHRINK</t>
  </si>
  <si>
    <t>KIT CABLE JOINT:4C;1000 V; 25 MM2; PVC-HEATSHRINK</t>
  </si>
  <si>
    <t>KIT CABLE JOINT:4C;1000 V; 35 MM2; PVC-HEATSHRINK</t>
  </si>
  <si>
    <t>KIT CABLE JOINT:4C;1000 V;70 MM2; PVC-HEATSHRINK</t>
  </si>
  <si>
    <t>KIT CABLE JOINT:3C;1000 V;16 MM2; PVC-HEATSHRINK</t>
  </si>
  <si>
    <t>KIT CABLE JOINT:3C;1000 V;25 MM2; PVC-HEATSHRINK</t>
  </si>
  <si>
    <t>KIT CABLE JOINT:3C;1000 V;35 MM2; PVC-HEATSHRINK</t>
  </si>
  <si>
    <t>KIT CABLE JOINT:3C;1000 V;70 MM2; PVC-HEATSHRINK</t>
  </si>
  <si>
    <t xml:space="preserve">CABLE ELECT:1 KV;2C;CU;25 MM2;  </t>
  </si>
  <si>
    <t xml:space="preserve">CABLE ELECT:1 KV;2C;CU;35 MM2;  </t>
  </si>
  <si>
    <t xml:space="preserve">CABLE ELECT:1 KV;3C;CU;16 MM2;  </t>
  </si>
  <si>
    <t xml:space="preserve">CABLE ELECT:1 KV;3C;CU;25 MM2;  </t>
  </si>
  <si>
    <t xml:space="preserve">CABLE ELECT:1 KV;3C;CU;35 MM2;  </t>
  </si>
  <si>
    <t xml:space="preserve">CABLE ELECT:1 KV;3C;CU;70 MM2;  </t>
  </si>
  <si>
    <t xml:space="preserve">CABLE ELECT:1 KV;4C;CU;16 MM2;  </t>
  </si>
  <si>
    <t>CABLE ELECT:1 KV;4C;CU;25 MM2;</t>
  </si>
  <si>
    <t xml:space="preserve">CABLE ELECT:1 KV;4C;CU;35 MM2;  </t>
  </si>
  <si>
    <t xml:space="preserve">CABLE ELECT:1 KV;4C;CU;50 MM2;  </t>
  </si>
  <si>
    <t xml:space="preserve">CABLE ELECT:1 KV;4C;CU;70 MM2;  </t>
  </si>
  <si>
    <t xml:space="preserve">CABLE ELECT:1 KV;4C;CU;120 MM2;  </t>
  </si>
  <si>
    <t xml:space="preserve">CABLE ELECT:1 KV;4C;CU;150 MM2;  </t>
  </si>
  <si>
    <t xml:space="preserve">CABLE ELECT:1 KV;4C;CU;185 MM2;  </t>
  </si>
  <si>
    <t>CABLE ELECT:1 KV;4C;CU;240 MM2;</t>
  </si>
  <si>
    <t xml:space="preserve">CABLE ELECT:1 KV;2C;CU;16 MM2;  </t>
  </si>
  <si>
    <t>JOINT KIT,2 CORE  600/1000V 16 SQ D8014- RESIN CAST</t>
  </si>
  <si>
    <t>JOINT KIT,2 CORE 600/1000V 25 SQ D8014- RESIN CAST</t>
  </si>
  <si>
    <t>JOINT KIT,2 CORE  600/1000V 35 SQ D8014- RESIN CAST</t>
  </si>
  <si>
    <t>JOINT KIT,3 CORE 600/1000V 16 SQ D8014- RESIN CAST</t>
  </si>
  <si>
    <t>JOINT KIT,3 CORE 600/1000V 25 SQ D8014- RESIN CAST</t>
  </si>
  <si>
    <t>Class 1 - non road crossing</t>
  </si>
  <si>
    <t>Class 2- non road crossing</t>
  </si>
  <si>
    <t>Class 3 - non road crossing</t>
  </si>
  <si>
    <t>Class 4 - non road crossing</t>
  </si>
  <si>
    <t>Class 1 - rail/ road crossing</t>
  </si>
  <si>
    <t>Class 2- rail/road crossing</t>
  </si>
  <si>
    <t>Class 3 - rail/ road crossing</t>
  </si>
  <si>
    <t>Class 4 - rail/ road crossing</t>
  </si>
  <si>
    <t>0854</t>
  </si>
  <si>
    <t>Equipment Labelling :Supply where required and install equipment labels on  LV kiosks and LV cable according to Eskom KZN OU labelling standard KZN16SGS017</t>
  </si>
  <si>
    <t>Supply and install LV fuses, veritcal fuse pillars  for LV fuse configured  m/subs as follows and LV MCCB's for LV breaker configured minisubs</t>
  </si>
  <si>
    <t xml:space="preserve">Fuse, 355A 500V 120kA Size NH 2 </t>
  </si>
  <si>
    <t>CB 225A 400V 20kA 3P J25S/EQUIV. D3034</t>
  </si>
  <si>
    <t>CB 300A 400V 20kA 3P L20B/EQUIV. D3034</t>
  </si>
  <si>
    <t>CB 350A 400V 20kA 3P L20B/EQUIV. D3034</t>
  </si>
  <si>
    <t>LV feeder cables shall be subjected to a 3 kV d.c. (or 2 kV rms a.c.) test voltage in accordance with table C-2 of SANS 1507-1.</t>
  </si>
  <si>
    <t>Phase rotation test</t>
  </si>
  <si>
    <t>Continuity test</t>
  </si>
  <si>
    <t>Insulation resistance (between neutral and live conductor);</t>
  </si>
  <si>
    <t>Voltage available at the load.</t>
  </si>
  <si>
    <t>Lay PVC piping, 110mm, 6 metre length’s</t>
  </si>
  <si>
    <t>Lay PVC piping, 160mm, 6 metre length’s</t>
  </si>
  <si>
    <t>Lay PVC piping, 250mm, 6 metre length’s</t>
  </si>
  <si>
    <t xml:space="preserve">LV earth </t>
  </si>
  <si>
    <t>9.6.1</t>
  </si>
  <si>
    <t>M/Sub 200kVA, 11kV/420V Type A FH CSTL</t>
  </si>
  <si>
    <t>M/Sub 315kVA, 11kV/420V Type A FH CSTL</t>
  </si>
  <si>
    <t>M/Sub 500kVA, 11kV/420V Type A FH CSTL</t>
  </si>
  <si>
    <t>M/Sub 1000kVA, 11kV/420V Type A FH CSTL</t>
  </si>
  <si>
    <t>M/Sub 315kVA, 22kV/420V Type A FH CSTL</t>
  </si>
  <si>
    <t>M/Sub 500kVA, 22kV/420V Type A FH CSTL</t>
  </si>
  <si>
    <t>M/Sub 1000kVA, 22kV/420V Type A FH CSTL</t>
  </si>
  <si>
    <t>M/Sub 200kVA, 22kV/420V Type A FH CSTL</t>
  </si>
  <si>
    <t>RMU 11kV 630A 4R CSTL ID</t>
  </si>
  <si>
    <t>RMU 11kV 630A 2R 1B CSTL ID</t>
  </si>
  <si>
    <t>RMU 11kV 630A 2R 2B CSTL ID</t>
  </si>
  <si>
    <t>RMU 22kV 630A 3R CSTL ID</t>
  </si>
  <si>
    <t>RMU 22kV 630A 4R CSTL ID</t>
  </si>
  <si>
    <t>RMU 22kV 630A 2R 1B CSTL ID</t>
  </si>
  <si>
    <t>RMU 22kV 630A 2R 2B CSTL ID</t>
  </si>
  <si>
    <t>RMU 11kV 630A 3R CSTL ID</t>
  </si>
  <si>
    <t>LV Metering kiosks and Data concentrator installations</t>
  </si>
  <si>
    <t>DATA CONCENTRATOR INSTALLATION IN MINISUB</t>
  </si>
  <si>
    <t>1047/1048</t>
  </si>
  <si>
    <t>DATA CONCENTRATOR INSTALLATION FOR  MINISUB WITH KIOSK NEXT TO MINISUB</t>
  </si>
  <si>
    <t>DATA CONCENTRATOR INSTALLATION FOR MINISUB WITH KIOSK NEXT TO MINISUB ON A POLE</t>
  </si>
  <si>
    <t xml:space="preserve">HIGHRISK M/SUB WITH RTU 500kVA 3C;B CSTL;CB;11kV  </t>
  </si>
  <si>
    <t xml:space="preserve">HIGHRISK M/SUB WITH RTU 1MVA 1C;B CSTL;CB;11kV  </t>
  </si>
  <si>
    <t xml:space="preserve">HIGHRISK M/SUB WITH RTU 1MVA 3C;B CSTL;CB;11kV  </t>
  </si>
  <si>
    <t xml:space="preserve">HIGHRISK M/SUB WITH  RTU 500kVA 1C;B CSTL;CB;22kV  </t>
  </si>
  <si>
    <t xml:space="preserve">HIGHRISK M/SUB WITH RTU 500kVA 3C;B CSTL;CB;22kV  </t>
  </si>
  <si>
    <t xml:space="preserve">HIGHRISK M/SUB WITH RTU 1MVA 1C;B CSTL;CB;22kV  </t>
  </si>
  <si>
    <t xml:space="preserve">HIGHRISK M/SUB WITH RTU 1MVA 3C;B CSTL;CB;22kV  </t>
  </si>
  <si>
    <t xml:space="preserve">HIGHRISK M/SUB WITH  RTU 500kVA 1C;B CSTL;CB;11kV  </t>
  </si>
  <si>
    <t>7.1.20</t>
  </si>
  <si>
    <t>7.1.21</t>
  </si>
  <si>
    <t>7.1.22</t>
  </si>
  <si>
    <t>SWITCHGEAR:RMU 11KV 630A 3R CSTLOD IRTU</t>
  </si>
  <si>
    <t>SWITCHGEAR:RMU 22KV 630A 3R CSTLOD IRTU</t>
  </si>
  <si>
    <t>SWITCHGEAR:RMU 11KV 200A 2R1B CSTOD IRTU</t>
  </si>
  <si>
    <t>SWITCHGEAR:RMU 22KV 200A 2R1BCSTOD IRTU</t>
  </si>
  <si>
    <t>SWITCHGEAR:RMU 11KV 630A 2R2BCSTOD IRTU</t>
  </si>
  <si>
    <t>SWITCHGEAR:RMU 22KV 630A 2R2BCSTOD IRTU</t>
  </si>
  <si>
    <t>SWITCHGEAR:RMU 22KV 200A 2R2BCSTOD IRTU</t>
  </si>
  <si>
    <t>SWITCHGEAR:RMU 11KV 630A 2R1BCSTOD IRTU</t>
  </si>
  <si>
    <t>SWITCHGEAR:RMU 11KV 200A 2R1BCSTID IRTU</t>
  </si>
  <si>
    <t>SWITCHGEAR:RMU 22KV 200A 2R1BCSTID IRTU</t>
  </si>
  <si>
    <t>SWITCHGEAR:RMU 22KV 630A 2R1BCSTOD IRTU</t>
  </si>
  <si>
    <t>SWITCHG:IRTU;OD;CST;2R1B;11KV;20KA;630 A</t>
  </si>
  <si>
    <t>SWITCHG:IRTU;OD;CST;2R1B;22KV;20KA;630A</t>
  </si>
  <si>
    <t>SWITCHG:IRTU;OD;CST;2R1B;33KV;20KA;630A</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</si>
  <si>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</si>
  <si>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</si>
  <si>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</si>
  <si>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</si>
  <si>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</si>
  <si>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</si>
  <si>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</si>
  <si>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</si>
  <si>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</si>
  <si>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</si>
  <si>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</si>
  <si>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</si>
  <si>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</si>
  <si>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</si>
  <si>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</si>
  <si>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</si>
  <si>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</si>
  <si>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</si>
  <si>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</si>
  <si>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</si>
  <si>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</si>
  <si>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</si>
  <si>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MV cable equipment and outdoor termination earthing</t>
  </si>
  <si>
    <t xml:space="preserve">Equipotential earth electrode </t>
  </si>
  <si>
    <t xml:space="preserve"> MV Earth</t>
  </si>
  <si>
    <t xml:space="preserve"> LV Earth</t>
  </si>
  <si>
    <t>0800 series</t>
  </si>
  <si>
    <t>CABLE,ELECT:11 KV ;PILC ;25 MM2 ;3C ;CU</t>
  </si>
  <si>
    <t xml:space="preserve">CABLE,ELECT:11 KV ;PILC ;50 MM2 ;3C ;CU  </t>
  </si>
  <si>
    <t>CABLE,ELECT:22KV;PILC;25 MM2;3C;CU</t>
  </si>
  <si>
    <t xml:space="preserve">CABLE,ELECT:22 KV ;PILC ;50 MM2 ;3C ;CU  </t>
  </si>
  <si>
    <t xml:space="preserve">CABLE,ELECT:22 KV ;PILC ;95 MM2 ;3C ;CU  </t>
  </si>
  <si>
    <t xml:space="preserve">CABLE,ELECT:22 KV ;PILC ;185 MM2 ;3C  </t>
  </si>
  <si>
    <t xml:space="preserve">CABLE,ELECT:22 KV;PILC;1C;630 MM2;CU  </t>
  </si>
  <si>
    <t>CABLE,ELECT:33 KV ;PILC ;1C;630 MM2</t>
  </si>
  <si>
    <t>CABLE,ELECT:EUX3KCQ 11KV 3C;CU;25 MM2  XLPE</t>
  </si>
  <si>
    <t>CABLE,ELECT:EUX3MCQ 11KV 3C;CU;50 MM2  XLPE</t>
  </si>
  <si>
    <t>CABLE,ELECT:EUX3PCQ 11KV 3C;CU;95 MM2   XLPE</t>
  </si>
  <si>
    <t>CABLE,ELECT:EUX3SCQ 11KV 3C;CU;185 MM2  XLPE</t>
  </si>
  <si>
    <t>CABLE,ELECT:EUX3UCQ 11KV 3C;CU;300 MM2  XLPE</t>
  </si>
  <si>
    <t>CABLE,ELECT:EUX1MCQ 11KV 1C;CU;50 MM2   XLPE</t>
  </si>
  <si>
    <t>CABLE,ELECT:EUX1PCQ 11KV 1C;CU;95 MM2  XLPE</t>
  </si>
  <si>
    <t>CABLE,ELECT:EUX1SCQ 11KV 1C;CU;185 MM2   XLPE</t>
  </si>
  <si>
    <t>CABLE,ELECT:EUX1UCQ 11KV 1C;CU;300 MM2  XLPE</t>
  </si>
  <si>
    <t>CABLE,ELECT:EUX1XCQ 11KV 1C;CU;630 MM2  XLPE</t>
  </si>
  <si>
    <t>CABLE,ELECT:FUX3MAQ 22KV 3C;AL;50 MM2  XLPE</t>
  </si>
  <si>
    <t>CABLE,ELECT:EUX3PAQ 11KV 3C;AL;95 MM2  XLPE</t>
  </si>
  <si>
    <t>CABLE,ELECT:EUX3SAQ 11KV 3C;AL;185 MM2   XLPE</t>
  </si>
  <si>
    <t>CABLE,ELECT:EUX3UAQ 11KV 3C;AL;300 MM2  XLPE</t>
  </si>
  <si>
    <t>CABLE,ELECT:FUX3KCQ 22KV 3C;CU;25 MM2  XLPE</t>
  </si>
  <si>
    <t>CABLE,ELECT:FUX3MCQ 22KV 3C;CU;50 MM2  XLPE</t>
  </si>
  <si>
    <t>CABLE,ELECT:FUX3PCQ 22KV 3C;CU;95 MM2  XLPE</t>
  </si>
  <si>
    <t>CABLE,ELECT:FUX3SCQ;22 kV 3C CU;185 MM2  XLPE</t>
  </si>
  <si>
    <t>CABLE,ELECT:FUX1MCQ 22KV 1C;CU;50 MM2   XLPE</t>
  </si>
  <si>
    <t>CABLE,ELECT:FUX1PCQ 22KV 1C;CU;95 MM2  XLPE</t>
  </si>
  <si>
    <t>CABLE,ELECT:FUX1SCQ 22KV 1C;CU;185 MM2   XLPE</t>
  </si>
  <si>
    <t>CABLE,ELECT:FUX1UCQ 22KV 1C;CU;300 MM2  XLPE</t>
  </si>
  <si>
    <t>CABLE,ELECT:FUX3PAQ 22KV 3C;AL;95 MM2  XLPE</t>
  </si>
  <si>
    <t>CABLE,ELECT:FUX3SAQ 22KV 3C;AL;185 MM2  XLPE</t>
  </si>
  <si>
    <t>CABLE,ELECT:FUX3UAQ 22KV 3C;AL;300 MM2  XLPE</t>
  </si>
  <si>
    <t>CABLE,ELECT:GUX3MCQ 33KV 3C;CU;50 MM2   XLPE</t>
  </si>
  <si>
    <t>CABLE,ELECT:GUX3PCQ 33KV 3C;CU;95 MM2  XLPE</t>
  </si>
  <si>
    <t>CABLE,ELECT:GUX3SCQ 33KV 3C;CU;185 MM2  XLPE</t>
  </si>
  <si>
    <t>CABLE,ELECT:GUX3UCQ 33KV 3C;CU;300 MM2XLPE</t>
  </si>
  <si>
    <t>CABLE,ELECT:GUX1MCQ 33KV 1C;CU;50 MM2  XLPE</t>
  </si>
  <si>
    <t>CABLE,ELECT:GUX1PCQ 33KV 1C;CU;95 MM2  XLPE</t>
  </si>
  <si>
    <t>CABLE,ELECT:GUX1SCQ 33KV 1C;CU;185 MM2  XLPE</t>
  </si>
  <si>
    <t>CABLE,ELECT:GUX1UCQ 33KV 1C;CU;300 MM2   XLPE</t>
  </si>
  <si>
    <t>CABLE,ELECT:GUX1XCQ 33KV 1C;CU;630 MM2  XLPE</t>
  </si>
  <si>
    <t>CABLE,ELECT:GUX3MAQ 33KV 3C;AL;50 MM2  XLPE</t>
  </si>
  <si>
    <t>CABLE,ELECT:GUX3PAQ 33KV 3C;AL;95 MM2  XLPE</t>
  </si>
  <si>
    <t>CABLE,ELECT:GUX3SAQ 33KV 3C;AL;185 MM2  XLPE</t>
  </si>
  <si>
    <t>CABLE,ELECT:GUX3UAQ 33KV 3C;AL;300 MM2  XLPE</t>
  </si>
  <si>
    <t>Termination onto Delta single pole structure-station class SA's</t>
  </si>
  <si>
    <t>Termination onto H-pole  pole structure - station class SA's</t>
  </si>
  <si>
    <t xml:space="preserve">Install Cable Termination onto Delta or H-pole structure with equipment links, termination support  brackets, surge arrestors, stand off insulators and other ancillary equipment.  Connect  the termination. Install a galvanised steel pipe at ground level.  Install anti climbing device.  Install lables.  This is only for a single 3 phase cable. </t>
  </si>
  <si>
    <t xml:space="preserve">TERM KIT 3C 11kV 16-35SQ OD PILC D2805 </t>
  </si>
  <si>
    <t xml:space="preserve">TERM KIT 3C 11kV 16-35SQ OD XLPE D2806 </t>
  </si>
  <si>
    <t>KIT,TERM:OD 3C 50-95MM2 XLPE;33 KV</t>
  </si>
  <si>
    <t>TERM KIT 1C 11kV 500-800SQ OD PILC D8005</t>
  </si>
  <si>
    <t>TERM KIT 1C 22kV 400-630SQ OD PILC D8005</t>
  </si>
  <si>
    <t>TERM KIT 3C 11kV 50-95SQ OD PILC D8005</t>
  </si>
  <si>
    <t>TERM KIT 3C 11kV 120-185SQ OD PILC D8005</t>
  </si>
  <si>
    <t>TERM KIT 3C 11kV 240-400SQ OD PILC D8005</t>
  </si>
  <si>
    <t>TERM KIT 3C 22kV 25-50SQ OD PILC D8005</t>
  </si>
  <si>
    <t>TERM KIT 3C 22kV 70-185SQ OD PILC D8005</t>
  </si>
  <si>
    <t>TERM KIT 3C 22kV 240-300SQ OD PILC D8005</t>
  </si>
  <si>
    <t>KIT,TERM:1C;LCC;XLPE;OD;630 MM2;11 KV</t>
  </si>
  <si>
    <t>KIT,TERM:1C ;LCC ;OD ;630 ;22 KV ;XLPE</t>
  </si>
  <si>
    <t>KIT,TERM:1C ;LCC ;OD ;630 MM2;33 KV ;XLPE</t>
  </si>
  <si>
    <t>KIT,TERM:3C ;XLPE ;33 kV OD ;95-185 ;XLPE</t>
  </si>
  <si>
    <t>KIT TERM:3C;OD;25-70 MM2;11 KV;XLPE</t>
  </si>
  <si>
    <t>KIT,TERM:ID 3C 16-35MM2 PILC ES;11 KV</t>
  </si>
  <si>
    <t>TERM KIT 3C 11kV 16-35SQ ID PILC D2805</t>
  </si>
  <si>
    <t xml:space="preserve">TERM KIT 3C 11kV 16-35SQ ID XLPE D2806 </t>
  </si>
  <si>
    <t>TERM KIT 1C 11kV 500-800SQ ID PILC D8005</t>
  </si>
  <si>
    <t>TERM KIT 1C 22kV 400-630SQ ID PILC D8005</t>
  </si>
  <si>
    <t>TERM KIT 3C 11kV 50-95SQ ID PILC D8005</t>
  </si>
  <si>
    <t>TERM KIT 3C 22kV 70-185SQ ID PILC D8005</t>
  </si>
  <si>
    <t>TERM KIT 3C 11kV 120-185SQ ID PILC D8005</t>
  </si>
  <si>
    <t>TERM KIT 3C11kV120-185SQ ID ES PILCD8005</t>
  </si>
  <si>
    <t>TERM KIT 3C 22kV 240-300SQ ID PILC D8005</t>
  </si>
  <si>
    <t>TERM KIT 3C 22kV 25-50SQ ID PILC D8005</t>
  </si>
  <si>
    <t>TERM KIT 3C 11kV 240-400SQ ID PILC D8005</t>
  </si>
  <si>
    <t>TERM KIT 3C 11kV 50-95SQ ID ES PILCD8005</t>
  </si>
  <si>
    <t>KIT,TERM:1C;XLPE;ID;50-120 MM2;11 KV</t>
  </si>
  <si>
    <t>KIT,TERM:1C ;XLPE ;22KV; ID ;630 MM2</t>
  </si>
  <si>
    <t>KIT,TERM:1C;XLPE;ID;630 MM2;33 KV</t>
  </si>
  <si>
    <t>KIT TERM:3C;ID;25-70 MM2;11 KV;XLPE</t>
  </si>
  <si>
    <t>KIT TERM:3C;ID;25-70 MM2;11 KV;ES;XLPE</t>
  </si>
  <si>
    <t>KIT TERM:3C;ID;185-300 MM2;11 KV;ES;XLPE</t>
  </si>
  <si>
    <t xml:space="preserve"> Complete an outdoortermination on the cable.  This is only performing the termination by a cable jointer.  Note that where single core cables are terminated the rate is for performing the termination on three cables.  Mounting the termination is measured elsewhere.</t>
  </si>
  <si>
    <t>TRIFUR KIT,SCR MV 2.5m XLPE 95-300 D8004</t>
  </si>
  <si>
    <t>TRIFURCATING KIT,SCR 22kV 3C 25-50 D8017</t>
  </si>
  <si>
    <t xml:space="preserve">CONNECTOR  KIT,SEP UNSCR 11kV 16-35 D2816 </t>
  </si>
  <si>
    <t>CONNECTOR KIT,SEP UNSCR 11kV 50-95 D8016</t>
  </si>
  <si>
    <t xml:space="preserve">CONNECTOR KIT,SEP UNSCR 11Kv 120-185 D8016 </t>
  </si>
  <si>
    <t>CONNECTOR ELECT:SSC;25-70 MM2;22 KV</t>
  </si>
  <si>
    <t>CONNECTOR ELECT:SSC;50-120 MM2;22 KV</t>
  </si>
  <si>
    <t>CONNECTOR ELECT:SSC;95-185 MM2;22 KV</t>
  </si>
  <si>
    <t>CONNECTOR ELECT:SSC;185-300 MM2;22 KV</t>
  </si>
  <si>
    <t>CONNECTOR ELECT:SSC;630 MM2;22 KV;CU/AL</t>
  </si>
  <si>
    <t>CONNECTOR ELECT:EXT;25-70 MM2;22 KV</t>
  </si>
  <si>
    <t>CONNECTOR ELECT:EXT;50-120 MM2;22 KV</t>
  </si>
  <si>
    <t>CONNECTOR ELECT:EXT;95-185 MM2;22 KV</t>
  </si>
  <si>
    <t>CONNECTOR ELECT:EXT;185-300 MM2;22 KV</t>
  </si>
  <si>
    <t>CONNECTOR ELECT:EXT;630 MM2;22 KV;CU/AL</t>
  </si>
  <si>
    <t>CONNECTOR ELECT:SARR;25-70 MM2;11 KV</t>
  </si>
  <si>
    <t>CONNECTOR ELECT:SARR;50-120 MM2;11 KV</t>
  </si>
  <si>
    <t>CONNECTOR ELECT:SARR;95-185 MM2;11 KV</t>
  </si>
  <si>
    <t>CONNECTOR ELECT:SARR;185-300 MM2;11 KV</t>
  </si>
  <si>
    <t>CONNECTOR ELECT:SARR;630 MM2;11 KV;CU/AL</t>
  </si>
  <si>
    <t>CONNECTOR ELECT:SARR;25-70 MM2;22 KV</t>
  </si>
  <si>
    <t>CONNECTOR ELECT:SARR;50-120 MM2;22 KV</t>
  </si>
  <si>
    <t>CONNECTOR ELECT:SARR;95-185 MM2;22 KV</t>
  </si>
  <si>
    <t>CONNECTOR ELECT:SARR;185-300 MM2;22 KV</t>
  </si>
  <si>
    <t>CONNECTOR ELECT:SARR;630 MM2;22 KV;CU/AL</t>
  </si>
  <si>
    <t>CONNECTOR ELECT:EXT;185-300 MM2;33 KV</t>
  </si>
  <si>
    <t>CONNECTOR ELECT:EXT;50-120 MM2;33 KV</t>
  </si>
  <si>
    <t>CONNECTOR ELECT:SSC;630 MM2;33 KV;CU/AL</t>
  </si>
  <si>
    <t>CONNECTOR ELECT:SSC;185-300 MM2;33 KV</t>
  </si>
  <si>
    <t>CONNECTOR ELECT:SSC;50-120 MM2;33 KV</t>
  </si>
  <si>
    <t>CONNECTOR ELECT:SSC;95-185 MM2;33 KV</t>
  </si>
  <si>
    <t>CONNECTOR ELECT:EXT;95-185 MM2;33 KV</t>
  </si>
  <si>
    <t>CONNECTOR ELECT:EXT;630 MM2;33 KV;CU/AL</t>
  </si>
  <si>
    <t>CONNECTOR ELECT:SARR;630 MM2;33 KV;CU/AL</t>
  </si>
  <si>
    <t>CONNECTOR ELECT:SARR;185-300 MM2;33 KV</t>
  </si>
  <si>
    <t>CONNECTOR ELECT:SARR;50-120 MM2;33 KV</t>
  </si>
  <si>
    <t>CONNECTOR ELECT:SARR;95-185 MM2;33 KV</t>
  </si>
  <si>
    <t>KIT CABLE JOINT:3C;11 KV;95-185 MM2;TRIF</t>
  </si>
  <si>
    <t xml:space="preserve">JOINT KIT 3C 11kV 16-35SQ XLPE D2808 </t>
  </si>
  <si>
    <t xml:space="preserve">JOINT KIT 3C 22kV 25SQ XLPE D2808 </t>
  </si>
  <si>
    <t>JOINT KIT 1C 11kV 500-630 SQ PILC D8007</t>
  </si>
  <si>
    <t xml:space="preserve">JOINT KIT 1C 22kV 500-800 SQ PILC D8007 </t>
  </si>
  <si>
    <t>JOINT KIT 3C 11kV 50-95 SQ PILC D8007</t>
  </si>
  <si>
    <t>JOINT KIT 3C 11kV 120-185 SQ PILC D8007</t>
  </si>
  <si>
    <t>JOINT KIT 3C 11kV 240-400 SQ PILC D8007</t>
  </si>
  <si>
    <t>JOINT KIT 3C 22kV 35-70 SQ PILC D8007</t>
  </si>
  <si>
    <t>JOINT KIT 3C 22kV 95-240 SQ PILC D8007</t>
  </si>
  <si>
    <t>JOINT KIT 3C 22kV 300-400 SQ PILC D8007</t>
  </si>
  <si>
    <t>KIT,CABLE JOINT:1C ;11 KV ;50-120 ;XLPE</t>
  </si>
  <si>
    <t>KIT CABLE JOINT:3C;11 KV;25-70 MM2;XLPE</t>
  </si>
  <si>
    <t>KIT CABLE JOINT:3C;11 KV;50-120 MM2;XLPE</t>
  </si>
  <si>
    <t>KIT CABLE JOINT:3C;22 KV;25-70 MM2;XLPE</t>
  </si>
  <si>
    <t>KIT CABLE JOINT:1C;33 KV;95-185 MM2;XLPE</t>
  </si>
  <si>
    <t>JOINT KIT,TRANS 3C 11kV 16-35 D8021</t>
  </si>
  <si>
    <t>KIT,CABLE JOINT:6.35/11 KV;TRATR50-95</t>
  </si>
  <si>
    <t>KIT,CABLE JOINT:6.35/11 KV;TRTR120-185</t>
  </si>
  <si>
    <t>KIT,CABLE JOINT:6.35/11 KV;TRTR240-400</t>
  </si>
  <si>
    <t>KIT,CABLE JOINT:12.7/22 KV;TRATR50-95</t>
  </si>
  <si>
    <t>KIT,CABLE JOINT:12.7/22 KV;TRTR120-185</t>
  </si>
  <si>
    <t>KIT,CABLE JOINT:12.7/22 KV;TRTR240-400</t>
  </si>
  <si>
    <t>KIT,CABLE JOINT:19/33 KV;TRATR50-95</t>
  </si>
  <si>
    <t>KIT,CABLE JOINT:19/33 KV;TRTR120-185</t>
  </si>
  <si>
    <t>KIT,CABLE JOINT:19/33 KV;TRTR240-400</t>
  </si>
  <si>
    <t>KIT CABLE JOINT:1C;33 KV;630 MM2;TRANS</t>
  </si>
  <si>
    <t>KIT CABLE JOINT:3C;11 KV;185-300 MM2</t>
  </si>
  <si>
    <t>KIT CABLE JOINT:3;11 KV;25-70 MM2;TRANS</t>
  </si>
  <si>
    <t>SHROUD,STRAIGHT 630 1 CORE D8011</t>
  </si>
  <si>
    <t>S/ARR DIST 11kV 10kA POLYMER I/D D8010</t>
  </si>
  <si>
    <t>S/ARR DIST 22kV 10kA POLYMER I/D D8010</t>
  </si>
  <si>
    <t>SLEEVE,CABLE REPAIR 60-120 1m LG. D8077</t>
  </si>
  <si>
    <t>Labels for Ring Main Units, Mini-Substations GM trfs, GM CT VT units</t>
  </si>
  <si>
    <t>Installation of  waterproofing and sealant</t>
  </si>
  <si>
    <t>7.12.8</t>
  </si>
  <si>
    <t>7.12.9</t>
  </si>
  <si>
    <t>7.12.10</t>
  </si>
  <si>
    <t>7.12.11</t>
  </si>
  <si>
    <t>7.12.12</t>
  </si>
  <si>
    <t xml:space="preserve">LV earth electrode test </t>
  </si>
  <si>
    <t>LV  Testing</t>
  </si>
  <si>
    <t xml:space="preserve">DISMANTLING </t>
  </si>
  <si>
    <t>Prices shall be in terms of meters of conductor/cable recovered and shall include for the coiling of the recovered conductor onto drums , and exclude the transporting of the conductor/cable as coiled to the nearest Eskom Operating Unit store it is measured else where .</t>
  </si>
  <si>
    <t>Removal of LV  circuit breaker</t>
  </si>
  <si>
    <t xml:space="preserve">Remove broken/damage bonding &amp; BIL on existing structure </t>
  </si>
  <si>
    <t>Remove broken/damage bonding &amp; BIL on existing structure with spark gap device</t>
  </si>
  <si>
    <t xml:space="preserve">Install broken/damage bonding &amp; BIL on existing structure </t>
  </si>
  <si>
    <t>Install broken/damage bonding &amp; BIL on existing structure with spark gap device</t>
  </si>
  <si>
    <t xml:space="preserve">POLE,WOOD  5m </t>
  </si>
  <si>
    <t xml:space="preserve">POLE,WOOD  7m   </t>
  </si>
  <si>
    <t xml:space="preserve">POLE,WOOD  9m   </t>
  </si>
  <si>
    <t xml:space="preserve">POLE,WOOD 10.0m </t>
  </si>
  <si>
    <t xml:space="preserve">POLE,WOOD 11.0m </t>
  </si>
  <si>
    <t xml:space="preserve">POLE,WOOD 12.0m </t>
  </si>
  <si>
    <t>POLE,WOOD 13.0m</t>
  </si>
  <si>
    <t>POLE,WOOD 14.0m</t>
  </si>
  <si>
    <t>POLE,WOOD 15.0 m</t>
  </si>
  <si>
    <t>POLE,WOOD 16.0 m</t>
  </si>
  <si>
    <t>POLE,WOOD 18.0 m</t>
  </si>
  <si>
    <t xml:space="preserve">Removal of wooden poles by hand. Cut pole into sizes that can be carried onto truck.  This is for areas inaccessible for crane trucks.   Assumed and avg distance of 100m to carry the cut wood poles to truck </t>
  </si>
  <si>
    <r>
      <t xml:space="preserve"> Excavations, backfilling and compaction are measured elsewhere. Structure, Flying stay and strut  poles are included in this section. </t>
    </r>
    <r>
      <rPr>
        <b/>
        <sz val="12"/>
        <color rgb="FFFF0000"/>
        <rFont val="Arial"/>
        <family val="2"/>
      </rPr>
      <t xml:space="preserve"> </t>
    </r>
    <r>
      <rPr>
        <b/>
        <sz val="12"/>
        <rFont val="Arial"/>
        <family val="2"/>
      </rPr>
      <t>Poles are Eskom free issue material. Pole top diameter ranges from 140mm to 220mm.   Assumed a 100m distance to carry pole.</t>
    </r>
  </si>
  <si>
    <t>Removal of wooden poles by crane. Poles loaded directly loaded onto crane truck</t>
  </si>
  <si>
    <t>Removal of crossarms.</t>
  </si>
  <si>
    <t>Dismantling and recovering of MV conductor</t>
  </si>
  <si>
    <t>Dismantling and recovering of LV conductor</t>
  </si>
  <si>
    <t>Dismantling of auxiliary equipment, excluding the structures.</t>
  </si>
  <si>
    <t>Recovering MV and LV cables.  This includes excavating the trench and removing the cable and backfilling the trench.</t>
  </si>
  <si>
    <t>Disconnecting and removing MV terminations and LV terminations.</t>
  </si>
  <si>
    <t>3 core Indoor terminations 16-35mmsq</t>
  </si>
  <si>
    <t>3 core Indoor terminations 25-50mmsq</t>
  </si>
  <si>
    <t>3 core Indoor terminations 50-95mmsq</t>
  </si>
  <si>
    <t>3 core Indoor terminations 70-185mmsq</t>
  </si>
  <si>
    <t>3 core Indoor terminations 120-185mmsq</t>
  </si>
  <si>
    <t>3 core Indoor terminations 300mmsq</t>
  </si>
  <si>
    <t>1 core Indoor terminations 630mmsq</t>
  </si>
  <si>
    <t>1 core Indoor terminations 16-35mmsq</t>
  </si>
  <si>
    <t>1 core Indoor terminations 25-50mmsq</t>
  </si>
  <si>
    <t>1 core Indoor terminations 50-95mmsq</t>
  </si>
  <si>
    <t>1 core Indoor terminations 70-185mmsq</t>
  </si>
  <si>
    <t>1 core Indoor terminations 120-185mmsq</t>
  </si>
  <si>
    <t>1 core Indoor terminations 300mmsq</t>
  </si>
  <si>
    <t>Removal of ground and pole mount LV kiosks and pole top boxes</t>
  </si>
  <si>
    <t>Removal of split/smart meter</t>
  </si>
  <si>
    <t xml:space="preserve">Removal of MV  link  </t>
  </si>
  <si>
    <t>2.1.1.</t>
  </si>
  <si>
    <t>2.1.2.</t>
  </si>
  <si>
    <t>2.1.3.</t>
  </si>
  <si>
    <t>2.1.4.</t>
  </si>
  <si>
    <t>2.4.1</t>
  </si>
  <si>
    <t>2.5.1</t>
  </si>
  <si>
    <t>2.5.2</t>
  </si>
  <si>
    <t>2.5.3</t>
  </si>
  <si>
    <t>2.5.4</t>
  </si>
  <si>
    <t>2.6.1</t>
  </si>
  <si>
    <t>2.6.2</t>
  </si>
  <si>
    <t>2.6.3</t>
  </si>
  <si>
    <t>2.6.4</t>
  </si>
  <si>
    <t>2.7.1</t>
  </si>
  <si>
    <t>2.7.2</t>
  </si>
  <si>
    <t>2.7.3</t>
  </si>
  <si>
    <t>2.7.4</t>
  </si>
  <si>
    <t>2.8.1</t>
  </si>
  <si>
    <t>2.8.2</t>
  </si>
  <si>
    <t>2.8.3</t>
  </si>
  <si>
    <t>2.8.4</t>
  </si>
  <si>
    <t>2.9.1</t>
  </si>
  <si>
    <t>2.9.2</t>
  </si>
  <si>
    <t>2.9.3</t>
  </si>
  <si>
    <t>2.9.4</t>
  </si>
  <si>
    <t>2.10</t>
  </si>
  <si>
    <t>2.10.1</t>
  </si>
  <si>
    <t>2.10.2</t>
  </si>
  <si>
    <t>2.10.3</t>
  </si>
  <si>
    <t>2.10.4</t>
  </si>
  <si>
    <t>2.11</t>
  </si>
  <si>
    <t>2.11.1</t>
  </si>
  <si>
    <t>2.11.2</t>
  </si>
  <si>
    <t>2.11.3</t>
  </si>
  <si>
    <t>2.11.4</t>
  </si>
  <si>
    <t>2.12.1</t>
  </si>
  <si>
    <t>2.12.2</t>
  </si>
  <si>
    <t>2.12.3</t>
  </si>
  <si>
    <t>2.12.4</t>
  </si>
  <si>
    <t>2.13.1</t>
  </si>
  <si>
    <t>2.13.2</t>
  </si>
  <si>
    <t>2.13.3</t>
  </si>
  <si>
    <t>2.13.4</t>
  </si>
  <si>
    <t>2.14.1</t>
  </si>
  <si>
    <t>2.14.2</t>
  </si>
  <si>
    <t>2.14.3</t>
  </si>
  <si>
    <t>2.14.4</t>
  </si>
  <si>
    <t>2.15.1</t>
  </si>
  <si>
    <t>2.15.2</t>
  </si>
  <si>
    <t>2.15.3</t>
  </si>
  <si>
    <t>2.15.4</t>
  </si>
  <si>
    <t>2.16.1</t>
  </si>
  <si>
    <t>2.16.2</t>
  </si>
  <si>
    <t>2.16.3</t>
  </si>
  <si>
    <t>2.16.4</t>
  </si>
  <si>
    <t>2.17.1</t>
  </si>
  <si>
    <t>2.17.2</t>
  </si>
  <si>
    <t>2.17.3</t>
  </si>
  <si>
    <t>2.17.4</t>
  </si>
  <si>
    <t>2.17.5</t>
  </si>
  <si>
    <t>2.17.6</t>
  </si>
  <si>
    <t>2.17.7</t>
  </si>
  <si>
    <t>2.17.8</t>
  </si>
  <si>
    <t>2.17.9</t>
  </si>
  <si>
    <t>2.17.10</t>
  </si>
  <si>
    <t>2.17.11</t>
  </si>
  <si>
    <t>2.17.12</t>
  </si>
  <si>
    <t>2.17.13</t>
  </si>
  <si>
    <t>0332</t>
  </si>
  <si>
    <t>2.18.1</t>
  </si>
  <si>
    <t>2.18.2</t>
  </si>
  <si>
    <t>2.18.3</t>
  </si>
  <si>
    <t>2.18.4</t>
  </si>
  <si>
    <t>2.19.1</t>
  </si>
  <si>
    <t>2.19.2</t>
  </si>
  <si>
    <t>2.19.3</t>
  </si>
  <si>
    <t>2.19.4</t>
  </si>
  <si>
    <t>2.20.1</t>
  </si>
  <si>
    <t>2.20.2</t>
  </si>
  <si>
    <t>2.20.3</t>
  </si>
  <si>
    <t>2.20.4</t>
  </si>
  <si>
    <t>2.20.5</t>
  </si>
  <si>
    <t>2.20.6</t>
  </si>
  <si>
    <t>2.20.7</t>
  </si>
  <si>
    <t>2.20.8</t>
  </si>
  <si>
    <t>2.20.9</t>
  </si>
  <si>
    <t>2.20.10</t>
  </si>
  <si>
    <t>2.20.11</t>
  </si>
  <si>
    <t>2.20.12</t>
  </si>
  <si>
    <t>2.20.13</t>
  </si>
  <si>
    <t>2.20.14</t>
  </si>
  <si>
    <t>2.20.15</t>
  </si>
  <si>
    <t>2.20.16</t>
  </si>
  <si>
    <t>2.20.17</t>
  </si>
  <si>
    <t>2.20.18</t>
  </si>
  <si>
    <t>2.20.19</t>
  </si>
  <si>
    <t>2.20.20</t>
  </si>
  <si>
    <t>2.20.21</t>
  </si>
  <si>
    <t>2.20.22</t>
  </si>
  <si>
    <t>2.20.23</t>
  </si>
  <si>
    <t>2.20.24</t>
  </si>
  <si>
    <t>2.20.25</t>
  </si>
  <si>
    <t>2.20.26</t>
  </si>
  <si>
    <t>2.20.27</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</si>
  <si>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</si>
  <si>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</si>
  <si>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</si>
  <si>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</si>
  <si>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</si>
  <si>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</si>
  <si>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</si>
  <si>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</si>
  <si>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</si>
  <si>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</si>
  <si>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</si>
  <si>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</si>
  <si>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</si>
  <si>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</si>
  <si>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</si>
  <si>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</si>
  <si>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</si>
  <si>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</si>
  <si>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</si>
  <si>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</si>
  <si>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</si>
  <si>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</si>
  <si>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</si>
  <si>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</si>
  <si>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2.22.1</t>
  </si>
  <si>
    <t>2.22.2</t>
  </si>
  <si>
    <t>2.22.3</t>
  </si>
  <si>
    <t>2.22.4</t>
  </si>
  <si>
    <t>2.22.5</t>
  </si>
  <si>
    <t>2.22.6</t>
  </si>
  <si>
    <t>2.22.7</t>
  </si>
  <si>
    <t>2.22.8</t>
  </si>
  <si>
    <t>2.22.9</t>
  </si>
  <si>
    <t>2.22.10</t>
  </si>
  <si>
    <t>2.22.11</t>
  </si>
  <si>
    <t>2.22.12</t>
  </si>
  <si>
    <t>Manually excavate, backfill and compact as . Import backfill soil where required as per Eskom standard for holes and trenches for poles, stays, struts, flying stays and earth electrodes.  All  material will be measured elsewhere. Cable systems excavations and trenching will be measured elsewhere.  Soil types are defined as Class1, class 2, class3 and class 4 as per Eskom standard 240-75883148.</t>
  </si>
  <si>
    <t>0642</t>
  </si>
  <si>
    <t>0210</t>
  </si>
  <si>
    <t>Erect MV support structures.  Auxiliary equipment such as bonding, BIL downwire, jumpers, jumper terminations, pole and x-arm mounting and mounting hardware, conductor attachment hardware and insulators to be included.  Poles are measured elsewhere, crossarms are included.  Stay, strut material measured elsewhere.  Pole, stay and strut  excavations are measured elsewhere.  Where road crossing structures are to be used the line hardware needs to be changed to include : For intermediate a suitable fullwrap road crossing tie and for a strain structure a 3bolt suitable pistol grip.  Other relevant road crossing hardware to be included where required Eskom document KZN15ZEG-044.  Road crossings to be inserted in BOQ where required and marked with "RX" as part of the description.  MV intermediate structures that fall within high lightning zones in the OU shall have the a spark gap device installed on its BIL downwire.  Refer DDT3134. All other intermediate structures will have a normal BIL.</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</si>
  <si>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</si>
  <si>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</si>
  <si>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</si>
  <si>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</si>
  <si>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</si>
  <si>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</si>
  <si>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</si>
  <si>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</si>
  <si>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</si>
  <si>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</si>
  <si>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</si>
  <si>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</si>
  <si>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</si>
  <si>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</si>
  <si>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</si>
  <si>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</si>
  <si>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</si>
  <si>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</si>
  <si>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</si>
  <si>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</si>
  <si>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</si>
  <si>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</si>
  <si>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</si>
  <si>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</si>
  <si>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</si>
  <si>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</si>
  <si>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</si>
  <si>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</si>
  <si>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</si>
  <si>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</si>
  <si>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</si>
  <si>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</si>
  <si>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</si>
  <si>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</si>
  <si>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</si>
  <si>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</si>
  <si>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</si>
  <si>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</si>
  <si>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</si>
  <si>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</si>
  <si>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</si>
  <si>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</si>
  <si>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</si>
  <si>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</si>
  <si>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</si>
  <si>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</si>
  <si>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</si>
  <si>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</si>
  <si>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</si>
  <si>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</si>
  <si>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</si>
  <si>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</si>
  <si>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</si>
  <si>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</si>
  <si>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</si>
  <si>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</si>
  <si>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</si>
  <si>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</si>
  <si>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</si>
  <si>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</si>
  <si>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</si>
  <si>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</si>
  <si>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</si>
  <si>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</si>
  <si>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</si>
  <si>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</si>
  <si>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</si>
  <si>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</si>
  <si>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</si>
  <si>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</si>
  <si>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</si>
  <si>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</si>
  <si>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</si>
  <si>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</si>
  <si>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</si>
  <si>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</si>
  <si>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</si>
  <si>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</si>
  <si>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</si>
  <si>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</si>
  <si>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</si>
  <si>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</si>
  <si>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</si>
  <si>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</si>
  <si>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</si>
  <si>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</si>
  <si>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</si>
  <si>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</si>
  <si>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</si>
  <si>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3.2.100</t>
  </si>
  <si>
    <t>3.2.101</t>
  </si>
  <si>
    <t>3.2.102</t>
  </si>
  <si>
    <t>3.2.103</t>
  </si>
  <si>
    <t>3.2.104</t>
  </si>
  <si>
    <t>3.2.105</t>
  </si>
  <si>
    <t>3.2.106</t>
  </si>
  <si>
    <t>3.2.107</t>
  </si>
  <si>
    <t>3.2.108</t>
  </si>
  <si>
    <t>3.2.109</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</si>
  <si>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</si>
  <si>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</si>
  <si>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</si>
  <si>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</si>
  <si>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</si>
  <si>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</si>
  <si>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</si>
  <si>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</si>
  <si>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</si>
  <si>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</si>
  <si>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</si>
  <si>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</si>
  <si>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</si>
  <si>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</si>
  <si>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</si>
  <si>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</si>
  <si>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</si>
  <si>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</si>
  <si>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</si>
  <si>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</si>
  <si>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</si>
  <si>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</si>
  <si>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</si>
  <si>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</si>
  <si>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</si>
  <si>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</si>
  <si>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</si>
  <si>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</si>
  <si>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</si>
  <si>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</si>
  <si>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</si>
  <si>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</si>
  <si>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</si>
  <si>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</si>
  <si>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3.2.144</t>
  </si>
  <si>
    <t>3.2.145</t>
  </si>
  <si>
    <t>3.2.146</t>
  </si>
  <si>
    <t>3.2.147</t>
  </si>
  <si>
    <t>3.2.148</t>
  </si>
  <si>
    <t>3.2.149</t>
  </si>
  <si>
    <t>3.2.150</t>
  </si>
  <si>
    <t>3.2.151</t>
  </si>
  <si>
    <t>3.2.152</t>
  </si>
  <si>
    <t>3.2.153</t>
  </si>
  <si>
    <t>3.2.154</t>
  </si>
  <si>
    <t>3.2.155</t>
  </si>
  <si>
    <t>3.2.156</t>
  </si>
  <si>
    <t>3.2.157</t>
  </si>
  <si>
    <t>3.2.158</t>
  </si>
  <si>
    <t>3.2.159</t>
  </si>
  <si>
    <t>3.2.160</t>
  </si>
  <si>
    <t>3.2.161</t>
  </si>
  <si>
    <t>3.2.162</t>
  </si>
  <si>
    <t>3.2.163</t>
  </si>
  <si>
    <t>3.2.164</t>
  </si>
  <si>
    <t>3.2.165</t>
  </si>
  <si>
    <t>3.2.166</t>
  </si>
  <si>
    <t>3.2.167</t>
  </si>
  <si>
    <t>3.2.168</t>
  </si>
  <si>
    <t>3.2.169</t>
  </si>
  <si>
    <t>3.2.170</t>
  </si>
  <si>
    <t>3.2.171</t>
  </si>
  <si>
    <t>3.2.172</t>
  </si>
  <si>
    <t>3.2.173</t>
  </si>
  <si>
    <t>3.2.174</t>
  </si>
  <si>
    <t>3.2.175</t>
  </si>
  <si>
    <t>3.2.176</t>
  </si>
  <si>
    <t>3.2.177</t>
  </si>
  <si>
    <t>3.2.178</t>
  </si>
  <si>
    <t>3.2.179</t>
  </si>
  <si>
    <t>3.2.180</t>
  </si>
  <si>
    <t>3.2.181</t>
  </si>
  <si>
    <t>3.2.182</t>
  </si>
  <si>
    <t>3.2.183</t>
  </si>
  <si>
    <t>3.2.184</t>
  </si>
  <si>
    <t>3.2.185</t>
  </si>
  <si>
    <t>3.2.186</t>
  </si>
  <si>
    <t>3.2.187</t>
  </si>
  <si>
    <t>3.2.188</t>
  </si>
  <si>
    <t>3.2.189</t>
  </si>
  <si>
    <t>3.2.190</t>
  </si>
  <si>
    <t>3.2.191</t>
  </si>
  <si>
    <t>3.2.192</t>
  </si>
  <si>
    <t>3.2.193</t>
  </si>
  <si>
    <t>3.2.194</t>
  </si>
  <si>
    <t>3.2.195</t>
  </si>
  <si>
    <t>3.2.196</t>
  </si>
  <si>
    <t>3.2.197</t>
  </si>
  <si>
    <t>3.2.198</t>
  </si>
  <si>
    <t>3.2.199</t>
  </si>
  <si>
    <t>3.2.200</t>
  </si>
  <si>
    <t>3.2.201</t>
  </si>
  <si>
    <t>3.2.202</t>
  </si>
  <si>
    <t>3.2.203</t>
  </si>
  <si>
    <t>3.2.204</t>
  </si>
  <si>
    <t>3.2.205</t>
  </si>
  <si>
    <t>3.2.206</t>
  </si>
  <si>
    <t>3.2.207</t>
  </si>
  <si>
    <t>3.2.208</t>
  </si>
  <si>
    <t>3.2.209</t>
  </si>
  <si>
    <t>3.2.210</t>
  </si>
  <si>
    <t>3.2.211</t>
  </si>
  <si>
    <t>3.2.212</t>
  </si>
  <si>
    <t>3.2.213</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</si>
  <si>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</si>
  <si>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</si>
  <si>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</si>
  <si>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</si>
  <si>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</si>
  <si>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</si>
  <si>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</si>
  <si>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</si>
  <si>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</si>
  <si>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</si>
  <si>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</si>
  <si>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</si>
  <si>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</si>
  <si>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</si>
  <si>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</si>
  <si>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</si>
  <si>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</si>
  <si>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</si>
  <si>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</si>
  <si>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</si>
  <si>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</si>
  <si>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</si>
  <si>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</si>
  <si>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</si>
  <si>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</si>
  <si>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</si>
  <si>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</si>
  <si>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</si>
  <si>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3.2.242</t>
  </si>
  <si>
    <t>3.2.243</t>
  </si>
  <si>
    <t>3.2.244</t>
  </si>
  <si>
    <t>3.2.245</t>
  </si>
  <si>
    <t>3.2.246</t>
  </si>
  <si>
    <t>3.2.247</t>
  </si>
  <si>
    <t>3.2.248</t>
  </si>
  <si>
    <t>3.2.249</t>
  </si>
  <si>
    <t>3.2.250</t>
  </si>
  <si>
    <t>3.2.251</t>
  </si>
  <si>
    <t>3.2.252</t>
  </si>
  <si>
    <t>3.2.253</t>
  </si>
  <si>
    <t>3.2.254</t>
  </si>
  <si>
    <t>3.2.255</t>
  </si>
  <si>
    <t>3.2.256</t>
  </si>
  <si>
    <t>3.2.257</t>
  </si>
  <si>
    <t>3.2.258</t>
  </si>
  <si>
    <t>3.2.259</t>
  </si>
  <si>
    <t>3.2.260</t>
  </si>
  <si>
    <t>3.2.261</t>
  </si>
  <si>
    <t>3.2.262</t>
  </si>
  <si>
    <t>3.2.263</t>
  </si>
  <si>
    <t>3.2.264</t>
  </si>
  <si>
    <t>3.2.265</t>
  </si>
  <si>
    <t>3.2.266</t>
  </si>
  <si>
    <t>3.2.267</t>
  </si>
  <si>
    <t>3.2.268</t>
  </si>
  <si>
    <t>3.2.269</t>
  </si>
  <si>
    <t>3.2.270</t>
  </si>
  <si>
    <t>3.2.271</t>
  </si>
  <si>
    <t>3.2.272</t>
  </si>
  <si>
    <t>3.2.273</t>
  </si>
  <si>
    <t>3.2.274</t>
  </si>
  <si>
    <t>3.2.275</t>
  </si>
  <si>
    <t>3.2.276</t>
  </si>
  <si>
    <t>3.2.277</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</si>
  <si>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</si>
  <si>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</si>
  <si>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</si>
  <si>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</si>
  <si>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</si>
  <si>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</si>
  <si>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</si>
  <si>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</si>
  <si>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</si>
  <si>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</si>
  <si>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</si>
  <si>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</si>
  <si>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</si>
  <si>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</si>
  <si>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</si>
  <si>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</si>
  <si>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</si>
  <si>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</si>
  <si>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</si>
  <si>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</si>
  <si>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</si>
  <si>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</si>
  <si>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</si>
  <si>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</si>
  <si>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</si>
  <si>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</si>
  <si>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</si>
  <si>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Allow for the following end items to be applied.</t>
  </si>
  <si>
    <t xml:space="preserve">Erect LV support structures . Auxiliary equipment includes:  strain clamps, suspension clamps, cable ties, connectors, LV shackle  insulators, binding wires, D brackets, dead end pre-forms, threaded rods, pigtail bolts, eyenuts etc.  Pole, stay and strut material and excavations are measured elsewhere.  </t>
  </si>
  <si>
    <t xml:space="preserve">Erect LV support structures. (Only use insulated neutral ABC). Auxiliary equipment such as strain clamps, suspension clamps, cable ties, IPC's , end caps, LV shackle  insulators, binding wires, D brackets, dead end preforms, threaded rods, pigtail bolts, eyenuts, terminations to be included.Pole, stay and strut material and excavations are measured elsewhere.  </t>
  </si>
  <si>
    <t>Install LV fuse units.   Accessories inclusive of fuse bracket and mounting hardware, fuse holders and appropiate labels.  The LV NH00 fuse rating shall be as per the design.</t>
  </si>
  <si>
    <t xml:space="preserve">Install pole top connection boxes  on a wooden  pole  complete with pole mounting brackets (including sealing), cable ties, insulated copper tails for connecting to LV ABC or Bare wire,  connectors and . Included shall be the stainless steel strapping, buckles and terminations of the tails onto the LV conductor. </t>
  </si>
  <si>
    <t>5.1.1</t>
  </si>
  <si>
    <t>5.1.2</t>
  </si>
  <si>
    <t>5.1.3</t>
  </si>
  <si>
    <t>5.1.4</t>
  </si>
  <si>
    <t>5.1.5</t>
  </si>
  <si>
    <t>5.1.6</t>
  </si>
  <si>
    <t>5.1.7</t>
  </si>
  <si>
    <t>5.1.8</t>
  </si>
  <si>
    <t>5.1.9</t>
  </si>
  <si>
    <t>5.1.10</t>
  </si>
  <si>
    <t>5.1.11</t>
  </si>
  <si>
    <t>5.1.12</t>
  </si>
  <si>
    <t>5.1.13</t>
  </si>
  <si>
    <t>5.1.14</t>
  </si>
  <si>
    <t>5.1.15</t>
  </si>
  <si>
    <t>5.1.16</t>
  </si>
  <si>
    <t>5.1.17</t>
  </si>
  <si>
    <t>5.1.22</t>
  </si>
  <si>
    <t>5.1.23</t>
  </si>
  <si>
    <t>5.1.24</t>
  </si>
  <si>
    <t>5.1.25</t>
  </si>
  <si>
    <t>5.1.26</t>
  </si>
  <si>
    <t>5.1.27</t>
  </si>
  <si>
    <t>5.1.28</t>
  </si>
  <si>
    <t>5.1.29</t>
  </si>
  <si>
    <t>5.1.30</t>
  </si>
  <si>
    <t>5.1.31</t>
  </si>
  <si>
    <t>5.1.32</t>
  </si>
  <si>
    <t>Install transformer/recloser/voltage regulator/MV metering units.  All auxiliary equipment to include  station and distribution MV Surge arrestors as applicable, LV surge arrestors, control boxes, metering kiosks, jumper terminations, anti climbing devices ,  LDPE pipe covered jumpers, danger labels, channel irons, cradles, standoff insulators, conductor busbars, suitable equipment labels and other ancillairy equipment as required by the relevant assembly and sub assembly drawings.  Poles, stays, xarms, struts, isolators and earthing  material and excavations are measured elsewhere.   Transformers/reclosers/voltage regulators and MV metering units will be Eskom free issue material.  Main line structures and auxiliary equipment are measured elsewhere</t>
  </si>
  <si>
    <t>Install MV isolators.  Accessories to include: solid inserts or  expulsion type fuses, jumper terminations, mounting hardware,  LDPE pipe covered jumpers.  Disconnectors to be supplied with suitable labels.    Crossarms are included.</t>
  </si>
  <si>
    <t>Install House Connections (Type A &amp; Type B).  Accessories include house labels, pigtail bolts, strain clamps, cable saddles, passive base/ready board mounting hardware, threaded rods.  Meters, Customer interface units, ready boards, service cable, poles and excavations are measured elsewhere.</t>
  </si>
  <si>
    <t xml:space="preserve"> Install conductor.  Material quantity to allow for 5% sag in addition to actual  conductor length quantity.  Installation includes handling, stringing and final sagging.  The quantity shall be conductor length.   </t>
  </si>
  <si>
    <t>7.1.23</t>
  </si>
  <si>
    <t>7.1.24</t>
  </si>
  <si>
    <t>7.1.25</t>
  </si>
  <si>
    <t>7.1.26</t>
  </si>
  <si>
    <t>7.1.27</t>
  </si>
  <si>
    <t>Allow for the complete installation of ground and pole mounted metering kiosks . If an empty kiosk or kiosk without meters is installed then allowance  for installation and wiring of components have been made.   LV cable terminations with glands is measured elsewhere.</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</si>
  <si>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</si>
  <si>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</si>
  <si>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</si>
  <si>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</si>
  <si>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</si>
  <si>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</si>
  <si>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</si>
  <si>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</si>
  <si>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</si>
  <si>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</si>
  <si>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</si>
  <si>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</si>
  <si>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</si>
  <si>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</si>
  <si>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</si>
  <si>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</si>
  <si>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</si>
  <si>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</si>
  <si>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</si>
  <si>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</si>
  <si>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</si>
  <si>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</si>
  <si>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</si>
  <si>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</si>
  <si>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</si>
  <si>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</si>
  <si>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</si>
  <si>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</si>
  <si>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</si>
  <si>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</si>
  <si>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</si>
  <si>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</si>
  <si>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</si>
  <si>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</si>
  <si>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</si>
  <si>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</si>
  <si>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</si>
  <si>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7.3.5</t>
  </si>
  <si>
    <t>7.3.7</t>
  </si>
  <si>
    <t>7.3.8</t>
  </si>
  <si>
    <t>7.3.9</t>
  </si>
  <si>
    <t>7.3.10</t>
  </si>
  <si>
    <t>7.3.11</t>
  </si>
  <si>
    <t>7.3.12</t>
  </si>
  <si>
    <t>7.3.13</t>
  </si>
  <si>
    <t>7.3.14</t>
  </si>
  <si>
    <t>7.3.15</t>
  </si>
  <si>
    <t>7.4.4</t>
  </si>
  <si>
    <t>7.4.5</t>
  </si>
  <si>
    <t>7.4.6</t>
  </si>
  <si>
    <t>7.4.7</t>
  </si>
  <si>
    <t>7.4.8</t>
  </si>
  <si>
    <t>7.4.9</t>
  </si>
  <si>
    <t>7.4.10</t>
  </si>
  <si>
    <t>7.7.26</t>
  </si>
  <si>
    <t>7.7.27</t>
  </si>
  <si>
    <t>7.7.28</t>
  </si>
  <si>
    <t>7.7.29</t>
  </si>
  <si>
    <t>7.7.30</t>
  </si>
  <si>
    <t>7.11.4</t>
  </si>
  <si>
    <t>7.11.5</t>
  </si>
  <si>
    <t>7.11.6</t>
  </si>
  <si>
    <t>7.11.7</t>
  </si>
  <si>
    <t>Install equipment earthing.  All auxiliary equipment such as earth electrodes, earth connectors and conductor to be included.   All  excavations are measured elsewhere.   The MV and LV earth installation shall be split into two activities, activity one is to connect the earth conductors electrically to the equipment and take the conductor down to the ground and then activtiy two is to lay the conductor in the trench and install earth electrodes(earth spikes) and connect the earth electrodes to the earthing conductor.</t>
  </si>
  <si>
    <t>8.1.1</t>
  </si>
  <si>
    <t>8.1.2</t>
  </si>
  <si>
    <t>8.1.3</t>
  </si>
  <si>
    <t>8.1.4</t>
  </si>
  <si>
    <t>8.1.5</t>
  </si>
  <si>
    <t>8.1.6</t>
  </si>
  <si>
    <t>8.1.7</t>
  </si>
  <si>
    <t>8.1.8</t>
  </si>
  <si>
    <t>8.1.9</t>
  </si>
  <si>
    <t>8.1.10</t>
  </si>
  <si>
    <t>8.1.11</t>
  </si>
  <si>
    <t>8.1.12</t>
  </si>
  <si>
    <t>8.1.13</t>
  </si>
  <si>
    <t>8.1.14</t>
  </si>
  <si>
    <t>8.1.15</t>
  </si>
  <si>
    <t>8.1.16</t>
  </si>
  <si>
    <t>8.1.21</t>
  </si>
  <si>
    <t>8.1.22</t>
  </si>
  <si>
    <t>8.1.23</t>
  </si>
  <si>
    <t>8.1.24</t>
  </si>
  <si>
    <t>8.1.25</t>
  </si>
  <si>
    <t>8.1.26</t>
  </si>
  <si>
    <t>8.2.1</t>
  </si>
  <si>
    <t>8.2.2</t>
  </si>
  <si>
    <t>8.2.3</t>
  </si>
  <si>
    <t>8.2.4</t>
  </si>
  <si>
    <t>8.2.5</t>
  </si>
  <si>
    <t>8.2.6</t>
  </si>
  <si>
    <t>8.2.7</t>
  </si>
  <si>
    <t>8.2.8</t>
  </si>
  <si>
    <t>8.2.9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</si>
  <si>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</si>
  <si>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</si>
  <si>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</si>
  <si>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</si>
  <si>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</si>
  <si>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</si>
  <si>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</si>
  <si>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</si>
  <si>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</si>
  <si>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</si>
  <si>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</si>
  <si>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</si>
  <si>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</si>
  <si>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</si>
  <si>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</si>
  <si>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</si>
  <si>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</si>
  <si>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</si>
  <si>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</si>
  <si>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</si>
  <si>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</si>
  <si>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</si>
  <si>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</si>
  <si>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8.3.1</t>
  </si>
  <si>
    <t>8.3.2</t>
  </si>
  <si>
    <t>8.3.3</t>
  </si>
  <si>
    <t>8.3.4</t>
  </si>
  <si>
    <t>8.3.5</t>
  </si>
  <si>
    <t>8.4.1</t>
  </si>
  <si>
    <t>8.4.2</t>
  </si>
  <si>
    <t>8.4.3</t>
  </si>
  <si>
    <t>8.5.1</t>
  </si>
  <si>
    <t>8.5.2</t>
  </si>
  <si>
    <t>8.5.3</t>
  </si>
  <si>
    <t>8.5.4</t>
  </si>
  <si>
    <t>8.5.5</t>
  </si>
  <si>
    <t>8.5.6</t>
  </si>
  <si>
    <t>8.5.7</t>
  </si>
  <si>
    <t>8.5.8</t>
  </si>
  <si>
    <t>8.5.9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</si>
  <si>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</si>
  <si>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</si>
  <si>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</si>
  <si>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</si>
  <si>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</si>
  <si>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</si>
  <si>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</si>
  <si>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</si>
  <si>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</si>
  <si>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</si>
  <si>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</si>
  <si>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</si>
  <si>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</si>
  <si>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</si>
  <si>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</si>
  <si>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</si>
  <si>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</si>
  <si>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</si>
  <si>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</si>
  <si>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</si>
  <si>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</si>
  <si>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</si>
  <si>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</si>
  <si>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</si>
  <si>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</si>
  <si>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</si>
  <si>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</si>
  <si>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</si>
  <si>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</si>
  <si>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</si>
  <si>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</si>
  <si>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</si>
  <si>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</si>
  <si>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</si>
  <si>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</si>
  <si>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</si>
  <si>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</si>
  <si>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</si>
  <si>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</si>
  <si>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</si>
  <si>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</si>
  <si>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</si>
  <si>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</si>
  <si>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8.6.1</t>
  </si>
  <si>
    <t>8.6.2</t>
  </si>
  <si>
    <t>8.6.3</t>
  </si>
  <si>
    <t>8.6.4</t>
  </si>
  <si>
    <t>8.7.1</t>
  </si>
  <si>
    <t>8.7.2</t>
  </si>
  <si>
    <t>8.7.3</t>
  </si>
  <si>
    <t>8.7.4</t>
  </si>
  <si>
    <t>8.7.5</t>
  </si>
  <si>
    <t>8.7.6</t>
  </si>
  <si>
    <t>8.7.7</t>
  </si>
  <si>
    <t>8.7.8</t>
  </si>
  <si>
    <t>8.7.9</t>
  </si>
  <si>
    <t>8.7.10</t>
  </si>
  <si>
    <t>8.7.11</t>
  </si>
  <si>
    <t>8.7.12</t>
  </si>
  <si>
    <t>8.7.13</t>
  </si>
  <si>
    <t>8.7.14</t>
  </si>
  <si>
    <t>8.7.15</t>
  </si>
  <si>
    <t>8.7.16</t>
  </si>
  <si>
    <t>8.7.17</t>
  </si>
  <si>
    <t>8.7.18</t>
  </si>
  <si>
    <t>8.7.19</t>
  </si>
  <si>
    <t>8.7.20</t>
  </si>
  <si>
    <t>8.7.21</t>
  </si>
  <si>
    <t>8.7.22</t>
  </si>
  <si>
    <t>8.7.23</t>
  </si>
  <si>
    <t>8.7.24</t>
  </si>
  <si>
    <t>8.7.25</t>
  </si>
  <si>
    <t>8.8.1</t>
  </si>
  <si>
    <t>8.8.2</t>
  </si>
  <si>
    <t>8.8.3</t>
  </si>
  <si>
    <t>8.8.4</t>
  </si>
  <si>
    <t>8.8.5</t>
  </si>
  <si>
    <t>8.8.6</t>
  </si>
  <si>
    <t>8.8.7</t>
  </si>
  <si>
    <t>8.8.8</t>
  </si>
  <si>
    <t>8.8.9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</si>
  <si>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</si>
  <si>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</si>
  <si>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</si>
  <si>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</si>
  <si>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</si>
  <si>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</si>
  <si>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</si>
  <si>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</si>
  <si>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</si>
  <si>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</si>
  <si>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</si>
  <si>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</si>
  <si>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</si>
  <si>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</si>
  <si>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</si>
  <si>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</si>
  <si>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</si>
  <si>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</si>
  <si>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</si>
  <si>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</si>
  <si>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</si>
  <si>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</si>
  <si>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</si>
  <si>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</si>
  <si>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</si>
  <si>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</si>
  <si>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</si>
  <si>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</si>
  <si>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</si>
  <si>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</si>
  <si>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</si>
  <si>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</si>
  <si>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</si>
  <si>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</si>
  <si>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</si>
  <si>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</si>
  <si>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</si>
  <si>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</si>
  <si>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</si>
  <si>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</si>
  <si>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</si>
  <si>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</si>
  <si>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</si>
  <si>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</si>
  <si>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</si>
  <si>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</si>
  <si>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</si>
  <si>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</si>
  <si>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</si>
  <si>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</si>
  <si>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</si>
  <si>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</si>
  <si>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</si>
  <si>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</si>
  <si>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</si>
  <si>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</si>
  <si>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</si>
  <si>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</si>
  <si>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</si>
  <si>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</si>
  <si>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</si>
  <si>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</si>
  <si>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</si>
  <si>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</si>
  <si>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</si>
  <si>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</si>
  <si>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</si>
  <si>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</si>
  <si>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</si>
  <si>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</si>
  <si>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</si>
  <si>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</si>
  <si>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</si>
  <si>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</si>
  <si>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</si>
  <si>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</si>
  <si>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</si>
  <si>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</si>
  <si>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</si>
  <si>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8.9.1</t>
  </si>
  <si>
    <t>8.9.2</t>
  </si>
  <si>
    <t>8.9.3</t>
  </si>
  <si>
    <t>8.9.4</t>
  </si>
  <si>
    <t>8.9.5</t>
  </si>
  <si>
    <t>8.9.6</t>
  </si>
  <si>
    <t>8.9.7</t>
  </si>
  <si>
    <t>8.9.8</t>
  </si>
  <si>
    <t>8.9.9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</si>
  <si>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</si>
  <si>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</si>
  <si>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</si>
  <si>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</si>
  <si>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</si>
  <si>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</si>
  <si>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</si>
  <si>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</si>
  <si>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</si>
  <si>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</si>
  <si>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</si>
  <si>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</si>
  <si>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</si>
  <si>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</si>
  <si>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</si>
  <si>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</si>
  <si>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</si>
  <si>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</si>
  <si>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</si>
  <si>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</si>
  <si>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</si>
  <si>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</si>
  <si>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</si>
  <si>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</si>
  <si>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</si>
  <si>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</si>
  <si>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</si>
  <si>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</si>
  <si>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</si>
  <si>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</si>
  <si>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</si>
  <si>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</si>
  <si>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</si>
  <si>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</si>
  <si>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</si>
  <si>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</si>
  <si>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</si>
  <si>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</si>
  <si>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</si>
  <si>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</si>
  <si>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</si>
  <si>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</si>
  <si>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</si>
  <si>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</si>
  <si>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</si>
  <si>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</si>
  <si>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</si>
  <si>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</si>
  <si>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</si>
  <si>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</si>
  <si>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</si>
  <si>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</si>
  <si>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</si>
  <si>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</si>
  <si>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</si>
  <si>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8.10.1</t>
  </si>
  <si>
    <t>8.10.2</t>
  </si>
  <si>
    <t>8.10.3</t>
  </si>
  <si>
    <t>8.10.4</t>
  </si>
  <si>
    <t>8.10.5</t>
  </si>
  <si>
    <t>8.10.6</t>
  </si>
  <si>
    <t>8.10.7</t>
  </si>
  <si>
    <t>8.10.8</t>
  </si>
  <si>
    <t>8.11.1</t>
  </si>
  <si>
    <t>8.11.2</t>
  </si>
  <si>
    <t>8.12.1</t>
  </si>
  <si>
    <t>8.12.2</t>
  </si>
  <si>
    <t>8.12.3</t>
  </si>
  <si>
    <t>8.13.1</t>
  </si>
  <si>
    <t>8.13.2</t>
  </si>
  <si>
    <t>8.13.3</t>
  </si>
  <si>
    <t>8.13.4</t>
  </si>
  <si>
    <t>8.13.5</t>
  </si>
  <si>
    <t>8.13.6</t>
  </si>
  <si>
    <t>8.13.7</t>
  </si>
  <si>
    <t>8.13.8</t>
  </si>
  <si>
    <t>8.13.9</t>
  </si>
  <si>
    <t>8.13.10</t>
  </si>
  <si>
    <t>8.13.11</t>
  </si>
  <si>
    <t>8.13.12</t>
  </si>
  <si>
    <t>8.13.13</t>
  </si>
  <si>
    <t>8.13.14</t>
  </si>
  <si>
    <t>8.13.15</t>
  </si>
  <si>
    <t>Take delivery of and safely store on site ring main units and pre-cast plinths.  Install the plinths.   All civil work to be included. Cable terminations and earthing are measured elsewhere.</t>
  </si>
  <si>
    <t xml:space="preserve">Take delivery of and safely store on site miniature substations and pre-cast plinths.  Install miniature substations.  All civil work to be included. Cable terminations and earthing are measured elsewhere.  </t>
  </si>
  <si>
    <t>Install all materials for the complete MV, LV and equipotential earthing of minisubs and RMUs for U/G networks as specified. Included in the rate shall be all required spikes, insulated copper conductor, bare copper. Earthing to be installed as per referenced drawing.  Excavation, backfilling and compaction are measured elsewhere.</t>
  </si>
  <si>
    <t>Complete the indoor MV termination . Allow for  , backfilling of trench, screeding.  ES (Extended earth kits needs to be used for RMU's with CT's in the MV cable termination compartments)   The rate includes performing the termination on the cable, mounting it to the equipment.  For single core cables the rate is for performing the task on three cables that will make up a three phase system. The rate for fitting the unscreened and screened connectors and performing the trifurcating are all seperate and each component to deliver a completed termination must be accounted.  Note that MV single core cable terminations have the components to complete three terminations to establish a three phase termination,</t>
  </si>
  <si>
    <t xml:space="preserve">Complete and Install joint kits for jointing of all MV cables  Joint bay excavation, backfilling and compaction should be costed separate as excavations.  Note that MV single core cable joints have the components to complete one joint for one single core cable.  A "TRI" joint is a joint that will convert a 3 core cable to 3xsingle core cables. </t>
  </si>
  <si>
    <t>Excavate, backfill and compact MV cable trenches.  Any damage to existing services shall be made good by the Contractor at his own expense and to the approval of the appointed Project Manager or Project Co-ordinator.  Soil types are defined as Class1, class 2, class3 and class 4 as per Eskom standard 240-75883148.</t>
  </si>
  <si>
    <t>Excavate LV cable Trenches, backfilling and compacting.   Any damage to existing services shall be made good by the Contractor at his own expense and to the approval of the appointed Project Manager or Project Co-ordinator.  Soil types are defined as Class1, class 2, class3 and class 4 as per Eskom standard 240-75883148.</t>
  </si>
  <si>
    <t>Equipment Labelling :Install  equipment labels on Mini-Substations,Ring Main Units, ground mount trfs (GM trfs) and MV cable according to Eskom KZN OU labelling standard KZN16SGS017</t>
  </si>
  <si>
    <t>MISCELLANEOUS- Install the following as required.</t>
  </si>
  <si>
    <t xml:space="preserve"> 3214</t>
  </si>
  <si>
    <t xml:space="preserve"> 3236</t>
  </si>
  <si>
    <t>9.4.12</t>
  </si>
  <si>
    <t>9.4.13</t>
  </si>
  <si>
    <t>9.4.14</t>
  </si>
  <si>
    <t>9.4.15</t>
  </si>
  <si>
    <t>9.5.7</t>
  </si>
  <si>
    <t>9.5.10</t>
  </si>
  <si>
    <t>9.5.11</t>
  </si>
  <si>
    <t>9.5.12</t>
  </si>
  <si>
    <t>9.5.13</t>
  </si>
  <si>
    <t>9.5.14</t>
  </si>
  <si>
    <t>9.5.15</t>
  </si>
  <si>
    <t>9.6.2</t>
  </si>
  <si>
    <t>9.6.3</t>
  </si>
  <si>
    <t>9.6.4</t>
  </si>
  <si>
    <t>9.6.5</t>
  </si>
  <si>
    <t>9.6.6</t>
  </si>
  <si>
    <t>9.6.7</t>
  </si>
  <si>
    <t>9.6.8</t>
  </si>
  <si>
    <t>9.6.9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</si>
  <si>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</si>
  <si>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</si>
  <si>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</si>
  <si>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</si>
  <si>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</si>
  <si>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</si>
  <si>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</si>
  <si>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</si>
  <si>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</si>
  <si>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</si>
  <si>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</si>
  <si>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</si>
  <si>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</si>
  <si>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</si>
  <si>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</si>
  <si>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</si>
  <si>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</si>
  <si>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</si>
  <si>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</si>
  <si>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</si>
  <si>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</si>
  <si>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</si>
  <si>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</si>
  <si>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</si>
  <si>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</si>
  <si>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</si>
  <si>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</si>
  <si>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</si>
  <si>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</si>
  <si>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</si>
  <si>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</si>
  <si>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</si>
  <si>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</si>
  <si>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</si>
  <si>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</si>
  <si>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</si>
  <si>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</si>
  <si>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</si>
  <si>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</si>
  <si>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</si>
  <si>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</si>
  <si>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</si>
  <si>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</si>
  <si>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</si>
  <si>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</si>
  <si>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</si>
  <si>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</si>
  <si>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</si>
  <si>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</si>
  <si>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</si>
  <si>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</si>
  <si>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</si>
  <si>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</si>
  <si>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</si>
  <si>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</si>
  <si>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</si>
  <si>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</si>
  <si>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</si>
  <si>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</si>
  <si>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</si>
  <si>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</si>
  <si>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</si>
  <si>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</si>
  <si>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</si>
  <si>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</si>
  <si>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</si>
  <si>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</si>
  <si>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</si>
  <si>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</si>
  <si>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</si>
  <si>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</si>
  <si>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</si>
  <si>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</si>
  <si>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</si>
  <si>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</si>
  <si>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</si>
  <si>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</si>
  <si>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</si>
  <si>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</si>
  <si>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</si>
  <si>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</si>
  <si>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</si>
  <si>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</si>
  <si>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</si>
  <si>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9.8.9</t>
  </si>
  <si>
    <t>9.8.10</t>
  </si>
  <si>
    <t>9.8.11</t>
  </si>
  <si>
    <t>9.8.12</t>
  </si>
  <si>
    <t>9.8.13</t>
  </si>
  <si>
    <t>9.8.14</t>
  </si>
  <si>
    <t>9.9.4</t>
  </si>
  <si>
    <t>9.9.5</t>
  </si>
  <si>
    <t>9.9.6</t>
  </si>
  <si>
    <t>9.9.7</t>
  </si>
  <si>
    <t>9.9.8</t>
  </si>
  <si>
    <t>9.9.9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</si>
  <si>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</si>
  <si>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</si>
  <si>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</si>
  <si>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</si>
  <si>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</si>
  <si>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</si>
  <si>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</si>
  <si>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</si>
  <si>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</si>
  <si>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</si>
  <si>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</si>
  <si>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</si>
  <si>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</si>
  <si>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</si>
  <si>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</si>
  <si>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</si>
  <si>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</si>
  <si>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</si>
  <si>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</si>
  <si>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</si>
  <si>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</si>
  <si>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</si>
  <si>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</si>
  <si>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</si>
  <si>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</si>
  <si>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</si>
  <si>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</si>
  <si>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</si>
  <si>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</si>
  <si>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</si>
  <si>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</si>
  <si>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</si>
  <si>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</si>
  <si>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</si>
  <si>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</si>
  <si>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</si>
  <si>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</si>
  <si>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</si>
  <si>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</si>
  <si>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</si>
  <si>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</si>
  <si>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</si>
  <si>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</si>
  <si>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</si>
  <si>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</si>
  <si>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</si>
  <si>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</si>
  <si>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</si>
  <si>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</si>
  <si>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</si>
  <si>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</si>
  <si>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</si>
  <si>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</si>
  <si>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</si>
  <si>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</si>
  <si>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</si>
  <si>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</si>
  <si>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</si>
  <si>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</si>
  <si>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</si>
  <si>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</si>
  <si>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</si>
  <si>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</si>
  <si>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</si>
  <si>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</si>
  <si>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</si>
  <si>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</si>
  <si>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</si>
  <si>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</si>
  <si>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</si>
  <si>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</si>
  <si>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</si>
  <si>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</si>
  <si>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</si>
  <si>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</si>
  <si>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</si>
  <si>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</si>
  <si>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</si>
  <si>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Section Links - Cut-outs - 3,5m / 4,5m Wood X-arm / H-pole (three phase)-200A</t>
  </si>
  <si>
    <t>Section Links - Cut-outs - 3,5m / 4,5m Wood X-arm / H-pole (three phase)-630A</t>
  </si>
  <si>
    <t>Section Links - Cut-outs - 3,5m / 4,5m Wood X-arm / H-pole (dual phase)-200A</t>
  </si>
  <si>
    <t xml:space="preserve">Section Links - Cut-outs - 2,5m Wood X-arm / Single Pole (dual phase)-200A </t>
  </si>
  <si>
    <t xml:space="preserve">Section Links - Cut-outs - 2,5m Wood X-arm / Single Pole (three phase)- 200A </t>
  </si>
  <si>
    <t>Section Links - Cut-outs - 2,5m Wood X-arm / Single Pole (three phase)-630A</t>
  </si>
  <si>
    <t>By-pass Links - Cut-outs - 3,5m / 4,5m Wood X-arm / H-pole-200A</t>
  </si>
  <si>
    <t>By-pass Links - Cut-outs - 3,5m / 4,5m Wood X-arm / H-pole-630A</t>
  </si>
  <si>
    <t>Equipment Isolating (in-out) Links - Cut-outs - 2 x 2,5m Wood X-arm / H-pole - 3 ph-200A</t>
  </si>
  <si>
    <t>Equipment Isolating (in-out) Links - Cut-outs - 2 x 2,5m Wood X-arm / H-pole - 3 ph-630A</t>
  </si>
  <si>
    <t>Equipment Isolating (in-out) Links - Cut-outs - 2 x 2,5m Wood X-arm / H-pole- ph-ph-200A</t>
  </si>
  <si>
    <t xml:space="preserve">Section / By-pass switch - Tri-switch – Single pole- 400A </t>
  </si>
  <si>
    <t>Section / By-pass switch - Tri-switch - H-pole 1800 spacing- 400A</t>
  </si>
  <si>
    <t xml:space="preserve">Section / By-pass switch - Tri-switch – Single pole- 630A </t>
  </si>
  <si>
    <t>Section / By-pass switch - Tri-switch - H-pole 1800 spacing- 630A</t>
  </si>
  <si>
    <t>Pegging of MV poles and stays</t>
  </si>
  <si>
    <t>3.3.38</t>
  </si>
  <si>
    <t>Pegging of LV poles and stays</t>
  </si>
  <si>
    <t>4.11.21</t>
  </si>
  <si>
    <t>Install meters,  customer interface units, bases and data concentrators.  Accessories include mounting hardware. Allow for suitable sealing  and testing of meters for COC and OHS Act and Eskom requirments.   Eskom meters and CUI's are free issue.</t>
  </si>
  <si>
    <t>CUSTOMER INTERFACE UNIT(CIU)  WS</t>
  </si>
  <si>
    <t>CUSTOMER INTERFACE UNIT(CIU) PLC</t>
  </si>
  <si>
    <t>CUSTOMER INTERFACE UNIT(CIU) RF</t>
  </si>
  <si>
    <t>6.2.21</t>
  </si>
  <si>
    <t>6.2.22</t>
  </si>
  <si>
    <t>6.2.23</t>
  </si>
  <si>
    <t>5.2  MV ISOLATORS</t>
  </si>
  <si>
    <t>5.2.1</t>
  </si>
  <si>
    <t>5.2.2</t>
  </si>
  <si>
    <t>5.2.3</t>
  </si>
  <si>
    <t>5.2.4</t>
  </si>
  <si>
    <t>5.2.5</t>
  </si>
  <si>
    <t>5.2.6</t>
  </si>
  <si>
    <t>5.2.7</t>
  </si>
  <si>
    <t>5.2.8</t>
  </si>
  <si>
    <t>5.2.9</t>
  </si>
  <si>
    <t>5.2.10</t>
  </si>
  <si>
    <t>5.2.11</t>
  </si>
  <si>
    <t>5.2.12</t>
  </si>
  <si>
    <t>5.2.13</t>
  </si>
  <si>
    <t>5.2.14</t>
  </si>
  <si>
    <t>5.2.15</t>
  </si>
  <si>
    <t>5.2.16</t>
  </si>
  <si>
    <t>5.3  MV / LV EARTHING</t>
  </si>
  <si>
    <t>5.3.1</t>
  </si>
  <si>
    <t>5.3.2</t>
  </si>
  <si>
    <t>5.3.3</t>
  </si>
  <si>
    <t>5.3.4</t>
  </si>
  <si>
    <t>5.3.5</t>
  </si>
  <si>
    <t>5.3.6</t>
  </si>
  <si>
    <t>5.3.7</t>
  </si>
  <si>
    <t>5.3.8</t>
  </si>
  <si>
    <t>5.3.9</t>
  </si>
  <si>
    <t>5.3.10</t>
  </si>
  <si>
    <t>5.4  TESTING</t>
  </si>
  <si>
    <t>5.4.1</t>
  </si>
  <si>
    <t>5.4.2</t>
  </si>
  <si>
    <t>5.4.3</t>
  </si>
  <si>
    <t>5.4.4</t>
  </si>
  <si>
    <t>5.4.5</t>
  </si>
  <si>
    <t>5.5 MISCELLANEOUS</t>
  </si>
  <si>
    <t>5.5.1</t>
  </si>
  <si>
    <t>5.5.2</t>
  </si>
  <si>
    <t>5.5.3</t>
  </si>
  <si>
    <t>5.5.4</t>
  </si>
  <si>
    <t>5.5.5</t>
  </si>
  <si>
    <t>5.5.6</t>
  </si>
  <si>
    <t>5.5.7</t>
  </si>
  <si>
    <t>5.5.8</t>
  </si>
  <si>
    <t>CT VT and transformer ground mount units</t>
  </si>
  <si>
    <t>TFR 315kVA 11kV/415V W/CBL BOX CSTL</t>
  </si>
  <si>
    <t>TFR 315kVA 22kV/415V W/CBL BOX CSTL</t>
  </si>
  <si>
    <t xml:space="preserve">TFR 200kVA 11kV/415V W/CBL BOX CSTL </t>
  </si>
  <si>
    <t xml:space="preserve">TFR 200kVA 22kV/415V W/CBL BOX CSTL </t>
  </si>
  <si>
    <t xml:space="preserve">TFR 100kVA 11kV/415V W/CBL BOX CSTL </t>
  </si>
  <si>
    <t xml:space="preserve">TFR 100kVA 22kV/415V W/CBL BOX CSTL </t>
  </si>
  <si>
    <t>TFR 500kVA 11kV/415V W/CBL BOX CSTL</t>
  </si>
  <si>
    <t>TFR 500kVA 22kV/415V W/CBL BOX CSTL</t>
  </si>
  <si>
    <t>TFR 1000kVA 11kV/415V W/CBL BOX CSTL</t>
  </si>
  <si>
    <t>TFR 1000kVA 22kV/415V W/CBL BOX CSTL</t>
  </si>
  <si>
    <t>Take delivery of and safely store on site ground mount CTVT and transformer units and pre-cast plinths and install plinths. All civil work to be included. Cable terminations and earthing are measured elsewhere</t>
  </si>
  <si>
    <t>8.3.6</t>
  </si>
  <si>
    <t>8.3.7</t>
  </si>
  <si>
    <t>8.3.8</t>
  </si>
  <si>
    <t>8.3.9</t>
  </si>
  <si>
    <t>PLINTH,PRE-CAST 100-1000kVA TFR</t>
  </si>
  <si>
    <t>8.3.10</t>
  </si>
  <si>
    <t>8.3.11</t>
  </si>
  <si>
    <t>8.3.12</t>
  </si>
  <si>
    <t>8.3.13</t>
  </si>
  <si>
    <t>8.3.14</t>
  </si>
  <si>
    <t>8.3.15</t>
  </si>
  <si>
    <t>8.3.16</t>
  </si>
  <si>
    <t>9.6.94</t>
  </si>
  <si>
    <t>9.6.95</t>
  </si>
  <si>
    <t>9.6.96</t>
  </si>
  <si>
    <t>9.6.97</t>
  </si>
  <si>
    <t>9.6.98</t>
  </si>
  <si>
    <t>9.6.99</t>
  </si>
  <si>
    <t>9.6.100</t>
  </si>
  <si>
    <t>9.6.101</t>
  </si>
  <si>
    <t>9.6.102</t>
  </si>
  <si>
    <t>9.6.103</t>
  </si>
  <si>
    <t>9.6.104</t>
  </si>
  <si>
    <t>Remove hazemeyer or interswitch</t>
  </si>
  <si>
    <t>9.6.105</t>
  </si>
  <si>
    <t>9.9.88</t>
  </si>
  <si>
    <t>9.9.89</t>
  </si>
  <si>
    <t>Removal of box,pole top split meter 2-way 50A</t>
  </si>
  <si>
    <t>Removal of box,pole top split meter 4-way 50A</t>
  </si>
  <si>
    <t>Removal of box,pole top split meter 4-way 120A</t>
  </si>
  <si>
    <t>Removal of box,pole top split meter 8-way 50A</t>
  </si>
  <si>
    <t>Removal of box distr:pole top splitmeter 2-way 60A</t>
  </si>
  <si>
    <t>Removal of box distr:poletop split meter 6-way 20A</t>
  </si>
  <si>
    <t>Removal of box distr:poletop split meter 6-way 60A</t>
  </si>
  <si>
    <t>9.9.90</t>
  </si>
  <si>
    <t>9.9.91</t>
  </si>
  <si>
    <t>9.9.92</t>
  </si>
  <si>
    <t>9.9.93</t>
  </si>
  <si>
    <t>9.9.94</t>
  </si>
  <si>
    <t>Installation and marking of cable route marker</t>
  </si>
  <si>
    <t>8.13.16</t>
  </si>
  <si>
    <t>Excavate using a mechanical boring (Auger) device (Irrespective of depth of hole, each hole to be verified by Eskom's Clerk of Works as per Supplier's invoice+10% handling) Inclusive of equipment and labour</t>
  </si>
  <si>
    <t>Excavate using a jack hammer and compressor (Irrespective of depth of hole, each hole to be verified by Eskom's Clerk of Works as per Supplier's invoice+10% handling)  Inclusive of equipment and labour</t>
  </si>
  <si>
    <t>Blasting (Irrespective of depth of hole, each hard rock hole to be verified by Eskom's Clerk of Works as per Supplier's invoice+10% handling) Inclusive of equipment and labour</t>
  </si>
  <si>
    <t>Supply of imported soil (Class 2) - To be verified by Clerk of Works (Subject to supplier's invoice +10% handling)</t>
  </si>
  <si>
    <t>Pumping water from excavation (subject to supplier's invoice +10% handling) Inclusive of equipment and labour</t>
  </si>
  <si>
    <t>Application of tar according to municipal standard - Supplier's Invoice + 5% Inclusive of equipment and labour</t>
  </si>
  <si>
    <t>Digging of pits (per crossings) Supplier's Invoice + 5% Inclusive of equipment and labour</t>
  </si>
  <si>
    <t>Note: 
a)All installations, assemblies and activities shall be as per Eskom DDT series, Eskom  national or Eskom local technical instructions  where applicable
b) Eskom will advise what is free issue material and what is contractor supplied material</t>
  </si>
  <si>
    <t>MV OVERHEAD SYSTEM</t>
  </si>
  <si>
    <t>LV OVERHEAD SYSTEM</t>
  </si>
  <si>
    <t>MV EQUIPMENT AND SWITCHGEAR</t>
  </si>
  <si>
    <t xml:space="preserve">
Note: 
a)All installations, assemblies and activities shall be as per Eskom DDT series, Eskom  national or Eskom local technical instructions  where applicable
b) Eskom will advise what is free issue material and what is contractor supplied material
</t>
  </si>
  <si>
    <t>Install equipment earthing.  All auxiliary equipment such as earth electrodes, earth connectors and conductor to be included.   All  excavations are measured elsewhere.   The MV and LV earth installation shall be split into two activities, activity one is to connect the earth conductors electrically to the equipment and take the conductor down to the ground and then activtiy two is to lay the conductor in the trench and install earth electrodes(earth spikes) and connect the earth electrodes to the earthing conductor.  A standard 15m length electorode is allowed for and the rate is per meter. If a longer electrode is required to obtain the Eskom required readings then the electrode must be extended.</t>
  </si>
  <si>
    <t>HOUSE SERVICE CONNECTIONS</t>
  </si>
  <si>
    <t>Excavation, backfilling &amp; compacting of wood poles, stay holes and cable trenches using  Mechanical boring/Rock Drill, Jack Hammer or Blasting. The handling fee will only be applicable to the supplier's invoice where the service is outsourced. Where the machinery is owned by the contractor a quotation with no handling fee is to be submitted. PC/QS to do due diligence in verifying quotations.</t>
  </si>
  <si>
    <t xml:space="preserve">CABLE,ELECT:11 KV ;PILC ;185 MM2 ;3C  </t>
  </si>
  <si>
    <t xml:space="preserve">CABLE,ELECT:11 KV ;PILC ;95 MM2 ;3C ;CU  </t>
  </si>
  <si>
    <t xml:space="preserve">CABLE,ELECT:11 KV ;PILC ;300 MM2 ;3C  </t>
  </si>
  <si>
    <t xml:space="preserve">CABLE,ELECT:11 KV;PILC;1C;630 MM2;CU  </t>
  </si>
  <si>
    <t xml:space="preserve">CABLE,ELECT:33 KV ;PILC;95MM2;3C ;CU  </t>
  </si>
  <si>
    <t>CABLE,ELECT:FUX1XCQ 22KV 1C;CU;630 MM2  XLPE</t>
  </si>
  <si>
    <t>8.13.17</t>
  </si>
  <si>
    <r>
      <t>Removal of LV fuse unit</t>
    </r>
    <r>
      <rPr>
        <i/>
        <sz val="12"/>
        <color rgb="FFFF0000"/>
        <rFont val="Arial"/>
        <family val="2"/>
      </rPr>
      <t xml:space="preserve"> </t>
    </r>
  </si>
  <si>
    <t>litre</t>
  </si>
  <si>
    <t xml:space="preserve">Removal of MV &amp; LV Stay assemblies- complete </t>
  </si>
  <si>
    <t xml:space="preserve">Removal of MV &amp; LV Strut assemblies- complete </t>
  </si>
  <si>
    <t>Removal of service connection type A - direct to house</t>
  </si>
  <si>
    <t>Removal of service connection type B - with house service pole(exclusing the service pole that should be measured under pole removal)</t>
  </si>
  <si>
    <t>Removal of cable concrete slab</t>
  </si>
  <si>
    <t>9.7.2</t>
  </si>
  <si>
    <t>LV Cables</t>
  </si>
  <si>
    <t>MV Cables</t>
  </si>
  <si>
    <t>2.17.14</t>
  </si>
  <si>
    <t>Excavate using a jack hammer and compressor for cable trench, to be verified by Eskom's Clerk of Works as per Supplier's invoice+10% handling. Inclusive of equipment and labour</t>
  </si>
  <si>
    <t>m³</t>
  </si>
  <si>
    <t>m²</t>
  </si>
  <si>
    <t xml:space="preserve">Directional drilling method including access holes (digging of pits), shoring, and sleeves. Supplier's Invoice + 5% Inclusive of equipment and labour. </t>
  </si>
  <si>
    <t xml:space="preserve">Pipe jacking method including access holes (digging of pits), shoring, and sleeves. Supplier's Invoice + 5% Inclusive of equipment and labour. </t>
  </si>
  <si>
    <t>STAY GUARD APPLICATION (IF REQUIRED)</t>
  </si>
  <si>
    <t xml:space="preserve">LV 3 phase Bare Wire in-line Strain Assembly </t>
  </si>
  <si>
    <t>LV 3 phase Bare Wire Suspension Assembly 0 Deg</t>
  </si>
  <si>
    <t>LV phasing test</t>
  </si>
  <si>
    <t xml:space="preserve">Eskom KZN Out of line Regulator - 100 / 200A Open Delta (excluding the main line structures but including the in, out and bypass links on the main line </t>
  </si>
  <si>
    <t>Line Arrestors H-pole Configuration</t>
  </si>
  <si>
    <t>Line Arrestors Delta Configuration</t>
  </si>
  <si>
    <t>Cart away rubble and excavated soil to a registered dumping site</t>
  </si>
  <si>
    <t>ton/km</t>
  </si>
  <si>
    <t>Bill No:1</t>
  </si>
  <si>
    <t>PRELIMINARY AND GENERAL ITEMS</t>
  </si>
  <si>
    <t>A</t>
  </si>
  <si>
    <t>FIXED CHARGE ITEMS</t>
  </si>
  <si>
    <t>A.1</t>
  </si>
  <si>
    <t>Site Establishment:</t>
  </si>
  <si>
    <t>A.1.1.</t>
  </si>
  <si>
    <t xml:space="preserve">Office and Meeting Room </t>
  </si>
  <si>
    <t>Sum</t>
  </si>
  <si>
    <t>A.1.2.</t>
  </si>
  <si>
    <t xml:space="preserve">Stores </t>
  </si>
  <si>
    <t>A.1.3.</t>
  </si>
  <si>
    <t>Sanitation/Ablution facilities</t>
  </si>
  <si>
    <t>A.1.4.</t>
  </si>
  <si>
    <t>Electricity (Eskom/Munic supply)</t>
  </si>
  <si>
    <t>Electricity (Generator 6.5kVA)</t>
  </si>
  <si>
    <t>Temporary water supply</t>
  </si>
  <si>
    <t>A.1.5.</t>
  </si>
  <si>
    <t xml:space="preserve">The supply and complete installation of Diamond mesh fencing including fence posts at 1.8 meters high </t>
  </si>
  <si>
    <t>A.1.6.</t>
  </si>
  <si>
    <t>The supply and complete installation of a Diamond mesh Lockable Gate including fence posts 1.8m high x 3.6m wide, including lock</t>
  </si>
  <si>
    <t>each</t>
  </si>
  <si>
    <t>A.2.</t>
  </si>
  <si>
    <t>Sign Board</t>
  </si>
  <si>
    <t>A.2.1</t>
  </si>
  <si>
    <r>
      <t>Construction Name Board</t>
    </r>
    <r>
      <rPr>
        <sz val="12"/>
        <rFont val="Arial"/>
        <family val="2"/>
      </rPr>
      <t xml:space="preserve">  - The Contractor shall supply, install and  maintain one project signboard bearing the name of the project, the name and logo of Eskom, and the Contractor.</t>
    </r>
  </si>
  <si>
    <t>A.3.</t>
  </si>
  <si>
    <t>Sample Board and Stubby Line</t>
  </si>
  <si>
    <t>A.3.1</t>
  </si>
  <si>
    <t xml:space="preserve">Construct a sample board and stubby line as per the drawings and specification stated in the latest revision of MVL-EI-048 published by Eskom Standards Implementation Department. </t>
  </si>
  <si>
    <t>A.4.</t>
  </si>
  <si>
    <t>Health and Safety measures                               (In terms of 34-333)</t>
  </si>
  <si>
    <t>Safety &amp; Health, Environmental</t>
  </si>
  <si>
    <t>A.4.1</t>
  </si>
  <si>
    <t>A.5.</t>
  </si>
  <si>
    <t>Materials Management</t>
  </si>
  <si>
    <t>A.5.1</t>
  </si>
  <si>
    <t>A.5.2</t>
  </si>
  <si>
    <t>LDV</t>
  </si>
  <si>
    <t>8-ton crane truck</t>
  </si>
  <si>
    <t>22-ton crane truck</t>
  </si>
  <si>
    <t>A.6.</t>
  </si>
  <si>
    <t xml:space="preserve">Contractual requirements  </t>
  </si>
  <si>
    <t>Sub-Total A</t>
  </si>
  <si>
    <t>B.</t>
  </si>
  <si>
    <t>TIME RELATED ITEMS</t>
  </si>
  <si>
    <t>B.1</t>
  </si>
  <si>
    <t>Site Establishment</t>
  </si>
  <si>
    <t>B.1.1.</t>
  </si>
  <si>
    <t xml:space="preserve">Site office with aircon </t>
  </si>
  <si>
    <t>Weeks</t>
  </si>
  <si>
    <t>Site Storage 6m x 3m</t>
  </si>
  <si>
    <t>B.1.2.</t>
  </si>
  <si>
    <t>Water</t>
  </si>
  <si>
    <t>B.1.3.</t>
  </si>
  <si>
    <t>Sanitation (service)</t>
  </si>
  <si>
    <t>B.1.4.</t>
  </si>
  <si>
    <t>B.1.5.</t>
  </si>
  <si>
    <t>p/day</t>
  </si>
  <si>
    <t>B.2</t>
  </si>
  <si>
    <t>Accommodation</t>
  </si>
  <si>
    <t>Accommodation Allowance is for the Contractors Staff excluding the casual labourers which are assumed to be residing in the area where the works are executed.</t>
  </si>
  <si>
    <t>B.2.1.</t>
  </si>
  <si>
    <t>Staff Accommodation Allowance</t>
  </si>
  <si>
    <t>B.3</t>
  </si>
  <si>
    <t>Security</t>
  </si>
  <si>
    <t>B.3.1.</t>
  </si>
  <si>
    <t>B.4.</t>
  </si>
  <si>
    <t>The Contractor need to submit Weekly Time Sheets for all hourly labour claims and a Daily attendance register for Community Liason Officer claims</t>
  </si>
  <si>
    <t>B.4.1.</t>
  </si>
  <si>
    <t>Supervisor</t>
  </si>
  <si>
    <t>hourly</t>
  </si>
  <si>
    <t>B.4.2.</t>
  </si>
  <si>
    <t>B.4.3.</t>
  </si>
  <si>
    <t>B.4.4.</t>
  </si>
  <si>
    <t>Community Liaison Officer</t>
  </si>
  <si>
    <t>Days</t>
  </si>
  <si>
    <t>B.4.5.</t>
  </si>
  <si>
    <t>Eskom compliant transportation of staff from place of accommodation to site and back to accommodation</t>
  </si>
  <si>
    <t>(Please note: transport for works as per the scope of work is included in the labour rate)</t>
  </si>
  <si>
    <t>Sub-Total B</t>
  </si>
  <si>
    <t>Cost Checked by:</t>
  </si>
  <si>
    <t>Programme Manager</t>
  </si>
  <si>
    <t>10.1.1</t>
  </si>
  <si>
    <t>hour</t>
  </si>
  <si>
    <t>MV &amp; LV authorisation permit holder (Responsible Person)</t>
  </si>
  <si>
    <t>10.1.2</t>
  </si>
  <si>
    <t>10.1.3</t>
  </si>
  <si>
    <t>Cable Jointer (Proof of qualification required)</t>
  </si>
  <si>
    <t>10.1.4</t>
  </si>
  <si>
    <t>10.1.5</t>
  </si>
  <si>
    <t xml:space="preserve">Semi-skilled Labour </t>
  </si>
  <si>
    <t>10.1.6</t>
  </si>
  <si>
    <t>Unskilled Labour - no formal NQF qualification</t>
  </si>
  <si>
    <t>10.1.7</t>
  </si>
  <si>
    <t>day</t>
  </si>
  <si>
    <t>10.1.8</t>
  </si>
  <si>
    <t>4X4 Double Cab</t>
  </si>
  <si>
    <t>10.1.9</t>
  </si>
  <si>
    <t>10.1.10</t>
  </si>
  <si>
    <t>Compliance with OH&amp;S Act &amp; Construction Regulations, for other provisions not accounted for elsewhere</t>
  </si>
  <si>
    <t xml:space="preserve">The Contractor shall make allowance to receive at the site camp, offload and stack the free-issue materials supplied to the contractor. </t>
  </si>
  <si>
    <t xml:space="preserve">Comply and maintain all insurance and statutory contributions, etc. Proof of insurance cover to be submitted for verification with each claim. </t>
  </si>
  <si>
    <t>Month</t>
  </si>
  <si>
    <r>
      <rPr>
        <sz val="12"/>
        <rFont val="Arial"/>
        <family val="2"/>
      </rPr>
      <t>Storeperson</t>
    </r>
    <r>
      <rPr>
        <i/>
        <sz val="12"/>
        <rFont val="Arial"/>
        <family val="2"/>
      </rPr>
      <t xml:space="preserve">
(Storeperson is required to reconcile and quantify all material on site including Eskom supplied material using the correct material return to stores forms. The Storeperson shall adhere to the implementation and maintenance plan for Materials Management System for the duration of the contract).</t>
    </r>
  </si>
  <si>
    <t>Upon request by an Eskom representative, the contractor shall collect material from the specified Eskom RDC and transport to the site camp, to be off-loaded and stacked. OR return unused material to Eskom stores. Satellite/GPS map to be submitted for verification.</t>
  </si>
  <si>
    <t>4-ton truck</t>
  </si>
  <si>
    <t>A.1.7.</t>
  </si>
  <si>
    <t>A.1.8.</t>
  </si>
  <si>
    <r>
      <t>The Contractor shall establish the site camp and maintain throughout the construction period and allow for removal of such upon completion of Works.</t>
    </r>
    <r>
      <rPr>
        <b/>
        <sz val="12"/>
        <rFont val="Arial"/>
        <family val="2"/>
      </rPr>
      <t xml:space="preserve"> </t>
    </r>
    <r>
      <rPr>
        <b/>
        <i/>
        <sz val="12"/>
        <rFont val="Arial"/>
        <family val="2"/>
      </rPr>
      <t>The Eskom Representative reserves the right to negotiate the rates for rental arrangements.</t>
    </r>
  </si>
  <si>
    <t xml:space="preserve">Take delivery of and safely store LV cables on site. Install LV cable in trench.  Excavations, joints and terminations are measured elsewhere.  Cable rollers are required to pull cable into and in trench. This activity is only for the laying of the cable into the trench and postioning the cable in the trench.  </t>
  </si>
  <si>
    <t xml:space="preserve">Take delivery of and safely store on site MV cable and install MV cable in trench.  Trench excavations, backfilling and compaction are measured elsewhere.  Terminations and joints are measured elsewhere.  Cable rollers are required to pull cable into and in trench. This activity is only for the laying of the cable into the trench and postioning the cable in the trench. </t>
  </si>
  <si>
    <t>Clean out and make suitable the excavation after blasting</t>
  </si>
  <si>
    <t>Eskom KZN Out of line Regulator - 100 / 200A Closed Delta (excluding the main line structures but including the in, out and bypass links on the main line)</t>
  </si>
  <si>
    <t>Eskom national Out of line Regulator - 100 / 200A Closed Delta (excluding the main line structures but including the in, out and bypass links on the main line)</t>
  </si>
  <si>
    <t xml:space="preserve">Eskom KZN Out of line Regulator - 100 / 200A Closed Delta (excluding the main line structures but including the in, out and bypass links on the main line </t>
  </si>
  <si>
    <t xml:space="preserve">Eskom national Out of line Regulator - 100 / 200A Closed Delta (excluding the main line structures but including the in, out and bypass links on the main line </t>
  </si>
  <si>
    <t>BS FOOTPRINT SINGLE PHASE SMART SPLIT METER WITH CIU + INTERNAL/PLUG-IN GSM MODEM</t>
  </si>
  <si>
    <t>BS FOOTPRINT SINGLE PHASE SMART SPLIT METER WITH CIU + EXTERNAL GSM MODEM</t>
  </si>
  <si>
    <t>BS FOOTPRINT THREE PHASE SMART PLC SPLIT METER WITH CIU</t>
  </si>
  <si>
    <t>BS FOOTPRINT THREE PHASE SMART SPLIT METER WITH CIU + EXTERNAL GSM MODEM</t>
  </si>
  <si>
    <t>6.2.24</t>
  </si>
  <si>
    <t>6.2.25</t>
  </si>
  <si>
    <t>6.2.26</t>
  </si>
  <si>
    <t>6.2.27</t>
  </si>
  <si>
    <t>4X2 Single Cab</t>
  </si>
  <si>
    <t xml:space="preserve">Mini Bus </t>
  </si>
  <si>
    <t xml:space="preserve">8-ton crane truck </t>
  </si>
  <si>
    <t>ADDITIONAL ITEMS</t>
  </si>
  <si>
    <t>A.5.2.1.</t>
  </si>
  <si>
    <t>A.5.2.2.</t>
  </si>
  <si>
    <t>A.5.2.3.</t>
  </si>
  <si>
    <t>A.5.2.4.</t>
  </si>
  <si>
    <t>3.2.1</t>
  </si>
  <si>
    <t>3.2.2.</t>
  </si>
  <si>
    <t>3.2.3.</t>
  </si>
  <si>
    <t>3.2.4.</t>
  </si>
  <si>
    <t>QTY</t>
  </si>
  <si>
    <t>PROJECT TOTALS</t>
  </si>
  <si>
    <t>RATE</t>
  </si>
  <si>
    <r>
      <t xml:space="preserve">Security on site - 24 Hour Unarmed Security </t>
    </r>
    <r>
      <rPr>
        <b/>
        <i/>
        <sz val="12"/>
        <rFont val="Arial"/>
        <family val="2"/>
      </rPr>
      <t>(Must be PSIRA registered)</t>
    </r>
  </si>
  <si>
    <r>
      <t xml:space="preserve">Safety Officer </t>
    </r>
    <r>
      <rPr>
        <b/>
        <i/>
        <sz val="12"/>
        <rFont val="Arial"/>
        <family val="2"/>
      </rPr>
      <t>(SACPCMP registered)</t>
    </r>
  </si>
  <si>
    <t>CLAIM 10</t>
  </si>
  <si>
    <t>CLAIM 9</t>
  </si>
  <si>
    <t>CLAIM 8</t>
  </si>
  <si>
    <t>CLAIM 7</t>
  </si>
  <si>
    <t>CLAIM 6</t>
  </si>
  <si>
    <t>CLAIM 5</t>
  </si>
  <si>
    <t>CLAIM 4</t>
  </si>
  <si>
    <t>CLAIM 3</t>
  </si>
  <si>
    <t>CLAIM 2</t>
  </si>
  <si>
    <t>CLAIM 1</t>
  </si>
  <si>
    <t>LABOUR RATE</t>
  </si>
  <si>
    <t>SUPPLY RATE</t>
  </si>
  <si>
    <t>TOTAL CARRIED TO SUMMARY PAGE</t>
  </si>
  <si>
    <t>SUPPLY</t>
  </si>
  <si>
    <t>SUPPLY QTY</t>
  </si>
  <si>
    <t>INSTALL QTY</t>
  </si>
  <si>
    <t>EXCAVATIONS, PLANTING &amp; INSTALLATION OF STAYS &amp; STRUTS</t>
  </si>
  <si>
    <r>
      <t>Install stays, flying stays, struts.  Accessories include staywire, stayrods, stay plates, soil anchors, stay insulators, guy grips, stay mounting brackets, mounting hardware, anti climbing devices, stayguards and danger labels.  Poles and excavations are measured elsewhere</t>
    </r>
    <r>
      <rPr>
        <sz val="11"/>
        <color rgb="FFFF0000"/>
        <rFont val="Arial"/>
        <family val="2"/>
      </rPr>
      <t>.</t>
    </r>
    <r>
      <rPr>
        <sz val="11"/>
        <rFont val="Arial"/>
        <family val="2"/>
      </rPr>
      <t>The installation and erection of strut poles  are measured here</t>
    </r>
  </si>
  <si>
    <t>PROJECT NAME :</t>
  </si>
  <si>
    <t>START:</t>
  </si>
  <si>
    <t>CONTRACTOR :</t>
  </si>
  <si>
    <t>END:</t>
  </si>
  <si>
    <t>PO NUMBER:</t>
  </si>
  <si>
    <t>SUMMARY PAGE</t>
  </si>
  <si>
    <t>BILL NO.</t>
  </si>
  <si>
    <t>LABOUR</t>
  </si>
  <si>
    <t>Preliminaries and General</t>
  </si>
  <si>
    <t>MV Overhead System</t>
  </si>
  <si>
    <t>MV Equipment and Switchgear</t>
  </si>
  <si>
    <t>LV Overhead System</t>
  </si>
  <si>
    <t>MV cable</t>
  </si>
  <si>
    <t>Dismantle</t>
  </si>
  <si>
    <t>HANDLING FEE 10%</t>
  </si>
  <si>
    <t>Excavations</t>
  </si>
  <si>
    <t>House Service Connections</t>
  </si>
  <si>
    <t>LV cable</t>
  </si>
  <si>
    <t>RETICULATION</t>
  </si>
  <si>
    <t>LV UNDERGROUND CABLE WORK, TRENCHING &amp; INSTALLATION</t>
  </si>
  <si>
    <t>MV UNDERGROUND CABLE WORK, TRENCHING &amp; INSTALLATION</t>
  </si>
  <si>
    <t>Contractor Manpower and OHS Stats Reporting Form</t>
  </si>
  <si>
    <t>Document Identifier</t>
  </si>
  <si>
    <t>CEC_SHEQS_CS_004</t>
  </si>
  <si>
    <t>Document Revision</t>
  </si>
  <si>
    <t>Effective Date</t>
  </si>
  <si>
    <t>Review Date</t>
  </si>
  <si>
    <t>Click here to download the latest copy of this Form</t>
  </si>
  <si>
    <t>Contractor Name:</t>
  </si>
  <si>
    <t>Service Type:</t>
  </si>
  <si>
    <t>Select the Month:</t>
  </si>
  <si>
    <t>Select the Year:</t>
  </si>
  <si>
    <t>Type in the Task Order Number:</t>
  </si>
  <si>
    <t>Vendor Number:</t>
  </si>
  <si>
    <t>AUDITS, FINDINGS &amp; INCIDENTS FOR MONTH</t>
  </si>
  <si>
    <t xml:space="preserve">Fatalities   </t>
  </si>
  <si>
    <t xml:space="preserve">Lost Time   </t>
  </si>
  <si>
    <t xml:space="preserve">Medicals   </t>
  </si>
  <si>
    <t xml:space="preserve">First Aid   </t>
  </si>
  <si>
    <t xml:space="preserve">Near Misses   </t>
  </si>
  <si>
    <t xml:space="preserve">Status of incidents investigated and recommendations closed out?   </t>
  </si>
  <si>
    <t>N/A</t>
  </si>
  <si>
    <t>Status of audits conducted and findings closed out?</t>
  </si>
  <si>
    <t>PERMANENT EMPLOYEES</t>
  </si>
  <si>
    <t>TEMPORARY WORKERS</t>
  </si>
  <si>
    <t>TEMPORARY WORKERS (EPWP)</t>
  </si>
  <si>
    <t>Day</t>
  </si>
  <si>
    <t>Date</t>
  </si>
  <si>
    <t xml:space="preserve">Total Manpower on project  </t>
  </si>
  <si>
    <t>Start Time (e.g. 08:34 AM)</t>
  </si>
  <si>
    <t>End Time (e.g. 01:39 PM)</t>
  </si>
  <si>
    <t xml:space="preserve">Total Hours worked </t>
  </si>
  <si>
    <t xml:space="preserve">Total Man hours Worked </t>
  </si>
  <si>
    <t>Summaries</t>
  </si>
  <si>
    <t>-</t>
  </si>
  <si>
    <t xml:space="preserve">Explanatory Notes: </t>
  </si>
  <si>
    <t xml:space="preserve">- Each task order number to be listed per form for that particular month. </t>
  </si>
  <si>
    <t xml:space="preserve">- Start time and End Time are the times that the work was started on the day as well as the time that the workers were pulled off the site. Their format is HH:MM, e.g. 07:32 AM, 04:03 PM </t>
  </si>
  <si>
    <r>
      <t>- "</t>
    </r>
    <r>
      <rPr>
        <b/>
        <u/>
        <sz val="10"/>
        <rFont val="Arial"/>
        <family val="2"/>
      </rPr>
      <t>Total manpower"</t>
    </r>
    <r>
      <rPr>
        <sz val="10"/>
        <rFont val="Arial"/>
        <family val="2"/>
      </rPr>
      <t xml:space="preserve"> column to include the total number of resources/people working per day</t>
    </r>
  </si>
  <si>
    <r>
      <t>- "</t>
    </r>
    <r>
      <rPr>
        <b/>
        <u/>
        <sz val="10"/>
        <rFont val="Arial"/>
        <family val="2"/>
      </rPr>
      <t>Total hours worked"</t>
    </r>
    <r>
      <rPr>
        <sz val="10"/>
        <rFont val="Arial"/>
        <family val="2"/>
      </rPr>
      <t xml:space="preserve"> column to include the total number of hours worked per day &amp; summed per month by a formula at the bottom</t>
    </r>
  </si>
  <si>
    <t>For Eskom Office Use only:</t>
  </si>
  <si>
    <r>
      <rPr>
        <b/>
        <u/>
        <sz val="10"/>
        <color theme="0"/>
        <rFont val="Arial"/>
        <family val="2"/>
      </rPr>
      <t>To Upload the Contractor Manhours</t>
    </r>
    <r>
      <rPr>
        <sz val="10"/>
        <color theme="0"/>
        <rFont val="Arial"/>
        <family val="2"/>
      </rPr>
      <t xml:space="preserve">
- Click on the Summary Tab, 
- Scroll down until you see the </t>
    </r>
    <r>
      <rPr>
        <b/>
        <sz val="10"/>
        <color theme="0"/>
        <rFont val="Arial"/>
        <family val="2"/>
      </rPr>
      <t>Upload Manhours</t>
    </r>
    <r>
      <rPr>
        <sz val="10"/>
        <color theme="0"/>
        <rFont val="Arial"/>
        <family val="2"/>
      </rPr>
      <t xml:space="preserve"> Button
- Ensure that there are no Errors,
- Click the </t>
    </r>
    <r>
      <rPr>
        <b/>
        <sz val="10"/>
        <color theme="0"/>
        <rFont val="Arial"/>
        <family val="2"/>
      </rPr>
      <t>Upload Manhours</t>
    </r>
    <r>
      <rPr>
        <sz val="10"/>
        <color theme="0"/>
        <rFont val="Arial"/>
        <family val="2"/>
      </rPr>
      <t xml:space="preserve"> button</t>
    </r>
  </si>
  <si>
    <t xml:space="preserve"> Checked by:</t>
  </si>
  <si>
    <t>Department:</t>
  </si>
  <si>
    <t>OU:</t>
  </si>
  <si>
    <t>Date:</t>
  </si>
  <si>
    <t>Report Summary</t>
  </si>
  <si>
    <t>Checks</t>
  </si>
  <si>
    <t>Task Order Number:</t>
  </si>
  <si>
    <t>Month Worked:</t>
  </si>
  <si>
    <t>Operating Unit:</t>
  </si>
  <si>
    <t>Incidents</t>
  </si>
  <si>
    <t>Fatalities:</t>
  </si>
  <si>
    <t>LTIs:</t>
  </si>
  <si>
    <t>Medicals:</t>
  </si>
  <si>
    <t>First Aid:</t>
  </si>
  <si>
    <t>Near Misses:</t>
  </si>
  <si>
    <t>Incident Closeout:</t>
  </si>
  <si>
    <t>Findings Closeout:</t>
  </si>
  <si>
    <t>Permanent Employees Manhours</t>
  </si>
  <si>
    <t>Average Number of Employees:</t>
  </si>
  <si>
    <t>Sum of Hours Worked:</t>
  </si>
  <si>
    <t>Temporary Employees Manhours</t>
  </si>
  <si>
    <t>Temporary (EPWP) Employees Manhours</t>
  </si>
  <si>
    <t>Click the button below to upload report summary</t>
  </si>
  <si>
    <t>Click here to confirm that the data was uploaded successfully</t>
  </si>
  <si>
    <t>CONTRACT NO.:</t>
  </si>
  <si>
    <t>LABOUR  TOTAL</t>
  </si>
  <si>
    <t>SUPPLY TOTAL</t>
  </si>
  <si>
    <t>LABOUR QTY</t>
  </si>
  <si>
    <t xml:space="preserve">
Payment Certificate 
Template</t>
  </si>
  <si>
    <t>Template Identifier</t>
  </si>
  <si>
    <r>
      <t xml:space="preserve">240-87447452        </t>
    </r>
    <r>
      <rPr>
        <b/>
        <sz val="13"/>
        <rFont val="Arial"/>
        <family val="2"/>
      </rPr>
      <t xml:space="preserve"> Rev:</t>
    </r>
    <r>
      <rPr>
        <sz val="13"/>
        <rFont val="Arial"/>
        <family val="2"/>
      </rPr>
      <t xml:space="preserve"> 2</t>
    </r>
  </si>
  <si>
    <r>
      <rPr>
        <sz val="13"/>
        <color theme="8" tint="-0.249977111117893"/>
        <rFont val="Arial"/>
        <family val="2"/>
      </rPr>
      <t xml:space="preserve">240-XXXXXXXX </t>
    </r>
    <r>
      <rPr>
        <sz val="13"/>
        <rFont val="Arial"/>
        <family val="2"/>
      </rPr>
      <t xml:space="preserve">      </t>
    </r>
    <r>
      <rPr>
        <b/>
        <sz val="13"/>
        <rFont val="Arial"/>
        <family val="2"/>
      </rPr>
      <t xml:space="preserve"> Rev:</t>
    </r>
    <r>
      <rPr>
        <sz val="13"/>
        <rFont val="Arial"/>
        <family val="2"/>
      </rPr>
      <t xml:space="preserve"> </t>
    </r>
    <r>
      <rPr>
        <sz val="13"/>
        <color theme="8" tint="-0.249977111117893"/>
        <rFont val="Arial"/>
        <family val="2"/>
      </rPr>
      <t>X</t>
    </r>
  </si>
  <si>
    <t>Authorisation Date</t>
  </si>
  <si>
    <r>
      <t>Contract</t>
    </r>
    <r>
      <rPr>
        <strike/>
        <sz val="12"/>
        <color theme="1"/>
        <rFont val="Arial"/>
        <family val="2"/>
      </rPr>
      <t xml:space="preserve"> </t>
    </r>
  </si>
  <si>
    <t>Employer Contract Number</t>
  </si>
  <si>
    <t>Employer</t>
  </si>
  <si>
    <t xml:space="preserve">Eskom Holdings SOC Ltd </t>
  </si>
  <si>
    <t>Service Entry SAP No.:</t>
  </si>
  <si>
    <t>Release SAP No.:</t>
  </si>
  <si>
    <t>Original Contract Value</t>
  </si>
  <si>
    <t>Assessment date</t>
  </si>
  <si>
    <t>Month Ending</t>
  </si>
  <si>
    <t xml:space="preserve"> </t>
  </si>
  <si>
    <t>Authorised Amendments</t>
  </si>
  <si>
    <t>Certificate No.</t>
  </si>
  <si>
    <t>CPA Estimate</t>
  </si>
  <si>
    <t>Status</t>
  </si>
  <si>
    <t>VAT</t>
  </si>
  <si>
    <t>Total</t>
  </si>
  <si>
    <t>VALUATION</t>
  </si>
  <si>
    <t>Price of Work Done to Date (excluding Compensation Events 60.1(1))</t>
  </si>
  <si>
    <t>Price of Work Done to Date</t>
  </si>
  <si>
    <t>Sub-Total 1</t>
  </si>
  <si>
    <t>Sub-Total 2</t>
  </si>
  <si>
    <t>Sub-Total 3</t>
  </si>
  <si>
    <t>Sub-Total 4</t>
  </si>
  <si>
    <t>Sub-Total 5</t>
  </si>
  <si>
    <t>GROSS CERTIFICATE AMOUNT INCLUSIVE OF VAT</t>
  </si>
  <si>
    <t>Sub-Total 6</t>
  </si>
  <si>
    <t>Less: Previously Certified (Inclusive of VAT)</t>
  </si>
  <si>
    <t>TOTAL AMOUNT NOW CERTIFIED FOR PAYMENT INCLUSIVE OF VAT</t>
  </si>
  <si>
    <t>RETENTION</t>
  </si>
  <si>
    <t>Total Retention Money to Date</t>
  </si>
  <si>
    <t>Total Retention Money in Previous Certificate</t>
  </si>
  <si>
    <t>RETENTION MONEY HELD ON THIS CERTIFICATE</t>
  </si>
  <si>
    <t>CONTRACT PRICE ADJUSTMENT</t>
  </si>
  <si>
    <t>Total CPA to Date (Inclusive of VAT)</t>
  </si>
  <si>
    <t>CERTIFICATE VALUED BY</t>
  </si>
  <si>
    <t>RECOMMENDED/SUPPORTED BY</t>
  </si>
  <si>
    <r>
      <t xml:space="preserve">I hereby certify that in terms Clause 51.1 of the NEC ECC </t>
    </r>
    <r>
      <rPr>
        <b/>
        <i/>
        <sz val="12"/>
        <rFont val="Arial"/>
        <family val="2"/>
      </rPr>
      <t>conditions of contract</t>
    </r>
    <r>
      <rPr>
        <b/>
        <sz val="12"/>
        <rFont val="Arial"/>
        <family val="2"/>
      </rPr>
      <t xml:space="preserve"> for the above Contract, payment due to the </t>
    </r>
    <r>
      <rPr>
        <b/>
        <i/>
        <sz val="12"/>
        <rFont val="Arial"/>
        <family val="2"/>
      </rPr>
      <t>Contractor</t>
    </r>
    <r>
      <rPr>
        <b/>
        <sz val="12"/>
        <rFont val="Arial"/>
        <family val="2"/>
      </rPr>
      <t xml:space="preserve"> is:</t>
    </r>
  </si>
  <si>
    <t>Page 1 of 2</t>
  </si>
  <si>
    <r>
      <rPr>
        <b/>
        <sz val="10"/>
        <color rgb="FFFF0000"/>
        <rFont val="Arial"/>
        <family val="2"/>
      </rPr>
      <t>CONFIDNETIAL</t>
    </r>
    <r>
      <rPr>
        <sz val="10"/>
        <color rgb="FFC1B8AD"/>
        <rFont val="Arial"/>
        <family val="2"/>
      </rPr>
      <t xml:space="preserve">
When downloaded from the document management system, this document is uncontrolled and the responsibility rests with the user to ensure it is in line with the authorized version on the system. No part of this document may be reproduced in any manner or form by third parties without the written consent of Eskom Holdings SOC Ltd,  © copyright Eskom Holdings SOC Ltd, Reg No 2002/015527/30</t>
    </r>
  </si>
  <si>
    <t>Statement in Support of Valuation</t>
  </si>
  <si>
    <t>blue italic print is to replaced with the detail/data from the contract, ollow the e.g and study the formuale to assist in setting the Statement workbook for a respective contract</t>
  </si>
  <si>
    <t>Project</t>
  </si>
  <si>
    <t>Reference</t>
  </si>
  <si>
    <t>Description</t>
  </si>
  <si>
    <t xml:space="preserve">% </t>
  </si>
  <si>
    <t>Prices at the Contract Date</t>
  </si>
  <si>
    <t>% Done</t>
  </si>
  <si>
    <t>Previous Total</t>
  </si>
  <si>
    <t xml:space="preserve">Amount Due </t>
  </si>
  <si>
    <t>B</t>
  </si>
  <si>
    <t>C</t>
  </si>
  <si>
    <t>D</t>
  </si>
  <si>
    <t>E</t>
  </si>
  <si>
    <t>F</t>
  </si>
  <si>
    <t>G = E - F</t>
  </si>
  <si>
    <r>
      <t>SUB-TOTAL</t>
    </r>
    <r>
      <rPr>
        <sz val="10"/>
        <rFont val="Calibri Light"/>
        <family val="2"/>
      </rPr>
      <t xml:space="preserve"> (MEASURED WORKS &amp; ORIGINAL SCOPE OF WORK)</t>
    </r>
  </si>
  <si>
    <t>Add: Compensation Events 60.1(1)</t>
  </si>
  <si>
    <t>SUB-TOTAL 1</t>
  </si>
  <si>
    <t>ZAR</t>
  </si>
  <si>
    <t>Add: Compensation Events 60.1(2) to (19)</t>
  </si>
  <si>
    <t>SUB-TOTAL 2</t>
  </si>
  <si>
    <t>Add: N/A</t>
  </si>
  <si>
    <t>SUB-TOTAL 3</t>
  </si>
  <si>
    <t>SUB-TOTAL 4</t>
  </si>
  <si>
    <t>Less: Retention</t>
  </si>
  <si>
    <t>SUB-TOTAL 5</t>
  </si>
  <si>
    <t>Add: Value Added Tax</t>
  </si>
  <si>
    <t>Work Done to Date (excluding Compensation Events)</t>
  </si>
  <si>
    <t>Compensation Events</t>
  </si>
  <si>
    <t>SUB-TOTAL 6</t>
  </si>
  <si>
    <t>SUB-TOTAL 7</t>
  </si>
  <si>
    <r>
      <t xml:space="preserve">Construction Manager </t>
    </r>
    <r>
      <rPr>
        <b/>
        <i/>
        <sz val="12"/>
        <rFont val="Arial"/>
        <family val="2"/>
      </rPr>
      <t>(SACPCMP registered),</t>
    </r>
    <r>
      <rPr>
        <i/>
        <sz val="12"/>
        <rFont val="Arial"/>
        <family val="2"/>
      </rPr>
      <t>This item shall be claimable only upon submission of valid proof of the Construction Manager's provisional registration with the SACPCMP</t>
    </r>
  </si>
  <si>
    <t>This schedule is used to assist with the valuation of Compensation Events. All claims shall be supported by satisfactory documentary evidence.</t>
  </si>
  <si>
    <t>Ad-Hoc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</si>
</sst>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quot;R&quot;* #,##0.00_-;\-&quot;R&quot;* #,##0.00_-;_-&quot;R&quot;* &quot;-&quot;??_-;_-@_-"/>
    <numFmt numFmtId="164" formatCode="_ &quot;R&quot;\ * #,##0.00_ ;_ &quot;R&quot;\ * \-#,##0.00_ ;_ &quot;R&quot;\ * &quot;-&quot;??_ ;_ @_ "/>
    <numFmt numFmtId="165" formatCode="_ * #,##0.00_ ;_ * \-#,##0.00_ ;_ * &quot;-&quot;??_ ;_ @_ "/>
    <numFmt numFmtId="166" formatCode="&quot;R&quot;\ #,##0.00"/>
    <numFmt numFmtId="167" formatCode="0.0"/>
    <numFmt numFmtId="168" formatCode="&quot;R&quot;#,##0.00"/>
    <numFmt numFmtId="169" formatCode="[$-F800]dddd\,\ mmmm\ dd\,\ yyyy"/>
    <numFmt numFmtId="170" formatCode="mmmm"/>
    <numFmt numFmtId="171" formatCode="dd"/>
    <numFmt numFmtId="172" formatCode="[$-409]hh:mm\ AM/PM;@"/>
    <numFmt numFmtId="173" formatCode="hh:mm;@"/>
    <numFmt numFmtId="174" formatCode="mmmm\ yyyy"/>
    <numFmt numFmtId="175" formatCode="0.00_)"/>
    <numFmt numFmtId="176" formatCode="0_)"/>
    <numFmt numFmtId="177" formatCode="[$-1C09]dd\ mmmm\ yyyy;@"/>
    <numFmt numFmtId="178" formatCode="d\ mmmm\ yyyy"/>
    <numFmt numFmtId="179" formatCode="#,##0.00\ ;\-#,##0.00\ "/>
    <numFmt numFmtId="180" formatCode="#,##0.00\ "/>
    <numFmt numFmtId="181" formatCode="0.000_)"/>
    <numFmt numFmtId="182" formatCode="#,##0.000000000;\-#,##0.000000000"/>
    <numFmt numFmtId="183" formatCode="_ * #,##0.000_ ;_ * \-#,##0.000_ ;_ * &quot;-&quot;??_ ;_ @_ "/>
    <numFmt numFmtId="184" formatCode="#,##0.000000;\-#,##0.000000"/>
    <numFmt numFmtId="185" formatCode="_ * #,##0.000000_ ;_ * \-#,##0.000000_ ;_ * &quot;-&quot;??_ ;_ @_ "/>
    <numFmt numFmtId="186" formatCode="0.0%"/>
  </numFmts>
  <fonts count="99"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Calibri"/>
      <family val="2"/>
      <scheme val="minor"/>
    </font>
    <font>
      <sz val="11"/>
      <color indexed="8"/>
      <name val="Calibri"/>
      <family val="2"/>
    </font>
    <font>
      <b/>
      <sz val="12"/>
      <color theme="1"/>
      <name val="Arial"/>
      <family val="2"/>
    </font>
    <font>
      <sz val="10"/>
      <name val="Times New Roman"/>
      <family val="1"/>
    </font>
    <font>
      <sz val="12"/>
      <name val="Arial"/>
      <family val="2"/>
    </font>
    <font>
      <sz val="10"/>
      <name val="Arial"/>
      <family val="2"/>
    </font>
    <font>
      <sz val="12"/>
      <color theme="1"/>
      <name val="Arial"/>
      <family val="2"/>
    </font>
    <font>
      <b/>
      <sz val="12"/>
      <name val="Arial"/>
      <family val="2"/>
    </font>
    <font>
      <b/>
      <sz val="12"/>
      <color indexed="8"/>
      <name val="Arial"/>
      <family val="2"/>
    </font>
    <font>
      <sz val="12"/>
      <color theme="1"/>
      <name val="Calibri"/>
      <family val="2"/>
      <scheme val="minor"/>
    </font>
    <font>
      <b/>
      <sz val="12"/>
      <color theme="1"/>
      <name val="Calibri"/>
      <family val="2"/>
      <scheme val="minor"/>
    </font>
    <font>
      <b/>
      <sz val="12"/>
      <color rgb="FFFF0000"/>
      <name val="Arial"/>
      <family val="2"/>
    </font>
    <font>
      <b/>
      <i/>
      <sz val="12"/>
      <name val="Arial"/>
      <family val="2"/>
    </font>
    <font>
      <sz val="12"/>
      <color indexed="8"/>
      <name val="Arial"/>
      <family val="2"/>
    </font>
    <font>
      <b/>
      <sz val="12"/>
      <color indexed="12"/>
      <name val="Arial"/>
      <family val="2"/>
    </font>
    <font>
      <sz val="12"/>
      <color rgb="FFFF0000"/>
      <name val="Arial"/>
      <family val="2"/>
    </font>
    <font>
      <sz val="12"/>
      <color theme="4"/>
      <name val="Arial"/>
      <family val="2"/>
    </font>
    <font>
      <b/>
      <sz val="9"/>
      <color indexed="81"/>
      <name val="Tahoma"/>
      <family val="2"/>
    </font>
    <font>
      <sz val="9"/>
      <color indexed="81"/>
      <name val="Tahoma"/>
      <family val="2"/>
    </font>
    <font>
      <b/>
      <sz val="14"/>
      <name val="Arial"/>
      <family val="2"/>
    </font>
    <font>
      <sz val="14"/>
      <color rgb="FFFF0000"/>
      <name val="Arial"/>
      <family val="2"/>
    </font>
    <font>
      <sz val="14"/>
      <name val="Arial"/>
      <family val="2"/>
    </font>
    <font>
      <sz val="14"/>
      <color theme="1"/>
      <name val="Arial"/>
      <family val="2"/>
    </font>
    <font>
      <sz val="16"/>
      <color theme="1"/>
      <name val="Arial"/>
      <family val="2"/>
    </font>
    <font>
      <sz val="16"/>
      <color theme="1"/>
      <name val="Calibri"/>
      <family val="2"/>
      <scheme val="minor"/>
    </font>
    <font>
      <sz val="18"/>
      <name val="Arial"/>
      <family val="2"/>
    </font>
    <font>
      <sz val="8"/>
      <name val="Calibri"/>
      <family val="2"/>
      <scheme val="minor"/>
    </font>
    <font>
      <sz val="11"/>
      <name val="Arial"/>
      <family val="2"/>
    </font>
    <font>
      <u/>
      <sz val="11"/>
      <color theme="10"/>
      <name val="Calibri"/>
      <family val="2"/>
      <scheme val="minor"/>
    </font>
    <font>
      <i/>
      <sz val="12"/>
      <color rgb="FFFF0000"/>
      <name val="Arial"/>
      <family val="2"/>
    </font>
    <font>
      <b/>
      <i/>
      <sz val="12"/>
      <color rgb="FFFF0000"/>
      <name val="Arial"/>
      <family val="2"/>
    </font>
    <font>
      <b/>
      <sz val="14"/>
      <color theme="1"/>
      <name val="Arial"/>
      <family val="2"/>
    </font>
    <font>
      <u/>
      <sz val="12"/>
      <name val="Arial"/>
      <family val="2"/>
    </font>
    <font>
      <i/>
      <sz val="12"/>
      <name val="Arial"/>
      <family val="2"/>
    </font>
    <font>
      <sz val="11"/>
      <color rgb="FFFF0000"/>
      <name val="Arial"/>
      <family val="2"/>
    </font>
    <font>
      <b/>
      <sz val="11"/>
      <color theme="1"/>
      <name val="Arial"/>
      <family val="2"/>
    </font>
    <font>
      <b/>
      <sz val="11"/>
      <name val="Arial"/>
      <family val="2"/>
    </font>
    <font>
      <b/>
      <sz val="14"/>
      <color indexed="8"/>
      <name val="Arial"/>
      <family val="2"/>
    </font>
    <font>
      <sz val="10"/>
      <color theme="1"/>
      <name val="Arial"/>
      <family val="2"/>
    </font>
    <font>
      <b/>
      <sz val="10"/>
      <color theme="1"/>
      <name val="Arial"/>
      <family val="2"/>
    </font>
    <font>
      <sz val="16"/>
      <color indexed="8"/>
      <name val="Arial"/>
      <family val="2"/>
    </font>
    <font>
      <b/>
      <sz val="10"/>
      <name val="Arial"/>
      <family val="2"/>
    </font>
    <font>
      <u/>
      <sz val="11"/>
      <color theme="10"/>
      <name val="Arial"/>
      <family val="2"/>
    </font>
    <font>
      <b/>
      <u/>
      <sz val="11"/>
      <color theme="10"/>
      <name val="Arial"/>
      <family val="2"/>
    </font>
    <font>
      <b/>
      <u/>
      <sz val="10"/>
      <name val="Arial"/>
      <family val="2"/>
    </font>
    <font>
      <b/>
      <i/>
      <sz val="10"/>
      <name val="Arial"/>
      <family val="2"/>
    </font>
    <font>
      <sz val="10"/>
      <color theme="0"/>
      <name val="Arial"/>
      <family val="2"/>
    </font>
    <font>
      <b/>
      <u/>
      <sz val="10"/>
      <color theme="0"/>
      <name val="Arial"/>
      <family val="2"/>
    </font>
    <font>
      <b/>
      <sz val="10"/>
      <color theme="0"/>
      <name val="Arial"/>
      <family val="2"/>
    </font>
    <font>
      <i/>
      <sz val="10"/>
      <name val="Arial"/>
      <family val="2"/>
    </font>
    <font>
      <sz val="11"/>
      <color rgb="FF000000"/>
      <name val="Arial"/>
      <family val="2"/>
    </font>
    <font>
      <u/>
      <sz val="11"/>
      <color theme="1"/>
      <name val="Arial"/>
      <family val="2"/>
    </font>
    <font>
      <b/>
      <sz val="11"/>
      <color rgb="FF003896"/>
      <name val="Arial"/>
      <family val="2"/>
    </font>
    <font>
      <b/>
      <sz val="14"/>
      <color rgb="FF003896"/>
      <name val="Arial"/>
      <family val="2"/>
    </font>
    <font>
      <b/>
      <sz val="16"/>
      <color indexed="8"/>
      <name val="Arial"/>
      <family val="2"/>
    </font>
    <font>
      <b/>
      <sz val="16"/>
      <name val="Arial"/>
      <family val="2"/>
    </font>
    <font>
      <sz val="10"/>
      <name val="Helv"/>
    </font>
    <font>
      <sz val="13"/>
      <name val="Arial"/>
      <family val="2"/>
    </font>
    <font>
      <b/>
      <sz val="13"/>
      <name val="Arial"/>
      <family val="2"/>
    </font>
    <font>
      <sz val="13"/>
      <color theme="8" tint="-0.249977111117893"/>
      <name val="Arial"/>
      <family val="2"/>
    </font>
    <font>
      <strike/>
      <sz val="12"/>
      <color theme="1"/>
      <name val="Arial"/>
      <family val="2"/>
    </font>
    <font>
      <i/>
      <sz val="12"/>
      <color theme="4"/>
      <name val="Arial"/>
      <family val="2"/>
    </font>
    <font>
      <i/>
      <sz val="10"/>
      <color theme="4"/>
      <name val="Arial"/>
      <family val="2"/>
    </font>
    <font>
      <i/>
      <sz val="12"/>
      <color theme="4" tint="-0.249977111117893"/>
      <name val="Arial"/>
      <family val="2"/>
    </font>
    <font>
      <sz val="13"/>
      <color theme="1"/>
      <name val="Arial"/>
      <family val="2"/>
    </font>
    <font>
      <i/>
      <sz val="13"/>
      <color theme="4"/>
      <name val="Arial"/>
      <family val="2"/>
    </font>
    <font>
      <i/>
      <sz val="8"/>
      <color theme="4" tint="-0.249977111117893"/>
      <name val="Arial"/>
      <family val="2"/>
    </font>
    <font>
      <sz val="13"/>
      <color rgb="FF003896"/>
      <name val="Arial"/>
      <family val="2"/>
    </font>
    <font>
      <b/>
      <sz val="13"/>
      <color rgb="FF003896"/>
      <name val="Arial"/>
      <family val="2"/>
    </font>
    <font>
      <b/>
      <sz val="16"/>
      <color rgb="FF83725B"/>
      <name val="Arial"/>
      <family val="2"/>
    </font>
    <font>
      <sz val="14"/>
      <color rgb="FF002060"/>
      <name val="Arial"/>
      <family val="2"/>
    </font>
    <font>
      <i/>
      <sz val="13"/>
      <color theme="4" tint="-0.249977111117893"/>
      <name val="Arial"/>
      <family val="2"/>
    </font>
    <font>
      <sz val="10"/>
      <color rgb="FF003896"/>
      <name val="Arial"/>
      <family val="2"/>
    </font>
    <font>
      <i/>
      <sz val="8"/>
      <color theme="4"/>
      <name val="Arial"/>
      <family val="2"/>
    </font>
    <font>
      <b/>
      <i/>
      <sz val="13"/>
      <color theme="4" tint="-0.249977111117893"/>
      <name val="Arial"/>
      <family val="2"/>
    </font>
    <font>
      <b/>
      <sz val="13"/>
      <color rgb="FFA9A2A1"/>
      <name val="Arial"/>
      <family val="2"/>
    </font>
    <font>
      <b/>
      <i/>
      <sz val="13"/>
      <name val="Arial"/>
      <family val="2"/>
    </font>
    <font>
      <sz val="10"/>
      <color rgb="FFC1B8AD"/>
      <name val="Arial"/>
      <family val="2"/>
    </font>
    <font>
      <b/>
      <sz val="10"/>
      <color rgb="FFFF0000"/>
      <name val="Arial"/>
      <family val="2"/>
    </font>
    <font>
      <b/>
      <sz val="28"/>
      <name val="Calibri Light"/>
      <family val="2"/>
    </font>
    <font>
      <i/>
      <sz val="10"/>
      <color theme="4" tint="-0.249977111117893"/>
      <name val="Calibri Light"/>
      <family val="2"/>
    </font>
    <font>
      <sz val="10"/>
      <name val="Calibri Light"/>
      <family val="2"/>
    </font>
    <font>
      <sz val="10"/>
      <name val="Tahoma"/>
      <family val="2"/>
    </font>
    <font>
      <b/>
      <sz val="12"/>
      <name val="Calibri Light"/>
      <family val="2"/>
    </font>
    <font>
      <b/>
      <sz val="10"/>
      <name val="Calibri Light"/>
      <family val="2"/>
    </font>
    <font>
      <i/>
      <sz val="12"/>
      <color indexed="8"/>
      <name val="Arial"/>
      <family val="2"/>
    </font>
    <font>
      <sz val="10"/>
      <color rgb="FFC97A00"/>
      <name val="Calibri Light"/>
      <family val="2"/>
    </font>
    <font>
      <u/>
      <sz val="10"/>
      <name val="Calibri Light"/>
      <family val="2"/>
    </font>
    <font>
      <b/>
      <sz val="8"/>
      <name val="Calibri Light"/>
      <family val="2"/>
    </font>
    <font>
      <sz val="13"/>
      <name val="Tahoma"/>
      <family val="2"/>
    </font>
    <font>
      <i/>
      <sz val="10"/>
      <name val="Calibri Light"/>
      <family val="2"/>
    </font>
    <font>
      <b/>
      <i/>
      <sz val="10"/>
      <color theme="4" tint="-0.249977111117893"/>
      <name val="Calibri Light"/>
      <family val="2"/>
    </font>
    <font>
      <b/>
      <i/>
      <sz val="10"/>
      <name val="Calibri Light"/>
      <family val="2"/>
    </font>
    <font>
      <b/>
      <sz val="10"/>
      <color theme="4"/>
      <name val="Calibri Light"/>
      <family val="2"/>
    </font>
    <font>
      <b/>
      <sz val="10"/>
      <color rgb="FFC97A00"/>
      <name val="Calibri Light"/>
      <family val="2"/>
    </font>
  </fonts>
  <fills count="1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0070C0"/>
        <bgColor indexed="64"/>
      </patternFill>
    </fill>
    <fill>
      <patternFill patternType="solid">
        <fgColor rgb="FFFF0000"/>
        <bgColor indexed="64"/>
      </patternFill>
    </fill>
    <fill>
      <patternFill patternType="solid">
        <fgColor indexed="9"/>
        <bgColor indexed="64"/>
      </patternFill>
    </fill>
    <fill>
      <patternFill patternType="solid">
        <fgColor rgb="FF66FFFF"/>
        <bgColor indexed="64"/>
      </patternFill>
    </fill>
    <fill>
      <patternFill patternType="solid">
        <fgColor rgb="FFFFC000"/>
        <bgColor indexed="64"/>
      </patternFill>
    </fill>
    <fill>
      <patternFill patternType="solid">
        <fgColor theme="0"/>
        <bgColor auto="1"/>
      </patternFill>
    </fill>
    <fill>
      <patternFill patternType="solid">
        <fgColor theme="0"/>
        <bgColor rgb="FF000000"/>
      </patternFill>
    </fill>
    <fill>
      <patternFill patternType="solid">
        <fgColor theme="0" tint="-0.14999847407452621"/>
        <bgColor rgb="FF000000"/>
      </patternFill>
    </fill>
    <fill>
      <patternFill patternType="solid">
        <fgColor rgb="FF003896"/>
        <bgColor indexed="64"/>
      </patternFill>
    </fill>
    <fill>
      <patternFill patternType="solid">
        <fgColor rgb="FFC10000"/>
        <bgColor indexed="64"/>
      </patternFill>
    </fill>
  </fills>
  <borders count="11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theme="4"/>
      </top>
      <bottom style="double">
        <color theme="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right style="thin">
        <color indexed="64"/>
      </right>
      <top style="hair">
        <color indexed="64"/>
      </top>
      <bottom/>
      <diagonal/>
    </border>
    <border>
      <left/>
      <right/>
      <top style="hair">
        <color theme="1"/>
      </top>
      <bottom/>
      <diagonal/>
    </border>
    <border>
      <left/>
      <right style="thin">
        <color indexed="64"/>
      </right>
      <top style="hair">
        <color theme="1"/>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rgb="FFC1B8AD"/>
      </right>
      <top style="medium">
        <color indexed="64"/>
      </top>
      <bottom style="thin">
        <color rgb="FFC1B8AD"/>
      </bottom>
      <diagonal/>
    </border>
    <border>
      <left style="thin">
        <color rgb="FFC1B8AD"/>
      </left>
      <right style="thin">
        <color rgb="FFC1B8AD"/>
      </right>
      <top style="medium">
        <color indexed="64"/>
      </top>
      <bottom style="thin">
        <color rgb="FFC1B8AD"/>
      </bottom>
      <diagonal/>
    </border>
    <border>
      <left style="thin">
        <color rgb="FFC1B8AD"/>
      </left>
      <right/>
      <top style="medium">
        <color indexed="64"/>
      </top>
      <bottom style="thin">
        <color rgb="FFC1B8AD"/>
      </bottom>
      <diagonal/>
    </border>
    <border>
      <left/>
      <right style="medium">
        <color indexed="64"/>
      </right>
      <top style="medium">
        <color indexed="64"/>
      </top>
      <bottom style="thin">
        <color rgb="FFC1B8AD"/>
      </bottom>
      <diagonal/>
    </border>
    <border>
      <left style="medium">
        <color indexed="64"/>
      </left>
      <right style="thin">
        <color rgb="FFC1B8AD"/>
      </right>
      <top style="thin">
        <color rgb="FFC1B8AD"/>
      </top>
      <bottom style="thin">
        <color rgb="FFC1B8AD"/>
      </bottom>
      <diagonal/>
    </border>
    <border>
      <left style="thin">
        <color rgb="FFC1B8AD"/>
      </left>
      <right style="thin">
        <color rgb="FFC1B8AD"/>
      </right>
      <top style="thin">
        <color rgb="FFC1B8AD"/>
      </top>
      <bottom style="thin">
        <color rgb="FFC1B8AD"/>
      </bottom>
      <diagonal/>
    </border>
    <border>
      <left style="thin">
        <color rgb="FFC1B8AD"/>
      </left>
      <right style="medium">
        <color indexed="64"/>
      </right>
      <top style="thin">
        <color rgb="FFC1B8AD"/>
      </top>
      <bottom style="thin">
        <color rgb="FFC1B8AD"/>
      </bottom>
      <diagonal/>
    </border>
    <border>
      <left style="medium">
        <color indexed="64"/>
      </left>
      <right style="thin">
        <color rgb="FFC1B8AD"/>
      </right>
      <top style="thin">
        <color rgb="FFC1B8AD"/>
      </top>
      <bottom style="medium">
        <color indexed="64"/>
      </bottom>
      <diagonal/>
    </border>
    <border>
      <left style="thin">
        <color rgb="FFC1B8AD"/>
      </left>
      <right style="thin">
        <color rgb="FFC1B8AD"/>
      </right>
      <top style="thin">
        <color rgb="FFC1B8AD"/>
      </top>
      <bottom style="medium">
        <color indexed="64"/>
      </bottom>
      <diagonal/>
    </border>
    <border>
      <left style="thin">
        <color rgb="FFC1B8AD"/>
      </left>
      <right style="medium">
        <color indexed="64"/>
      </right>
      <top style="thin">
        <color rgb="FFC1B8AD"/>
      </top>
      <bottom style="medium">
        <color indexed="64"/>
      </bottom>
      <diagonal/>
    </border>
    <border>
      <left/>
      <right/>
      <top style="thin">
        <color rgb="FFC1B8AD"/>
      </top>
      <bottom style="thin">
        <color rgb="FFC1B8AD"/>
      </bottom>
      <diagonal/>
    </border>
    <border>
      <left/>
      <right style="thin">
        <color rgb="FFC1B8AD"/>
      </right>
      <top style="thin">
        <color rgb="FFC1B8AD"/>
      </top>
      <bottom style="thin">
        <color rgb="FFC1B8AD"/>
      </bottom>
      <diagonal/>
    </border>
    <border>
      <left style="thin">
        <color rgb="FFC1B8AD"/>
      </left>
      <right/>
      <top style="thin">
        <color rgb="FFC1B8AD"/>
      </top>
      <bottom style="thin">
        <color rgb="FFC1B8AD"/>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style="thin">
        <color indexed="64"/>
      </left>
      <right style="thin">
        <color indexed="8"/>
      </right>
      <top/>
      <bottom/>
      <diagonal/>
    </border>
    <border>
      <left/>
      <right style="thin">
        <color indexed="8"/>
      </right>
      <top/>
      <bottom/>
      <diagonal/>
    </border>
    <border>
      <left style="thin">
        <color auto="1"/>
      </left>
      <right style="thin">
        <color auto="1"/>
      </right>
      <top/>
      <bottom/>
      <diagonal/>
    </border>
    <border>
      <left style="thin">
        <color indexed="8"/>
      </left>
      <right/>
      <top/>
      <bottom/>
      <diagonal/>
    </border>
    <border>
      <left/>
      <right style="thin">
        <color auto="1"/>
      </right>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style="thin">
        <color indexed="64"/>
      </left>
      <right style="thin">
        <color indexed="8"/>
      </right>
      <top style="thin">
        <color indexed="64"/>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s>
  <cellStyleXfs count="36">
    <xf numFmtId="0" fontId="0" fillId="0" borderId="0"/>
    <xf numFmtId="165" fontId="4" fillId="0" borderId="0" applyFont="0" applyFill="0" applyBorder="0" applyAlignment="0" applyProtection="0"/>
    <xf numFmtId="0" fontId="7" fillId="0" borderId="0"/>
    <xf numFmtId="164" fontId="5" fillId="0" borderId="0" applyFont="0" applyFill="0" applyBorder="0" applyAlignment="0" applyProtection="0"/>
    <xf numFmtId="0" fontId="8" fillId="0" borderId="0"/>
    <xf numFmtId="0" fontId="9" fillId="0" borderId="0"/>
    <xf numFmtId="0" fontId="9" fillId="0" borderId="0"/>
    <xf numFmtId="0" fontId="9" fillId="0" borderId="0"/>
    <xf numFmtId="9" fontId="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32" fillId="0" borderId="0" applyNumberFormat="0" applyFill="0" applyBorder="0" applyAlignment="0" applyProtection="0"/>
    <xf numFmtId="9" fontId="9" fillId="0" borderId="0" applyFont="0" applyFill="0" applyBorder="0" applyAlignment="0" applyProtection="0"/>
    <xf numFmtId="0" fontId="9" fillId="0" borderId="0"/>
    <xf numFmtId="0" fontId="3" fillId="0" borderId="0"/>
    <xf numFmtId="0" fontId="46" fillId="0" borderId="0" applyNumberFormat="0" applyFill="0" applyBorder="0" applyAlignment="0" applyProtection="0"/>
    <xf numFmtId="0" fontId="4" fillId="0" borderId="0"/>
    <xf numFmtId="0" fontId="39" fillId="0" borderId="52" applyNumberFormat="0" applyFill="0" applyAlignment="0" applyProtection="0"/>
    <xf numFmtId="175" fontId="60" fillId="0" borderId="0"/>
    <xf numFmtId="175" fontId="60" fillId="0" borderId="0"/>
    <xf numFmtId="165" fontId="9" fillId="0" borderId="0" applyFont="0" applyFill="0" applyBorder="0" applyAlignment="0" applyProtection="0"/>
    <xf numFmtId="165" fontId="4" fillId="0" borderId="0" applyFont="0" applyFill="0" applyBorder="0" applyAlignment="0" applyProtection="0"/>
    <xf numFmtId="175" fontId="60" fillId="0" borderId="0"/>
    <xf numFmtId="177" fontId="86" fillId="0" borderId="0"/>
    <xf numFmtId="175" fontId="93" fillId="0" borderId="0" applyNumberFormat="0" applyFill="0" applyBorder="0" applyAlignment="0"/>
  </cellStyleXfs>
  <cellXfs count="1323">
    <xf numFmtId="0" fontId="0" fillId="0" borderId="0" xfId="0"/>
    <xf numFmtId="0" fontId="8" fillId="0" borderId="0" xfId="0" applyFont="1" applyAlignment="1">
      <alignment vertical="center" wrapText="1"/>
    </xf>
    <xf numFmtId="0" fontId="8" fillId="0" borderId="14" xfId="0"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vertical="center"/>
    </xf>
    <xf numFmtId="0" fontId="6" fillId="4" borderId="0" xfId="0" applyFont="1" applyFill="1" applyAlignment="1">
      <alignment vertical="center"/>
    </xf>
    <xf numFmtId="1" fontId="11" fillId="2" borderId="15" xfId="0" applyNumberFormat="1" applyFont="1" applyFill="1" applyBorder="1" applyAlignment="1">
      <alignment horizontal="center" vertical="center" wrapText="1"/>
    </xf>
    <xf numFmtId="0" fontId="11" fillId="4" borderId="3" xfId="0" applyFont="1" applyFill="1" applyBorder="1" applyAlignment="1" applyProtection="1">
      <alignment horizontal="right" vertical="center" wrapText="1"/>
      <protection hidden="1"/>
    </xf>
    <xf numFmtId="0" fontId="11" fillId="4" borderId="3" xfId="0" applyFont="1" applyFill="1" applyBorder="1" applyAlignment="1">
      <alignment horizontal="center" vertical="center"/>
    </xf>
    <xf numFmtId="0" fontId="11" fillId="4" borderId="3" xfId="0" applyFont="1" applyFill="1" applyBorder="1" applyAlignment="1">
      <alignment horizontal="right" vertical="center"/>
    </xf>
    <xf numFmtId="0" fontId="11" fillId="2" borderId="11" xfId="0" applyFont="1" applyFill="1" applyBorder="1" applyAlignment="1">
      <alignment horizontal="center" vertical="center" wrapText="1"/>
    </xf>
    <xf numFmtId="0" fontId="8" fillId="0" borderId="15" xfId="0" applyFont="1" applyBorder="1" applyAlignment="1">
      <alignment horizontal="center" vertical="center" wrapText="1"/>
    </xf>
    <xf numFmtId="0" fontId="10" fillId="0" borderId="0" xfId="0" applyFont="1" applyAlignment="1">
      <alignment vertical="center"/>
    </xf>
    <xf numFmtId="0" fontId="8" fillId="5" borderId="14" xfId="0" applyFont="1" applyFill="1" applyBorder="1" applyAlignment="1" applyProtection="1">
      <alignment horizontal="center" vertical="center"/>
      <protection hidden="1"/>
    </xf>
    <xf numFmtId="0" fontId="8" fillId="5" borderId="15" xfId="0" applyFont="1" applyFill="1" applyBorder="1" applyAlignment="1" applyProtection="1">
      <alignment horizontal="center" vertical="center" wrapText="1"/>
      <protection hidden="1"/>
    </xf>
    <xf numFmtId="0" fontId="8" fillId="0" borderId="15" xfId="0" applyFont="1" applyBorder="1" applyAlignment="1" applyProtection="1">
      <alignment vertical="center" wrapText="1"/>
      <protection hidden="1"/>
    </xf>
    <xf numFmtId="0" fontId="8" fillId="5" borderId="0" xfId="0" applyFont="1" applyFill="1" applyAlignment="1">
      <alignment vertical="center" wrapText="1"/>
    </xf>
    <xf numFmtId="2" fontId="8" fillId="5" borderId="15" xfId="0" applyNumberFormat="1" applyFont="1" applyFill="1" applyBorder="1" applyAlignment="1" applyProtection="1">
      <alignment horizontal="center" vertical="center" wrapText="1"/>
      <protection hidden="1"/>
    </xf>
    <xf numFmtId="0" fontId="8" fillId="5" borderId="15" xfId="0" applyFont="1" applyFill="1" applyBorder="1" applyAlignment="1" applyProtection="1">
      <alignment vertical="center" wrapText="1"/>
      <protection hidden="1"/>
    </xf>
    <xf numFmtId="0" fontId="8" fillId="5" borderId="15" xfId="0" applyFont="1" applyFill="1" applyBorder="1" applyAlignment="1" applyProtection="1">
      <alignment vertical="center" wrapText="1"/>
      <protection locked="0" hidden="1"/>
    </xf>
    <xf numFmtId="0" fontId="8" fillId="5" borderId="15" xfId="0" applyFont="1" applyFill="1" applyBorder="1" applyAlignment="1" applyProtection="1">
      <alignment horizontal="left" vertical="center" wrapText="1"/>
      <protection hidden="1"/>
    </xf>
    <xf numFmtId="0" fontId="8" fillId="5" borderId="0" xfId="0" applyFont="1" applyFill="1" applyAlignment="1">
      <alignment vertical="center"/>
    </xf>
    <xf numFmtId="0" fontId="8" fillId="0" borderId="0" xfId="0" applyFont="1" applyAlignment="1">
      <alignment horizontal="left" vertical="center"/>
    </xf>
    <xf numFmtId="0" fontId="11" fillId="2" borderId="15" xfId="0" applyFont="1" applyFill="1" applyBorder="1" applyAlignment="1" applyProtection="1">
      <alignment horizontal="center" vertical="center" wrapText="1"/>
      <protection hidden="1"/>
    </xf>
    <xf numFmtId="0" fontId="11" fillId="2" borderId="15" xfId="0" applyFont="1" applyFill="1" applyBorder="1" applyAlignment="1" applyProtection="1">
      <alignment vertical="center" wrapText="1"/>
      <protection hidden="1"/>
    </xf>
    <xf numFmtId="0" fontId="8" fillId="0" borderId="14" xfId="0" applyFont="1" applyBorder="1" applyAlignment="1">
      <alignment horizontal="center" vertical="center"/>
    </xf>
    <xf numFmtId="0" fontId="8" fillId="5" borderId="22" xfId="0" applyFont="1" applyFill="1" applyBorder="1" applyAlignment="1" applyProtection="1">
      <alignment vertical="center" wrapText="1"/>
      <protection hidden="1"/>
    </xf>
    <xf numFmtId="0" fontId="11" fillId="4" borderId="9" xfId="0" applyFont="1" applyFill="1" applyBorder="1" applyAlignment="1">
      <alignment horizontal="center" vertical="center"/>
    </xf>
    <xf numFmtId="0" fontId="11" fillId="4" borderId="0" xfId="0" applyFont="1" applyFill="1" applyAlignment="1">
      <alignment horizontal="left" vertical="center"/>
    </xf>
    <xf numFmtId="0" fontId="8" fillId="5" borderId="17" xfId="0" applyFont="1" applyFill="1" applyBorder="1" applyAlignment="1" applyProtection="1">
      <alignment horizontal="center" vertical="center" wrapText="1"/>
      <protection hidden="1"/>
    </xf>
    <xf numFmtId="0" fontId="8" fillId="5" borderId="23" xfId="0" applyFont="1" applyFill="1" applyBorder="1" applyAlignment="1" applyProtection="1">
      <alignment horizontal="center" vertical="center" wrapText="1"/>
      <protection hidden="1"/>
    </xf>
    <xf numFmtId="0" fontId="6" fillId="4" borderId="9"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0" xfId="0" applyFont="1" applyFill="1" applyAlignment="1">
      <alignment vertical="center" wrapText="1"/>
    </xf>
    <xf numFmtId="0" fontId="8" fillId="2" borderId="14" xfId="0" applyFont="1" applyFill="1" applyBorder="1" applyAlignment="1">
      <alignment horizontal="center" vertical="center" wrapText="1"/>
    </xf>
    <xf numFmtId="0" fontId="8" fillId="2" borderId="15" xfId="0" applyFont="1" applyFill="1" applyBorder="1" applyAlignment="1" applyProtection="1">
      <alignment horizontal="center" vertical="center" wrapText="1"/>
      <protection hidden="1"/>
    </xf>
    <xf numFmtId="0" fontId="8" fillId="2" borderId="15" xfId="0" applyFont="1" applyFill="1" applyBorder="1" applyAlignment="1">
      <alignment horizontal="center" vertical="center"/>
    </xf>
    <xf numFmtId="0" fontId="8" fillId="2" borderId="0" xfId="0" applyFont="1" applyFill="1" applyAlignment="1">
      <alignment vertical="center" wrapText="1"/>
    </xf>
    <xf numFmtId="0" fontId="8" fillId="0" borderId="15" xfId="0" applyFont="1" applyBorder="1" applyAlignment="1" applyProtection="1">
      <alignment horizontal="center" vertical="center" wrapText="1"/>
      <protection hidden="1"/>
    </xf>
    <xf numFmtId="0" fontId="8" fillId="0" borderId="15" xfId="0" applyFont="1" applyBorder="1" applyAlignment="1">
      <alignment horizontal="center" vertical="center"/>
    </xf>
    <xf numFmtId="0" fontId="8" fillId="0" borderId="15" xfId="0" applyFont="1" applyBorder="1" applyAlignment="1">
      <alignment vertical="center" wrapText="1"/>
    </xf>
    <xf numFmtId="0" fontId="8" fillId="2" borderId="0" xfId="0" applyFont="1" applyFill="1" applyAlignment="1">
      <alignment vertical="center"/>
    </xf>
    <xf numFmtId="0" fontId="8" fillId="6" borderId="0" xfId="0" applyFont="1" applyFill="1" applyAlignment="1">
      <alignment vertical="center"/>
    </xf>
    <xf numFmtId="0" fontId="8" fillId="3" borderId="0" xfId="0" applyFont="1" applyFill="1" applyAlignment="1">
      <alignment vertical="center" wrapText="1"/>
    </xf>
    <xf numFmtId="0" fontId="8" fillId="2" borderId="15" xfId="0" applyFont="1" applyFill="1" applyBorder="1" applyAlignment="1">
      <alignment horizontal="left" vertical="center" wrapText="1"/>
    </xf>
    <xf numFmtId="0" fontId="8" fillId="0" borderId="15" xfId="5" applyFont="1" applyBorder="1" applyAlignment="1">
      <alignment horizontal="justify" vertical="center" wrapText="1"/>
    </xf>
    <xf numFmtId="0" fontId="8" fillId="0" borderId="15" xfId="5" applyFont="1" applyBorder="1" applyAlignment="1">
      <alignment horizontal="justify" vertical="center"/>
    </xf>
    <xf numFmtId="0" fontId="11" fillId="2" borderId="14" xfId="0" applyFont="1" applyFill="1" applyBorder="1" applyAlignment="1">
      <alignment horizontal="center" vertical="center"/>
    </xf>
    <xf numFmtId="0" fontId="8" fillId="0" borderId="15" xfId="0" applyFont="1" applyBorder="1" applyAlignment="1">
      <alignment vertical="center"/>
    </xf>
    <xf numFmtId="0" fontId="8" fillId="0" borderId="14" xfId="0" applyFont="1" applyBorder="1" applyAlignment="1" applyProtection="1">
      <alignment horizontal="center" vertical="center"/>
      <protection hidden="1"/>
    </xf>
    <xf numFmtId="0" fontId="8" fillId="2" borderId="14" xfId="0" applyFont="1" applyFill="1" applyBorder="1" applyAlignment="1" applyProtection="1">
      <alignment horizontal="center" vertical="center"/>
      <protection hidden="1"/>
    </xf>
    <xf numFmtId="0" fontId="11" fillId="2" borderId="15" xfId="7" applyFont="1" applyFill="1" applyBorder="1" applyAlignment="1">
      <alignment horizontal="justify" vertical="center" wrapText="1"/>
    </xf>
    <xf numFmtId="0" fontId="11" fillId="2" borderId="14" xfId="0" applyFont="1" applyFill="1" applyBorder="1" applyAlignment="1" applyProtection="1">
      <alignment horizontal="center" vertical="center"/>
      <protection hidden="1"/>
    </xf>
    <xf numFmtId="2" fontId="11" fillId="2" borderId="14" xfId="0" applyNumberFormat="1" applyFont="1" applyFill="1" applyBorder="1" applyAlignment="1" applyProtection="1">
      <alignment horizontal="center" vertical="center" wrapText="1"/>
      <protection hidden="1"/>
    </xf>
    <xf numFmtId="0" fontId="8" fillId="2" borderId="14" xfId="0" applyFont="1" applyFill="1" applyBorder="1" applyAlignment="1" applyProtection="1">
      <alignment horizontal="center" vertical="center" wrapText="1"/>
      <protection hidden="1"/>
    </xf>
    <xf numFmtId="0" fontId="8" fillId="7" borderId="0" xfId="0" applyFont="1" applyFill="1" applyAlignment="1">
      <alignment vertical="center"/>
    </xf>
    <xf numFmtId="2" fontId="11" fillId="2" borderId="14" xfId="0" applyNumberFormat="1" applyFont="1" applyFill="1" applyBorder="1" applyAlignment="1" applyProtection="1">
      <alignment horizontal="center" vertical="center"/>
      <protection hidden="1"/>
    </xf>
    <xf numFmtId="0" fontId="11" fillId="2" borderId="15" xfId="0" applyFont="1" applyFill="1" applyBorder="1" applyAlignment="1" applyProtection="1">
      <alignment vertical="center" wrapText="1" shrinkToFit="1"/>
      <protection hidden="1"/>
    </xf>
    <xf numFmtId="0" fontId="8" fillId="0" borderId="15" xfId="0" applyFont="1" applyBorder="1" applyAlignment="1">
      <alignment horizontal="justify" vertical="center" wrapText="1"/>
    </xf>
    <xf numFmtId="0" fontId="8" fillId="5" borderId="14" xfId="0" quotePrefix="1" applyFont="1" applyFill="1" applyBorder="1" applyAlignment="1" applyProtection="1">
      <alignment horizontal="center" vertical="center" wrapText="1"/>
      <protection hidden="1"/>
    </xf>
    <xf numFmtId="0" fontId="8" fillId="4" borderId="9" xfId="0" applyFont="1" applyFill="1" applyBorder="1" applyAlignment="1">
      <alignment horizontal="center" vertical="center"/>
    </xf>
    <xf numFmtId="0" fontId="11" fillId="4" borderId="0" xfId="0" applyFont="1" applyFill="1" applyAlignment="1">
      <alignment horizontal="right" vertical="center"/>
    </xf>
    <xf numFmtId="0" fontId="11" fillId="2" borderId="15" xfId="2" applyFont="1" applyFill="1" applyBorder="1" applyAlignment="1" applyProtection="1">
      <alignment horizontal="left" vertical="center" wrapText="1"/>
      <protection hidden="1"/>
    </xf>
    <xf numFmtId="0" fontId="11" fillId="2" borderId="15" xfId="2" applyFont="1" applyFill="1" applyBorder="1" applyAlignment="1" applyProtection="1">
      <alignment horizontal="center" vertical="center" wrapText="1"/>
      <protection hidden="1"/>
    </xf>
    <xf numFmtId="0" fontId="8" fillId="0" borderId="15" xfId="0" quotePrefix="1" applyFont="1" applyBorder="1" applyAlignment="1" applyProtection="1">
      <alignment horizontal="center" vertical="center" wrapText="1"/>
      <protection hidden="1"/>
    </xf>
    <xf numFmtId="0" fontId="8" fillId="0" borderId="15" xfId="2" quotePrefix="1" applyFont="1" applyBorder="1" applyAlignment="1" applyProtection="1">
      <alignment horizontal="center" vertical="center" wrapText="1"/>
      <protection hidden="1"/>
    </xf>
    <xf numFmtId="0" fontId="8" fillId="0" borderId="14" xfId="2" applyFont="1" applyBorder="1" applyAlignment="1" applyProtection="1">
      <alignment horizontal="center" vertical="center" wrapText="1"/>
      <protection hidden="1"/>
    </xf>
    <xf numFmtId="167" fontId="11" fillId="2" borderId="14" xfId="0" applyNumberFormat="1" applyFont="1" applyFill="1" applyBorder="1" applyAlignment="1">
      <alignment horizontal="center" vertical="center" wrapText="1"/>
    </xf>
    <xf numFmtId="167" fontId="8" fillId="0" borderId="14" xfId="0" applyNumberFormat="1" applyFont="1" applyBorder="1" applyAlignment="1" applyProtection="1">
      <alignment horizontal="center" vertical="center"/>
      <protection hidden="1"/>
    </xf>
    <xf numFmtId="2" fontId="8" fillId="2" borderId="0" xfId="0" applyNumberFormat="1" applyFont="1" applyFill="1" applyAlignment="1">
      <alignment vertical="center"/>
    </xf>
    <xf numFmtId="0" fontId="11" fillId="0" borderId="15" xfId="0" applyFont="1" applyBorder="1" applyAlignment="1">
      <alignment horizontal="center" vertical="center" wrapText="1"/>
    </xf>
    <xf numFmtId="0" fontId="8" fillId="5" borderId="15" xfId="0" applyFont="1" applyFill="1" applyBorder="1" applyAlignment="1">
      <alignment vertical="center" wrapText="1"/>
    </xf>
    <xf numFmtId="0" fontId="8" fillId="0" borderId="15" xfId="12" applyFont="1" applyBorder="1" applyAlignment="1">
      <alignment horizontal="justify" vertical="center" wrapText="1"/>
    </xf>
    <xf numFmtId="2" fontId="11" fillId="2" borderId="14" xfId="2" applyNumberFormat="1" applyFont="1" applyFill="1" applyBorder="1" applyAlignment="1" applyProtection="1">
      <alignment horizontal="center" vertical="center" wrapText="1"/>
      <protection hidden="1"/>
    </xf>
    <xf numFmtId="0" fontId="11" fillId="4" borderId="0" xfId="0" applyFont="1" applyFill="1" applyAlignment="1">
      <alignment vertical="center"/>
    </xf>
    <xf numFmtId="0" fontId="8" fillId="5" borderId="15" xfId="0" quotePrefix="1" applyFont="1" applyFill="1" applyBorder="1" applyAlignment="1" applyProtection="1">
      <alignment horizontal="center" vertical="center" wrapText="1"/>
      <protection hidden="1"/>
    </xf>
    <xf numFmtId="0" fontId="8" fillId="5" borderId="15" xfId="0" applyFont="1" applyFill="1" applyBorder="1" applyAlignment="1">
      <alignment vertical="center"/>
    </xf>
    <xf numFmtId="0" fontId="8" fillId="5" borderId="15" xfId="2" quotePrefix="1" applyFont="1" applyFill="1" applyBorder="1" applyAlignment="1" applyProtection="1">
      <alignment horizontal="center" vertical="center" wrapText="1"/>
      <protection hidden="1"/>
    </xf>
    <xf numFmtId="0" fontId="8" fillId="5" borderId="15" xfId="2" applyFont="1" applyFill="1" applyBorder="1" applyAlignment="1" applyProtection="1">
      <alignment horizontal="center" vertical="center" wrapText="1"/>
      <protection hidden="1"/>
    </xf>
    <xf numFmtId="0" fontId="8" fillId="0" borderId="15" xfId="2" applyFont="1" applyBorder="1" applyAlignment="1" applyProtection="1">
      <alignment horizontal="center" vertical="center" wrapText="1"/>
      <protection hidden="1"/>
    </xf>
    <xf numFmtId="0" fontId="8" fillId="2" borderId="15" xfId="2" applyFont="1" applyFill="1" applyBorder="1" applyAlignment="1" applyProtection="1">
      <alignment horizontal="center" vertical="center" wrapText="1"/>
      <protection hidden="1"/>
    </xf>
    <xf numFmtId="0" fontId="8" fillId="5" borderId="22" xfId="0" applyFont="1" applyFill="1" applyBorder="1" applyAlignment="1" applyProtection="1">
      <alignment horizontal="center" vertical="center" wrapText="1"/>
      <protection hidden="1"/>
    </xf>
    <xf numFmtId="0" fontId="11" fillId="4" borderId="9" xfId="0" applyFont="1" applyFill="1" applyBorder="1" applyAlignment="1">
      <alignment horizontal="center" vertical="center" wrapText="1"/>
    </xf>
    <xf numFmtId="0" fontId="11" fillId="4" borderId="0" xfId="0" applyFont="1" applyFill="1" applyAlignment="1">
      <alignment vertical="center" wrapText="1"/>
    </xf>
    <xf numFmtId="0" fontId="10" fillId="0" borderId="0" xfId="0" applyFont="1" applyAlignment="1">
      <alignment horizontal="left" vertical="center"/>
    </xf>
    <xf numFmtId="0" fontId="8" fillId="0" borderId="0" xfId="0" applyFont="1" applyAlignment="1">
      <alignment horizontal="left" vertical="center" wrapText="1"/>
    </xf>
    <xf numFmtId="0" fontId="11" fillId="2" borderId="15" xfId="0" applyFont="1" applyFill="1" applyBorder="1" applyAlignment="1" applyProtection="1">
      <alignment horizontal="left" vertical="center"/>
      <protection hidden="1"/>
    </xf>
    <xf numFmtId="0" fontId="8" fillId="0" borderId="14" xfId="0" applyFont="1" applyBorder="1" applyAlignment="1" applyProtection="1">
      <alignment horizontal="center" vertical="center" wrapText="1"/>
      <protection hidden="1"/>
    </xf>
    <xf numFmtId="0" fontId="8" fillId="0" borderId="15" xfId="0" applyFont="1" applyBorder="1" applyAlignment="1">
      <alignment horizontal="left" vertical="center" wrapText="1"/>
    </xf>
    <xf numFmtId="0" fontId="8" fillId="0" borderId="15" xfId="0" applyFont="1" applyBorder="1" applyAlignment="1" applyProtection="1">
      <alignment horizontal="left" vertical="center" wrapText="1"/>
      <protection hidden="1"/>
    </xf>
    <xf numFmtId="0" fontId="17" fillId="0" borderId="0" xfId="0" applyFont="1" applyAlignment="1">
      <alignment horizontal="left" vertical="center"/>
    </xf>
    <xf numFmtId="0" fontId="8" fillId="0" borderId="15" xfId="2" applyFont="1" applyBorder="1" applyAlignment="1" applyProtection="1">
      <alignment horizontal="left" vertical="center" wrapText="1"/>
      <protection hidden="1"/>
    </xf>
    <xf numFmtId="0" fontId="8" fillId="0" borderId="15" xfId="0" applyFont="1" applyBorder="1" applyAlignment="1">
      <alignment horizontal="left" vertical="center"/>
    </xf>
    <xf numFmtId="0" fontId="19" fillId="0" borderId="0" xfId="0" applyFont="1" applyAlignment="1">
      <alignment horizontal="left" vertical="center"/>
    </xf>
    <xf numFmtId="2" fontId="8" fillId="0" borderId="14" xfId="0" applyNumberFormat="1" applyFont="1" applyBorder="1" applyAlignment="1" applyProtection="1">
      <alignment horizontal="center" vertical="center"/>
      <protection hidden="1"/>
    </xf>
    <xf numFmtId="0" fontId="20" fillId="0" borderId="15" xfId="0" applyFont="1" applyBorder="1" applyAlignment="1" applyProtection="1">
      <alignment horizontal="center" vertical="center" wrapText="1"/>
      <protection hidden="1"/>
    </xf>
    <xf numFmtId="0" fontId="20" fillId="0" borderId="0" xfId="0" applyFont="1" applyAlignment="1">
      <alignment vertical="center"/>
    </xf>
    <xf numFmtId="0" fontId="8" fillId="5" borderId="14" xfId="2" applyFont="1" applyFill="1" applyBorder="1" applyAlignment="1" applyProtection="1">
      <alignment horizontal="center" vertical="center" wrapText="1"/>
      <protection hidden="1"/>
    </xf>
    <xf numFmtId="0" fontId="8" fillId="5" borderId="15" xfId="0" applyFont="1" applyFill="1" applyBorder="1" applyAlignment="1">
      <alignment horizontal="left" vertical="center"/>
    </xf>
    <xf numFmtId="0" fontId="8" fillId="0" borderId="22" xfId="0" applyFont="1" applyBorder="1" applyAlignment="1">
      <alignment horizontal="center" vertical="center" wrapText="1"/>
    </xf>
    <xf numFmtId="0" fontId="8" fillId="0" borderId="15" xfId="0" quotePrefix="1" applyFont="1" applyBorder="1" applyAlignment="1">
      <alignment horizontal="center" vertical="center" wrapText="1"/>
    </xf>
    <xf numFmtId="165" fontId="8" fillId="2" borderId="15" xfId="1" applyFont="1" applyFill="1" applyBorder="1" applyAlignment="1">
      <alignment horizontal="center" vertical="center" wrapText="1"/>
    </xf>
    <xf numFmtId="0" fontId="10" fillId="5" borderId="0" xfId="0" applyFont="1" applyFill="1" applyAlignment="1">
      <alignment horizontal="center" vertical="center"/>
    </xf>
    <xf numFmtId="0" fontId="10" fillId="5" borderId="0" xfId="0" applyFont="1" applyFill="1" applyAlignment="1">
      <alignment vertical="center"/>
    </xf>
    <xf numFmtId="0" fontId="17" fillId="5" borderId="0" xfId="0" applyFont="1" applyFill="1" applyAlignment="1">
      <alignment vertical="center"/>
    </xf>
    <xf numFmtId="167" fontId="11" fillId="2" borderId="14" xfId="0" applyNumberFormat="1" applyFont="1" applyFill="1" applyBorder="1" applyAlignment="1" applyProtection="1">
      <alignment horizontal="center" vertical="center"/>
      <protection hidden="1"/>
    </xf>
    <xf numFmtId="0" fontId="17" fillId="0" borderId="0" xfId="0" applyFont="1" applyAlignment="1">
      <alignment vertical="center"/>
    </xf>
    <xf numFmtId="2" fontId="8" fillId="5" borderId="14" xfId="0" applyNumberFormat="1" applyFont="1" applyFill="1" applyBorder="1" applyAlignment="1" applyProtection="1">
      <alignment horizontal="center" vertical="center"/>
      <protection hidden="1"/>
    </xf>
    <xf numFmtId="0" fontId="19" fillId="5" borderId="0" xfId="0" applyFont="1" applyFill="1" applyAlignment="1">
      <alignment vertical="center"/>
    </xf>
    <xf numFmtId="0" fontId="10" fillId="5" borderId="15" xfId="0" applyFont="1" applyFill="1" applyBorder="1" applyAlignment="1">
      <alignment vertical="center"/>
    </xf>
    <xf numFmtId="0" fontId="10" fillId="5" borderId="15" xfId="0" applyFont="1" applyFill="1" applyBorder="1" applyAlignment="1">
      <alignment vertical="center" wrapText="1"/>
    </xf>
    <xf numFmtId="0" fontId="10" fillId="0" borderId="15" xfId="0" applyFont="1" applyBorder="1" applyAlignment="1" applyProtection="1">
      <alignment vertical="center" wrapText="1"/>
      <protection hidden="1"/>
    </xf>
    <xf numFmtId="0" fontId="10" fillId="5" borderId="15" xfId="0" applyFont="1" applyFill="1" applyBorder="1" applyAlignment="1" applyProtection="1">
      <alignment vertical="center" wrapText="1"/>
      <protection hidden="1"/>
    </xf>
    <xf numFmtId="0" fontId="19" fillId="5" borderId="0" xfId="0" applyFont="1" applyFill="1" applyAlignment="1">
      <alignment horizontal="center" vertical="center"/>
    </xf>
    <xf numFmtId="0" fontId="17" fillId="5" borderId="15" xfId="0" applyFont="1" applyFill="1" applyBorder="1" applyAlignment="1">
      <alignment vertical="center" wrapText="1"/>
    </xf>
    <xf numFmtId="0" fontId="10" fillId="0" borderId="15" xfId="0" applyFont="1" applyBorder="1" applyAlignment="1">
      <alignment vertical="center" wrapText="1"/>
    </xf>
    <xf numFmtId="0" fontId="17" fillId="0" borderId="15" xfId="0" applyFont="1" applyBorder="1" applyAlignment="1" applyProtection="1">
      <alignment horizontal="center" vertical="center" wrapText="1"/>
      <protection hidden="1"/>
    </xf>
    <xf numFmtId="0" fontId="17" fillId="0" borderId="15" xfId="0" applyFont="1" applyBorder="1" applyAlignment="1" applyProtection="1">
      <alignment vertical="center" wrapText="1"/>
      <protection hidden="1"/>
    </xf>
    <xf numFmtId="0" fontId="8" fillId="0" borderId="15" xfId="0" applyFont="1" applyBorder="1" applyAlignment="1" applyProtection="1">
      <alignment horizontal="left" vertical="center"/>
      <protection hidden="1"/>
    </xf>
    <xf numFmtId="0" fontId="8" fillId="2" borderId="15" xfId="0" applyFont="1" applyFill="1" applyBorder="1" applyAlignment="1" applyProtection="1">
      <alignment horizontal="left" vertical="center" wrapText="1"/>
      <protection hidden="1"/>
    </xf>
    <xf numFmtId="167" fontId="11" fillId="2" borderId="14" xfId="0" quotePrefix="1" applyNumberFormat="1" applyFont="1" applyFill="1" applyBorder="1" applyAlignment="1" applyProtection="1">
      <alignment horizontal="center" vertical="center"/>
      <protection hidden="1"/>
    </xf>
    <xf numFmtId="1" fontId="8" fillId="2" borderId="15" xfId="0" applyNumberFormat="1" applyFont="1" applyFill="1" applyBorder="1" applyAlignment="1" applyProtection="1">
      <alignment horizontal="center" vertical="center" wrapText="1"/>
      <protection hidden="1"/>
    </xf>
    <xf numFmtId="1" fontId="8" fillId="5" borderId="15" xfId="0" applyNumberFormat="1" applyFont="1" applyFill="1" applyBorder="1" applyAlignment="1" applyProtection="1">
      <alignment horizontal="center" vertical="center" wrapText="1"/>
      <protection hidden="1"/>
    </xf>
    <xf numFmtId="1" fontId="8" fillId="2" borderId="15" xfId="0" quotePrefix="1" applyNumberFormat="1" applyFont="1" applyFill="1" applyBorder="1" applyAlignment="1" applyProtection="1">
      <alignment horizontal="center" vertical="center" wrapText="1"/>
      <protection hidden="1"/>
    </xf>
    <xf numFmtId="1" fontId="8" fillId="5" borderId="15" xfId="0" applyNumberFormat="1" applyFont="1" applyFill="1" applyBorder="1" applyAlignment="1" applyProtection="1">
      <alignment horizontal="left" vertical="center" wrapText="1"/>
      <protection hidden="1"/>
    </xf>
    <xf numFmtId="1" fontId="8" fillId="0" borderId="15" xfId="0" quotePrefix="1" applyNumberFormat="1" applyFont="1" applyBorder="1" applyAlignment="1" applyProtection="1">
      <alignment horizontal="center" vertical="center" wrapText="1"/>
      <protection hidden="1"/>
    </xf>
    <xf numFmtId="1" fontId="10" fillId="0" borderId="15" xfId="0" quotePrefix="1" applyNumberFormat="1" applyFont="1" applyBorder="1" applyAlignment="1" applyProtection="1">
      <alignment horizontal="center" vertical="center" wrapText="1"/>
      <protection hidden="1"/>
    </xf>
    <xf numFmtId="1" fontId="8" fillId="5" borderId="15" xfId="0" quotePrefix="1" applyNumberFormat="1" applyFont="1" applyFill="1" applyBorder="1" applyAlignment="1" applyProtection="1">
      <alignment horizontal="center" vertical="center" wrapText="1"/>
      <protection hidden="1"/>
    </xf>
    <xf numFmtId="1" fontId="10" fillId="5" borderId="0" xfId="0" applyNumberFormat="1" applyFont="1" applyFill="1" applyAlignment="1">
      <alignment vertical="center"/>
    </xf>
    <xf numFmtId="1" fontId="11" fillId="2" borderId="15" xfId="0" quotePrefix="1" applyNumberFormat="1" applyFont="1" applyFill="1" applyBorder="1" applyAlignment="1" applyProtection="1">
      <alignment horizontal="center" vertical="center" wrapText="1"/>
      <protection hidden="1"/>
    </xf>
    <xf numFmtId="0" fontId="11" fillId="2" borderId="15" xfId="0" applyFont="1" applyFill="1" applyBorder="1" applyAlignment="1">
      <alignment horizontal="left" vertical="center" wrapText="1"/>
    </xf>
    <xf numFmtId="0" fontId="11" fillId="2" borderId="15" xfId="0" applyFont="1" applyFill="1" applyBorder="1" applyAlignment="1">
      <alignment vertical="center" wrapText="1"/>
    </xf>
    <xf numFmtId="0" fontId="8" fillId="2" borderId="15" xfId="0" applyFont="1" applyFill="1" applyBorder="1" applyAlignment="1">
      <alignment vertical="center" wrapText="1"/>
    </xf>
    <xf numFmtId="0" fontId="8" fillId="2" borderId="15" xfId="2" quotePrefix="1" applyFont="1" applyFill="1" applyBorder="1" applyAlignment="1" applyProtection="1">
      <alignment horizontal="center" vertical="center" wrapText="1"/>
      <protection hidden="1"/>
    </xf>
    <xf numFmtId="0" fontId="10" fillId="0" borderId="15" xfId="0" applyFont="1" applyBorder="1" applyAlignment="1">
      <alignment vertical="center"/>
    </xf>
    <xf numFmtId="0" fontId="11" fillId="2" borderId="11" xfId="0" applyFont="1" applyFill="1" applyBorder="1" applyAlignment="1">
      <alignment horizontal="center" vertical="center"/>
    </xf>
    <xf numFmtId="166" fontId="11" fillId="2" borderId="17" xfId="0" applyNumberFormat="1" applyFont="1" applyFill="1" applyBorder="1" applyAlignment="1">
      <alignment horizontal="center" vertical="center" wrapText="1"/>
    </xf>
    <xf numFmtId="0" fontId="8" fillId="0" borderId="17" xfId="0" applyFont="1" applyBorder="1" applyAlignment="1" applyProtection="1">
      <alignment horizontal="center" vertical="center" wrapText="1"/>
      <protection hidden="1"/>
    </xf>
    <xf numFmtId="0" fontId="6" fillId="0" borderId="0" xfId="6" applyFont="1" applyAlignment="1">
      <alignment vertical="center"/>
    </xf>
    <xf numFmtId="0" fontId="10" fillId="0" borderId="0" xfId="6" applyFont="1" applyAlignment="1">
      <alignment horizontal="center" vertical="center"/>
    </xf>
    <xf numFmtId="166" fontId="10" fillId="0" borderId="0" xfId="6" applyNumberFormat="1" applyFont="1" applyAlignment="1">
      <alignment vertical="center"/>
    </xf>
    <xf numFmtId="0" fontId="10" fillId="0" borderId="0" xfId="6" applyFont="1" applyAlignment="1">
      <alignment vertical="center"/>
    </xf>
    <xf numFmtId="0" fontId="11" fillId="0" borderId="15" xfId="6" applyFont="1" applyBorder="1" applyAlignment="1" applyProtection="1">
      <alignment horizontal="center" vertical="center" wrapText="1"/>
      <protection hidden="1"/>
    </xf>
    <xf numFmtId="0" fontId="8" fillId="0" borderId="15" xfId="6" applyFont="1" applyBorder="1" applyAlignment="1" applyProtection="1">
      <alignment horizontal="left" vertical="center" wrapText="1"/>
      <protection hidden="1"/>
    </xf>
    <xf numFmtId="0" fontId="8" fillId="0" borderId="0" xfId="6" applyFont="1" applyAlignment="1">
      <alignment vertical="center"/>
    </xf>
    <xf numFmtId="0" fontId="16" fillId="0" borderId="15" xfId="6" applyFont="1" applyBorder="1" applyAlignment="1" applyProtection="1">
      <alignment horizontal="center" vertical="center" wrapText="1"/>
      <protection hidden="1"/>
    </xf>
    <xf numFmtId="0" fontId="34" fillId="0" borderId="15" xfId="6" applyFont="1" applyBorder="1" applyAlignment="1" applyProtection="1">
      <alignment horizontal="center" vertical="center" wrapText="1"/>
      <protection hidden="1"/>
    </xf>
    <xf numFmtId="0" fontId="37" fillId="0" borderId="15" xfId="6" applyFont="1" applyBorder="1" applyAlignment="1" applyProtection="1">
      <alignment horizontal="left" vertical="center" wrapText="1"/>
      <protection hidden="1"/>
    </xf>
    <xf numFmtId="0" fontId="10" fillId="0" borderId="0" xfId="6" applyFont="1" applyAlignment="1">
      <alignment vertical="center" wrapText="1"/>
    </xf>
    <xf numFmtId="0" fontId="8" fillId="2" borderId="17" xfId="0" applyFont="1" applyFill="1" applyBorder="1" applyAlignment="1" applyProtection="1">
      <alignment horizontal="center" vertical="center" wrapText="1"/>
      <protection hidden="1"/>
    </xf>
    <xf numFmtId="0" fontId="11" fillId="2" borderId="17" xfId="0" applyFont="1" applyFill="1" applyBorder="1" applyAlignment="1">
      <alignment horizontal="center" vertical="center" wrapText="1"/>
    </xf>
    <xf numFmtId="0" fontId="11" fillId="2" borderId="14" xfId="2" applyFont="1" applyFill="1" applyBorder="1" applyAlignment="1" applyProtection="1">
      <alignment horizontal="center" vertical="center" wrapText="1"/>
      <protection hidden="1"/>
    </xf>
    <xf numFmtId="0" fontId="11" fillId="2" borderId="14" xfId="0" applyFont="1" applyFill="1" applyBorder="1" applyAlignment="1">
      <alignment vertical="center" wrapText="1"/>
    </xf>
    <xf numFmtId="0" fontId="11" fillId="2" borderId="14" xfId="2" applyFont="1" applyFill="1" applyBorder="1" applyAlignment="1" applyProtection="1">
      <alignment vertical="center" wrapText="1"/>
      <protection hidden="1"/>
    </xf>
    <xf numFmtId="0" fontId="8" fillId="2" borderId="17" xfId="0" applyFont="1" applyFill="1" applyBorder="1" applyAlignment="1">
      <alignment horizontal="center" vertical="center"/>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164" fontId="8" fillId="5" borderId="14" xfId="20" applyFont="1" applyFill="1" applyBorder="1" applyAlignment="1" applyProtection="1">
      <alignment horizontal="center" vertical="center" wrapText="1"/>
      <protection hidden="1"/>
    </xf>
    <xf numFmtId="164" fontId="8" fillId="2" borderId="14" xfId="20" applyFont="1" applyFill="1" applyBorder="1" applyAlignment="1" applyProtection="1">
      <alignment horizontal="center" vertical="center" wrapText="1"/>
      <protection hidden="1"/>
    </xf>
    <xf numFmtId="0" fontId="11" fillId="2" borderId="14" xfId="0" applyFont="1" applyFill="1" applyBorder="1" applyAlignment="1" applyProtection="1">
      <alignment horizontal="center" vertical="center" wrapText="1"/>
      <protection hidden="1"/>
    </xf>
    <xf numFmtId="0" fontId="11" fillId="2" borderId="14" xfId="0" applyFont="1" applyFill="1" applyBorder="1" applyAlignment="1">
      <alignment horizontal="center" vertical="center" wrapText="1"/>
    </xf>
    <xf numFmtId="0" fontId="11" fillId="2" borderId="14" xfId="0" applyFont="1" applyFill="1" applyBorder="1" applyAlignment="1" applyProtection="1">
      <alignment horizontal="left" vertical="center" wrapText="1"/>
      <protection hidden="1"/>
    </xf>
    <xf numFmtId="0" fontId="11" fillId="2" borderId="15" xfId="0" applyFont="1" applyFill="1" applyBorder="1" applyAlignment="1">
      <alignment vertical="center"/>
    </xf>
    <xf numFmtId="0" fontId="11" fillId="2" borderId="15" xfId="0" applyFont="1" applyFill="1" applyBorder="1" applyAlignment="1">
      <alignment horizontal="center" vertical="center" wrapText="1"/>
    </xf>
    <xf numFmtId="0" fontId="11" fillId="2" borderId="15" xfId="0" applyFont="1" applyFill="1" applyBorder="1" applyAlignment="1" applyProtection="1">
      <alignment horizontal="left" vertical="center" wrapText="1"/>
      <protection hidden="1"/>
    </xf>
    <xf numFmtId="168" fontId="10" fillId="0" borderId="15" xfId="6" applyNumberFormat="1" applyFont="1" applyBorder="1" applyAlignment="1">
      <alignment horizontal="center" vertical="center"/>
    </xf>
    <xf numFmtId="168" fontId="8" fillId="0" borderId="15" xfId="6" applyNumberFormat="1" applyFont="1" applyBorder="1" applyAlignment="1">
      <alignment horizontal="center" vertical="center"/>
    </xf>
    <xf numFmtId="168" fontId="8" fillId="0" borderId="15" xfId="0" applyNumberFormat="1" applyFont="1" applyBorder="1" applyAlignment="1" applyProtection="1">
      <alignment horizontal="center" vertical="center" wrapText="1"/>
      <protection hidden="1"/>
    </xf>
    <xf numFmtId="168" fontId="8" fillId="0" borderId="15" xfId="19" applyNumberFormat="1" applyFont="1" applyFill="1" applyBorder="1" applyAlignment="1" applyProtection="1">
      <alignment horizontal="center" vertical="center" wrapText="1"/>
      <protection hidden="1"/>
    </xf>
    <xf numFmtId="168" fontId="10" fillId="0" borderId="0" xfId="6" applyNumberFormat="1" applyFont="1" applyAlignment="1">
      <alignment horizontal="center" vertical="center"/>
    </xf>
    <xf numFmtId="0" fontId="11" fillId="8" borderId="15" xfId="24" applyFont="1" applyFill="1" applyBorder="1" applyAlignment="1">
      <alignment horizontal="justify" vertical="center" wrapText="1"/>
    </xf>
    <xf numFmtId="166" fontId="10" fillId="4" borderId="0" xfId="6" applyNumberFormat="1" applyFont="1" applyFill="1" applyAlignment="1">
      <alignment vertical="center"/>
    </xf>
    <xf numFmtId="0" fontId="6" fillId="9" borderId="0" xfId="6" applyFont="1" applyFill="1" applyAlignment="1">
      <alignment vertical="center"/>
    </xf>
    <xf numFmtId="0" fontId="11" fillId="0" borderId="15" xfId="0" applyFont="1" applyBorder="1" applyAlignment="1" applyProtection="1">
      <alignment horizontal="center" vertical="center" wrapText="1"/>
      <protection hidden="1"/>
    </xf>
    <xf numFmtId="0" fontId="37" fillId="0" borderId="15" xfId="0" applyFont="1" applyBorder="1" applyAlignment="1" applyProtection="1">
      <alignment horizontal="left" vertical="center" wrapText="1"/>
      <protection hidden="1"/>
    </xf>
    <xf numFmtId="168" fontId="10" fillId="0" borderId="0" xfId="0" applyNumberFormat="1" applyFont="1" applyAlignment="1">
      <alignment vertical="center"/>
    </xf>
    <xf numFmtId="168" fontId="10" fillId="5" borderId="0" xfId="0" applyNumberFormat="1" applyFont="1" applyFill="1" applyAlignment="1">
      <alignment horizontal="center" vertical="center"/>
    </xf>
    <xf numFmtId="0" fontId="6" fillId="5" borderId="32" xfId="0" applyFont="1" applyFill="1" applyBorder="1" applyAlignment="1">
      <alignment vertical="center"/>
    </xf>
    <xf numFmtId="0" fontId="6" fillId="5" borderId="6" xfId="0" applyFont="1" applyFill="1" applyBorder="1" applyAlignment="1">
      <alignment vertical="center"/>
    </xf>
    <xf numFmtId="168" fontId="11" fillId="5" borderId="33" xfId="0" applyNumberFormat="1" applyFont="1" applyFill="1" applyBorder="1" applyAlignment="1" applyProtection="1">
      <alignment horizontal="center" vertical="center" wrapText="1"/>
      <protection hidden="1"/>
    </xf>
    <xf numFmtId="168" fontId="6" fillId="0" borderId="0" xfId="0" applyNumberFormat="1" applyFont="1" applyAlignment="1">
      <alignment vertical="center"/>
    </xf>
    <xf numFmtId="0" fontId="6" fillId="5" borderId="34" xfId="0" applyFont="1" applyFill="1" applyBorder="1" applyAlignment="1">
      <alignment vertical="center"/>
    </xf>
    <xf numFmtId="0" fontId="6" fillId="0" borderId="1" xfId="0" applyFont="1" applyBorder="1" applyAlignment="1">
      <alignment vertical="center"/>
    </xf>
    <xf numFmtId="0" fontId="6" fillId="5" borderId="1" xfId="0" applyFont="1" applyFill="1" applyBorder="1" applyAlignment="1">
      <alignment vertical="center"/>
    </xf>
    <xf numFmtId="168" fontId="11" fillId="5" borderId="35" xfId="0" applyNumberFormat="1" applyFont="1" applyFill="1" applyBorder="1" applyAlignment="1" applyProtection="1">
      <alignment horizontal="center" vertical="center" wrapText="1"/>
      <protection hidden="1"/>
    </xf>
    <xf numFmtId="0" fontId="6" fillId="5" borderId="6"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36" xfId="0" applyFont="1" applyFill="1" applyBorder="1" applyAlignment="1">
      <alignment vertical="center"/>
    </xf>
    <xf numFmtId="0" fontId="6" fillId="5" borderId="0" xfId="0" applyFont="1" applyFill="1" applyAlignment="1">
      <alignment vertical="center"/>
    </xf>
    <xf numFmtId="168" fontId="11" fillId="5" borderId="37" xfId="0" applyNumberFormat="1" applyFont="1" applyFill="1" applyBorder="1" applyAlignment="1" applyProtection="1">
      <alignment horizontal="center" vertical="center" wrapText="1"/>
      <protection hidden="1"/>
    </xf>
    <xf numFmtId="168" fontId="10" fillId="0" borderId="16" xfId="6" applyNumberFormat="1" applyFont="1" applyBorder="1" applyAlignment="1">
      <alignment horizontal="center" vertical="center"/>
    </xf>
    <xf numFmtId="0" fontId="11" fillId="0" borderId="14" xfId="6" applyFont="1" applyBorder="1" applyAlignment="1" applyProtection="1">
      <alignment horizontal="center" vertical="center" wrapText="1"/>
      <protection hidden="1"/>
    </xf>
    <xf numFmtId="168" fontId="8" fillId="0" borderId="16" xfId="0" applyNumberFormat="1" applyFont="1" applyBorder="1" applyAlignment="1">
      <alignment vertical="center" wrapText="1"/>
    </xf>
    <xf numFmtId="0" fontId="11" fillId="4" borderId="7" xfId="6" applyFont="1" applyFill="1" applyBorder="1" applyAlignment="1" applyProtection="1">
      <alignment horizontal="center" vertical="center" wrapText="1"/>
      <protection hidden="1"/>
    </xf>
    <xf numFmtId="0" fontId="11" fillId="4" borderId="24" xfId="6" applyFont="1" applyFill="1" applyBorder="1" applyAlignment="1" applyProtection="1">
      <alignment horizontal="center" vertical="center" wrapText="1"/>
      <protection hidden="1"/>
    </xf>
    <xf numFmtId="168" fontId="6" fillId="4" borderId="25" xfId="6" applyNumberFormat="1" applyFont="1" applyFill="1" applyBorder="1" applyAlignment="1">
      <alignment horizontal="center" vertical="center" wrapText="1"/>
    </xf>
    <xf numFmtId="0" fontId="11" fillId="0" borderId="21" xfId="6" applyFont="1" applyBorder="1" applyAlignment="1" applyProtection="1">
      <alignment horizontal="center" vertical="center" wrapText="1"/>
      <protection hidden="1"/>
    </xf>
    <xf numFmtId="0" fontId="11" fillId="0" borderId="22" xfId="6" applyFont="1" applyBorder="1" applyAlignment="1" applyProtection="1">
      <alignment horizontal="center" vertical="center" wrapText="1"/>
      <protection hidden="1"/>
    </xf>
    <xf numFmtId="0" fontId="8" fillId="0" borderId="22" xfId="6" applyFont="1" applyBorder="1" applyAlignment="1" applyProtection="1">
      <alignment horizontal="left" vertical="center" wrapText="1"/>
      <protection hidden="1"/>
    </xf>
    <xf numFmtId="0" fontId="11" fillId="4" borderId="2" xfId="6" applyFont="1" applyFill="1" applyBorder="1" applyAlignment="1" applyProtection="1">
      <alignment horizontal="center" vertical="center" wrapText="1"/>
      <protection hidden="1"/>
    </xf>
    <xf numFmtId="168" fontId="10" fillId="0" borderId="16" xfId="23" applyNumberFormat="1" applyFont="1" applyBorder="1" applyAlignment="1">
      <alignment horizontal="center" vertical="center"/>
    </xf>
    <xf numFmtId="168" fontId="10" fillId="0" borderId="16" xfId="23" applyNumberFormat="1" applyFont="1" applyFill="1" applyBorder="1" applyAlignment="1">
      <alignment horizontal="center" vertical="center"/>
    </xf>
    <xf numFmtId="168" fontId="10" fillId="0" borderId="31" xfId="23" applyNumberFormat="1" applyFont="1" applyBorder="1" applyAlignment="1">
      <alignment horizontal="center" vertical="center"/>
    </xf>
    <xf numFmtId="2" fontId="10" fillId="0" borderId="14" xfId="6" applyNumberFormat="1" applyFont="1" applyBorder="1" applyAlignment="1">
      <alignment horizontal="center" vertical="center"/>
    </xf>
    <xf numFmtId="2" fontId="8" fillId="0" borderId="14" xfId="6" applyNumberFormat="1" applyFont="1" applyBorder="1" applyAlignment="1">
      <alignment horizontal="center" vertical="center"/>
    </xf>
    <xf numFmtId="2" fontId="8" fillId="0" borderId="14" xfId="0" applyNumberFormat="1" applyFont="1" applyBorder="1" applyAlignment="1">
      <alignment vertical="center" wrapText="1"/>
    </xf>
    <xf numFmtId="2" fontId="10" fillId="0" borderId="21" xfId="6" applyNumberFormat="1" applyFont="1" applyBorder="1" applyAlignment="1">
      <alignment horizontal="center" vertical="center"/>
    </xf>
    <xf numFmtId="2" fontId="6" fillId="0" borderId="0" xfId="0" applyNumberFormat="1" applyFont="1" applyAlignment="1">
      <alignment vertical="center"/>
    </xf>
    <xf numFmtId="2" fontId="10" fillId="0" borderId="0" xfId="0" applyNumberFormat="1" applyFont="1" applyAlignment="1">
      <alignment vertical="center"/>
    </xf>
    <xf numFmtId="2" fontId="10" fillId="0" borderId="0" xfId="6" applyNumberFormat="1" applyFont="1" applyAlignment="1">
      <alignment horizontal="center" vertical="center"/>
    </xf>
    <xf numFmtId="0" fontId="6" fillId="5" borderId="0" xfId="0" applyFont="1" applyFill="1" applyAlignment="1">
      <alignment horizontal="center" vertical="center"/>
    </xf>
    <xf numFmtId="0" fontId="8" fillId="0" borderId="17" xfId="6" applyFont="1" applyBorder="1" applyAlignment="1" applyProtection="1">
      <alignment horizontal="center" vertical="center" wrapText="1"/>
      <protection hidden="1"/>
    </xf>
    <xf numFmtId="0" fontId="8" fillId="5" borderId="17" xfId="6" applyFont="1" applyFill="1" applyBorder="1" applyAlignment="1" applyProtection="1">
      <alignment horizontal="center" vertical="center" wrapText="1"/>
      <protection hidden="1"/>
    </xf>
    <xf numFmtId="0" fontId="8" fillId="5" borderId="23" xfId="6" applyFont="1" applyFill="1" applyBorder="1" applyAlignment="1" applyProtection="1">
      <alignment horizontal="center" vertical="center" wrapText="1"/>
      <protection hidden="1"/>
    </xf>
    <xf numFmtId="0" fontId="8" fillId="0" borderId="14" xfId="6" applyFont="1" applyBorder="1" applyAlignment="1" applyProtection="1">
      <alignment horizontal="center" vertical="center" wrapText="1"/>
      <protection hidden="1"/>
    </xf>
    <xf numFmtId="0" fontId="8" fillId="5" borderId="14" xfId="6" applyFont="1" applyFill="1" applyBorder="1" applyAlignment="1" applyProtection="1">
      <alignment horizontal="center" vertical="center" wrapText="1"/>
      <protection hidden="1"/>
    </xf>
    <xf numFmtId="0" fontId="8" fillId="5" borderId="7" xfId="6" applyFont="1" applyFill="1" applyBorder="1" applyAlignment="1" applyProtection="1">
      <alignment horizontal="center" vertical="center" wrapText="1"/>
      <protection hidden="1"/>
    </xf>
    <xf numFmtId="168" fontId="10" fillId="0" borderId="24" xfId="6" applyNumberFormat="1" applyFont="1" applyBorder="1" applyAlignment="1">
      <alignment horizontal="center" vertical="center"/>
    </xf>
    <xf numFmtId="168" fontId="10" fillId="0" borderId="25" xfId="6" applyNumberFormat="1" applyFont="1" applyBorder="1" applyAlignment="1">
      <alignment horizontal="center" vertical="center"/>
    </xf>
    <xf numFmtId="0" fontId="11" fillId="0" borderId="21" xfId="0" applyFont="1" applyBorder="1" applyAlignment="1" applyProtection="1">
      <alignment horizontal="center" vertical="center" wrapText="1"/>
      <protection hidden="1"/>
    </xf>
    <xf numFmtId="0" fontId="11" fillId="0" borderId="22" xfId="0" applyFont="1" applyBorder="1" applyAlignment="1" applyProtection="1">
      <alignment horizontal="center" vertical="center" wrapText="1"/>
      <protection hidden="1"/>
    </xf>
    <xf numFmtId="0" fontId="8" fillId="0" borderId="22" xfId="0" applyFont="1" applyBorder="1" applyAlignment="1" applyProtection="1">
      <alignment horizontal="left" vertical="center" wrapText="1"/>
      <protection hidden="1"/>
    </xf>
    <xf numFmtId="0" fontId="8" fillId="0" borderId="23" xfId="0" applyFont="1" applyBorder="1" applyAlignment="1" applyProtection="1">
      <alignment horizontal="center" vertical="center" wrapText="1"/>
      <protection hidden="1"/>
    </xf>
    <xf numFmtId="0" fontId="8" fillId="0" borderId="21" xfId="0" applyFont="1" applyBorder="1" applyAlignment="1" applyProtection="1">
      <alignment horizontal="center" vertical="center" wrapText="1"/>
      <protection hidden="1"/>
    </xf>
    <xf numFmtId="168" fontId="8" fillId="0" borderId="22" xfId="0" applyNumberFormat="1" applyFont="1" applyBorder="1" applyAlignment="1" applyProtection="1">
      <alignment horizontal="center" vertical="center" wrapText="1"/>
      <protection hidden="1"/>
    </xf>
    <xf numFmtId="168" fontId="8" fillId="0" borderId="31" xfId="0" applyNumberFormat="1" applyFont="1" applyBorder="1" applyAlignment="1">
      <alignment vertical="center" wrapText="1"/>
    </xf>
    <xf numFmtId="2" fontId="8" fillId="0" borderId="21" xfId="0" applyNumberFormat="1" applyFont="1" applyBorder="1" applyAlignment="1">
      <alignment vertical="center" wrapText="1"/>
    </xf>
    <xf numFmtId="0" fontId="11" fillId="0" borderId="11" xfId="6" applyFont="1" applyBorder="1" applyAlignment="1" applyProtection="1">
      <alignment horizontal="center" vertical="center" wrapText="1"/>
      <protection hidden="1"/>
    </xf>
    <xf numFmtId="0" fontId="11" fillId="0" borderId="12" xfId="6" applyFont="1" applyBorder="1" applyAlignment="1" applyProtection="1">
      <alignment horizontal="center" vertical="center" wrapText="1"/>
      <protection hidden="1"/>
    </xf>
    <xf numFmtId="0" fontId="8" fillId="0" borderId="12" xfId="6" applyFont="1" applyBorder="1" applyAlignment="1" applyProtection="1">
      <alignment horizontal="left" vertical="center" wrapText="1"/>
      <protection hidden="1"/>
    </xf>
    <xf numFmtId="0" fontId="8" fillId="0" borderId="13" xfId="6" applyFont="1" applyBorder="1" applyAlignment="1" applyProtection="1">
      <alignment horizontal="center" vertical="center" wrapText="1"/>
      <protection hidden="1"/>
    </xf>
    <xf numFmtId="0" fontId="8" fillId="0" borderId="11" xfId="6" applyFont="1" applyBorder="1" applyAlignment="1" applyProtection="1">
      <alignment horizontal="center" vertical="center" wrapText="1"/>
      <protection hidden="1"/>
    </xf>
    <xf numFmtId="168" fontId="10" fillId="0" borderId="12" xfId="6" applyNumberFormat="1" applyFont="1" applyBorder="1" applyAlignment="1">
      <alignment horizontal="center" vertical="center"/>
    </xf>
    <xf numFmtId="168" fontId="10" fillId="0" borderId="30" xfId="6" applyNumberFormat="1" applyFont="1" applyBorder="1" applyAlignment="1">
      <alignment horizontal="center" vertical="center"/>
    </xf>
    <xf numFmtId="2" fontId="10" fillId="0" borderId="11" xfId="6" applyNumberFormat="1" applyFont="1" applyBorder="1" applyAlignment="1">
      <alignment horizontal="center" vertical="center"/>
    </xf>
    <xf numFmtId="168" fontId="10" fillId="0" borderId="30" xfId="23" applyNumberFormat="1" applyFont="1" applyBorder="1" applyAlignment="1">
      <alignment horizontal="center" vertical="center"/>
    </xf>
    <xf numFmtId="0" fontId="11" fillId="4" borderId="2" xfId="6" applyFont="1" applyFill="1" applyBorder="1" applyAlignment="1" applyProtection="1">
      <alignment vertical="center"/>
      <protection hidden="1"/>
    </xf>
    <xf numFmtId="168" fontId="11" fillId="4" borderId="28" xfId="6" applyNumberFormat="1" applyFont="1" applyFill="1" applyBorder="1" applyAlignment="1" applyProtection="1">
      <alignment horizontal="center" vertical="center" wrapText="1"/>
      <protection hidden="1"/>
    </xf>
    <xf numFmtId="168" fontId="6" fillId="4" borderId="38" xfId="6" applyNumberFormat="1" applyFont="1" applyFill="1" applyBorder="1" applyAlignment="1">
      <alignment horizontal="center" vertical="center"/>
    </xf>
    <xf numFmtId="2" fontId="6" fillId="4" borderId="2" xfId="6" applyNumberFormat="1" applyFont="1" applyFill="1" applyBorder="1" applyAlignment="1">
      <alignment horizontal="center" vertical="center"/>
    </xf>
    <xf numFmtId="2" fontId="6" fillId="4" borderId="7" xfId="6" applyNumberFormat="1" applyFont="1" applyFill="1" applyBorder="1" applyAlignment="1">
      <alignment horizontal="center" vertical="center"/>
    </xf>
    <xf numFmtId="0" fontId="11" fillId="4" borderId="28" xfId="6" applyFont="1" applyFill="1" applyBorder="1" applyAlignment="1" applyProtection="1">
      <alignment horizontal="center" vertical="center" wrapText="1"/>
      <protection hidden="1"/>
    </xf>
    <xf numFmtId="166" fontId="6" fillId="4" borderId="0" xfId="6" applyNumberFormat="1" applyFont="1" applyFill="1" applyAlignment="1">
      <alignment vertical="center"/>
    </xf>
    <xf numFmtId="0" fontId="11" fillId="0" borderId="7" xfId="6" applyFont="1" applyBorder="1" applyAlignment="1" applyProtection="1">
      <alignment horizontal="center" vertical="center" wrapText="1"/>
      <protection hidden="1"/>
    </xf>
    <xf numFmtId="168" fontId="11" fillId="0" borderId="24" xfId="6" applyNumberFormat="1" applyFont="1" applyBorder="1" applyAlignment="1" applyProtection="1">
      <alignment horizontal="center" vertical="center" wrapText="1"/>
      <protection hidden="1"/>
    </xf>
    <xf numFmtId="168" fontId="6" fillId="0" borderId="25" xfId="6" applyNumberFormat="1" applyFont="1" applyBorder="1" applyAlignment="1">
      <alignment horizontal="center" vertical="center"/>
    </xf>
    <xf numFmtId="2" fontId="6" fillId="0" borderId="7" xfId="6" applyNumberFormat="1" applyFont="1" applyBorder="1" applyAlignment="1">
      <alignment horizontal="center" vertical="center"/>
    </xf>
    <xf numFmtId="168" fontId="6" fillId="0" borderId="25" xfId="23" applyNumberFormat="1" applyFont="1" applyFill="1" applyBorder="1" applyAlignment="1">
      <alignment horizontal="center" vertical="center"/>
    </xf>
    <xf numFmtId="0" fontId="6" fillId="9" borderId="21" xfId="6" applyFont="1" applyFill="1" applyBorder="1" applyAlignment="1">
      <alignment horizontal="center" vertical="center"/>
    </xf>
    <xf numFmtId="0" fontId="6" fillId="9" borderId="22" xfId="6" applyFont="1" applyFill="1" applyBorder="1" applyAlignment="1">
      <alignment horizontal="center" vertical="center" wrapText="1"/>
    </xf>
    <xf numFmtId="0" fontId="6" fillId="9" borderId="23" xfId="6" applyFont="1" applyFill="1" applyBorder="1" applyAlignment="1">
      <alignment horizontal="center" vertical="center"/>
    </xf>
    <xf numFmtId="168" fontId="6" fillId="9" borderId="22" xfId="6" applyNumberFormat="1" applyFont="1" applyFill="1" applyBorder="1" applyAlignment="1">
      <alignment horizontal="center" vertical="center" wrapText="1"/>
    </xf>
    <xf numFmtId="168" fontId="6" fillId="9" borderId="31" xfId="6" applyNumberFormat="1" applyFont="1" applyFill="1" applyBorder="1" applyAlignment="1">
      <alignment horizontal="center" vertical="center"/>
    </xf>
    <xf numFmtId="2" fontId="6" fillId="9" borderId="21" xfId="6" applyNumberFormat="1" applyFont="1" applyFill="1" applyBorder="1" applyAlignment="1">
      <alignment horizontal="center" vertical="center"/>
    </xf>
    <xf numFmtId="0" fontId="6" fillId="0" borderId="9" xfId="6" applyFont="1" applyBorder="1" applyAlignment="1">
      <alignment horizontal="center" vertical="center"/>
    </xf>
    <xf numFmtId="0" fontId="10" fillId="0" borderId="4" xfId="6" applyFont="1" applyBorder="1" applyAlignment="1">
      <alignment horizontal="center" vertical="center" wrapText="1"/>
    </xf>
    <xf numFmtId="0" fontId="10" fillId="0" borderId="9" xfId="6" applyFont="1" applyBorder="1" applyAlignment="1">
      <alignment horizontal="center" vertical="center" wrapText="1"/>
    </xf>
    <xf numFmtId="168" fontId="10" fillId="0" borderId="3" xfId="6" applyNumberFormat="1" applyFont="1" applyBorder="1" applyAlignment="1">
      <alignment horizontal="center" vertical="center" wrapText="1"/>
    </xf>
    <xf numFmtId="168" fontId="10" fillId="0" borderId="10" xfId="6" applyNumberFormat="1" applyFont="1" applyBorder="1" applyAlignment="1">
      <alignment horizontal="center" vertical="center" wrapText="1"/>
    </xf>
    <xf numFmtId="2" fontId="10" fillId="0" borderId="9" xfId="6" applyNumberFormat="1" applyFont="1" applyBorder="1" applyAlignment="1">
      <alignment horizontal="center" vertical="center"/>
    </xf>
    <xf numFmtId="168" fontId="10" fillId="0" borderId="10" xfId="6" applyNumberFormat="1" applyFont="1" applyBorder="1" applyAlignment="1">
      <alignment horizontal="center" vertical="center"/>
    </xf>
    <xf numFmtId="0" fontId="16" fillId="0" borderId="15" xfId="6" applyFont="1" applyBorder="1" applyAlignment="1" applyProtection="1">
      <alignment horizontal="left" vertical="center" wrapText="1"/>
      <protection hidden="1"/>
    </xf>
    <xf numFmtId="0" fontId="11" fillId="4" borderId="28" xfId="6" applyFont="1" applyFill="1" applyBorder="1" applyAlignment="1" applyProtection="1">
      <alignment vertical="center" wrapText="1"/>
      <protection hidden="1"/>
    </xf>
    <xf numFmtId="0" fontId="8" fillId="5" borderId="0" xfId="0" applyFont="1" applyFill="1" applyAlignment="1">
      <alignment horizontal="center" vertical="center"/>
    </xf>
    <xf numFmtId="168" fontId="11" fillId="2" borderId="15" xfId="0" applyNumberFormat="1" applyFont="1" applyFill="1" applyBorder="1" applyAlignment="1">
      <alignment horizontal="center" vertical="center" wrapText="1"/>
    </xf>
    <xf numFmtId="168" fontId="8" fillId="2" borderId="15" xfId="0" applyNumberFormat="1" applyFont="1" applyFill="1" applyBorder="1" applyAlignment="1">
      <alignment horizontal="center" vertical="center" wrapText="1"/>
    </xf>
    <xf numFmtId="168" fontId="19" fillId="2" borderId="15" xfId="0" applyNumberFormat="1" applyFont="1" applyFill="1" applyBorder="1" applyAlignment="1" applyProtection="1">
      <alignment horizontal="center" vertical="center" wrapText="1"/>
      <protection hidden="1"/>
    </xf>
    <xf numFmtId="168" fontId="10" fillId="2" borderId="15" xfId="0" applyNumberFormat="1" applyFont="1" applyFill="1" applyBorder="1" applyAlignment="1">
      <alignment horizontal="center" vertical="center" wrapText="1"/>
    </xf>
    <xf numFmtId="168" fontId="8" fillId="5" borderId="15" xfId="0" applyNumberFormat="1" applyFont="1" applyFill="1" applyBorder="1" applyAlignment="1" applyProtection="1">
      <alignment horizontal="center" vertical="center" wrapText="1"/>
      <protection hidden="1"/>
    </xf>
    <xf numFmtId="168" fontId="10" fillId="0" borderId="15" xfId="0" applyNumberFormat="1" applyFont="1" applyBorder="1" applyAlignment="1">
      <alignment horizontal="center" vertical="center" wrapText="1"/>
    </xf>
    <xf numFmtId="168" fontId="8" fillId="2" borderId="15" xfId="0" applyNumberFormat="1" applyFont="1" applyFill="1" applyBorder="1" applyAlignment="1" applyProtection="1">
      <alignment horizontal="center" vertical="center" wrapText="1"/>
      <protection hidden="1"/>
    </xf>
    <xf numFmtId="168" fontId="10" fillId="2" borderId="15" xfId="8" applyNumberFormat="1" applyFont="1" applyFill="1" applyBorder="1" applyAlignment="1">
      <alignment horizontal="center" vertical="center" wrapText="1"/>
    </xf>
    <xf numFmtId="168" fontId="8" fillId="0" borderId="15" xfId="0" applyNumberFormat="1" applyFont="1" applyBorder="1" applyAlignment="1">
      <alignment horizontal="center" vertical="center" wrapText="1"/>
    </xf>
    <xf numFmtId="168" fontId="11" fillId="2" borderId="15" xfId="0" applyNumberFormat="1" applyFont="1" applyFill="1" applyBorder="1" applyAlignment="1" applyProtection="1">
      <alignment horizontal="center" vertical="center" wrapText="1"/>
      <protection hidden="1"/>
    </xf>
    <xf numFmtId="168" fontId="15" fillId="2" borderId="15" xfId="0" applyNumberFormat="1" applyFont="1" applyFill="1" applyBorder="1" applyAlignment="1" applyProtection="1">
      <alignment horizontal="center" vertical="center" wrapText="1"/>
      <protection hidden="1"/>
    </xf>
    <xf numFmtId="168" fontId="19" fillId="2" borderId="15" xfId="0" applyNumberFormat="1" applyFont="1" applyFill="1" applyBorder="1" applyAlignment="1">
      <alignment horizontal="center" vertical="center" wrapText="1"/>
    </xf>
    <xf numFmtId="168" fontId="8" fillId="5" borderId="15" xfId="0" applyNumberFormat="1" applyFont="1" applyFill="1" applyBorder="1" applyAlignment="1">
      <alignment horizontal="center" vertical="center" wrapText="1"/>
    </xf>
    <xf numFmtId="168" fontId="10" fillId="0" borderId="15" xfId="8" applyNumberFormat="1" applyFont="1" applyFill="1" applyBorder="1" applyAlignment="1">
      <alignment horizontal="center" vertical="center" wrapText="1"/>
    </xf>
    <xf numFmtId="168" fontId="10" fillId="2" borderId="15" xfId="0" applyNumberFormat="1" applyFont="1" applyFill="1" applyBorder="1" applyAlignment="1">
      <alignment horizontal="center" vertical="center"/>
    </xf>
    <xf numFmtId="168" fontId="8" fillId="0" borderId="15" xfId="8" applyNumberFormat="1" applyFont="1" applyFill="1" applyBorder="1" applyAlignment="1">
      <alignment horizontal="center" vertical="center" wrapText="1"/>
    </xf>
    <xf numFmtId="168" fontId="17" fillId="5" borderId="16" xfId="0" applyNumberFormat="1" applyFont="1" applyFill="1" applyBorder="1" applyAlignment="1">
      <alignment horizontal="center" vertical="center"/>
    </xf>
    <xf numFmtId="166" fontId="11" fillId="9" borderId="15" xfId="0" applyNumberFormat="1" applyFont="1" applyFill="1" applyBorder="1" applyAlignment="1">
      <alignment horizontal="center" vertical="center" wrapText="1"/>
    </xf>
    <xf numFmtId="0" fontId="12" fillId="9" borderId="0" xfId="0" applyFont="1" applyFill="1" applyAlignment="1">
      <alignment vertical="center"/>
    </xf>
    <xf numFmtId="0" fontId="11" fillId="4" borderId="2" xfId="0" applyFont="1" applyFill="1" applyBorder="1" applyAlignment="1">
      <alignment horizontal="center" vertical="center" wrapText="1"/>
    </xf>
    <xf numFmtId="0" fontId="12" fillId="4" borderId="0" xfId="0" applyFont="1" applyFill="1" applyAlignment="1">
      <alignment vertical="center"/>
    </xf>
    <xf numFmtId="0" fontId="11" fillId="4" borderId="14" xfId="0" applyFont="1" applyFill="1" applyBorder="1" applyAlignment="1">
      <alignment horizontal="center" vertical="center" wrapText="1"/>
    </xf>
    <xf numFmtId="166" fontId="11" fillId="9" borderId="17" xfId="0" applyNumberFormat="1" applyFont="1" applyFill="1" applyBorder="1" applyAlignment="1">
      <alignment horizontal="center" vertical="center" wrapText="1"/>
    </xf>
    <xf numFmtId="0" fontId="19" fillId="2" borderId="17" xfId="0" applyFont="1" applyFill="1" applyBorder="1" applyAlignment="1" applyProtection="1">
      <alignment horizontal="center" vertical="center" wrapText="1"/>
      <protection hidden="1"/>
    </xf>
    <xf numFmtId="0" fontId="11" fillId="2" borderId="17" xfId="0" applyFont="1" applyFill="1" applyBorder="1" applyAlignment="1" applyProtection="1">
      <alignment horizontal="center" vertical="center" wrapText="1"/>
      <protection hidden="1"/>
    </xf>
    <xf numFmtId="0" fontId="15" fillId="2" borderId="17" xfId="0" applyFont="1" applyFill="1" applyBorder="1" applyAlignment="1" applyProtection="1">
      <alignment horizontal="center" vertical="center" wrapText="1"/>
      <protection hidden="1"/>
    </xf>
    <xf numFmtId="164" fontId="8" fillId="0" borderId="17" xfId="0" applyNumberFormat="1" applyFont="1" applyBorder="1" applyAlignment="1">
      <alignment horizontal="center" vertical="center" wrapText="1"/>
    </xf>
    <xf numFmtId="166" fontId="11" fillId="9" borderId="14" xfId="0" applyNumberFormat="1" applyFont="1" applyFill="1" applyBorder="1" applyAlignment="1">
      <alignment horizontal="center" vertical="center" wrapText="1"/>
    </xf>
    <xf numFmtId="166" fontId="11" fillId="2" borderId="14" xfId="0" applyNumberFormat="1" applyFont="1" applyFill="1" applyBorder="1" applyAlignment="1">
      <alignment horizontal="center" vertical="center" wrapText="1"/>
    </xf>
    <xf numFmtId="0" fontId="8" fillId="5" borderId="14" xfId="0" applyFont="1" applyFill="1" applyBorder="1" applyAlignment="1" applyProtection="1">
      <alignment horizontal="center" vertical="center" wrapText="1"/>
      <protection hidden="1"/>
    </xf>
    <xf numFmtId="2" fontId="8" fillId="0" borderId="21" xfId="0" applyNumberFormat="1" applyFont="1" applyBorder="1" applyAlignment="1" applyProtection="1">
      <alignment horizontal="center" vertical="center"/>
      <protection hidden="1"/>
    </xf>
    <xf numFmtId="0" fontId="10" fillId="5" borderId="22" xfId="0" applyFont="1" applyFill="1" applyBorder="1" applyAlignment="1">
      <alignment vertical="center"/>
    </xf>
    <xf numFmtId="0" fontId="8" fillId="5" borderId="21" xfId="0" applyFont="1" applyFill="1" applyBorder="1" applyAlignment="1" applyProtection="1">
      <alignment horizontal="center" vertical="center" wrapText="1"/>
      <protection hidden="1"/>
    </xf>
    <xf numFmtId="168" fontId="8" fillId="5" borderId="22" xfId="0" applyNumberFormat="1" applyFont="1" applyFill="1" applyBorder="1" applyAlignment="1" applyProtection="1">
      <alignment horizontal="center" vertical="center" wrapText="1"/>
      <protection hidden="1"/>
    </xf>
    <xf numFmtId="168" fontId="8" fillId="0" borderId="22" xfId="8" applyNumberFormat="1" applyFont="1" applyFill="1" applyBorder="1" applyAlignment="1">
      <alignment horizontal="center" vertical="center" wrapText="1"/>
    </xf>
    <xf numFmtId="1" fontId="11" fillId="4" borderId="3" xfId="0" applyNumberFormat="1" applyFont="1" applyFill="1" applyBorder="1" applyAlignment="1">
      <alignment vertical="center"/>
    </xf>
    <xf numFmtId="168" fontId="11" fillId="4" borderId="3" xfId="0" applyNumberFormat="1" applyFont="1" applyFill="1" applyBorder="1" applyAlignment="1">
      <alignment horizontal="center" vertical="center" wrapText="1"/>
    </xf>
    <xf numFmtId="168" fontId="11" fillId="4" borderId="10"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wrapText="1"/>
    </xf>
    <xf numFmtId="0" fontId="8" fillId="4" borderId="0" xfId="0" applyFont="1" applyFill="1" applyAlignment="1">
      <alignment vertical="center"/>
    </xf>
    <xf numFmtId="168" fontId="6" fillId="4" borderId="3" xfId="0" applyNumberFormat="1" applyFont="1" applyFill="1" applyBorder="1" applyAlignment="1">
      <alignment horizontal="center" vertical="center" wrapText="1"/>
    </xf>
    <xf numFmtId="0" fontId="17" fillId="2" borderId="0" xfId="0" applyFont="1" applyFill="1" applyAlignment="1">
      <alignment vertical="center"/>
    </xf>
    <xf numFmtId="168" fontId="10" fillId="0" borderId="0" xfId="0" applyNumberFormat="1" applyFont="1" applyAlignment="1">
      <alignment horizontal="center" vertical="center"/>
    </xf>
    <xf numFmtId="168" fontId="11" fillId="4" borderId="4" xfId="0" applyNumberFormat="1" applyFont="1" applyFill="1" applyBorder="1" applyAlignment="1">
      <alignment horizontal="center" vertical="center"/>
    </xf>
    <xf numFmtId="168" fontId="8" fillId="2" borderId="15" xfId="0" applyNumberFormat="1" applyFont="1" applyFill="1" applyBorder="1" applyAlignment="1">
      <alignment horizontal="center" vertical="center"/>
    </xf>
    <xf numFmtId="0" fontId="8" fillId="2" borderId="14" xfId="0" applyFont="1" applyFill="1" applyBorder="1" applyAlignment="1">
      <alignment horizontal="center" vertical="center"/>
    </xf>
    <xf numFmtId="168" fontId="8" fillId="2" borderId="16" xfId="0" applyNumberFormat="1" applyFont="1" applyFill="1" applyBorder="1" applyAlignment="1">
      <alignment horizontal="center" vertical="center" wrapText="1"/>
    </xf>
    <xf numFmtId="168" fontId="17" fillId="2" borderId="16" xfId="0" applyNumberFormat="1" applyFont="1" applyFill="1" applyBorder="1" applyAlignment="1">
      <alignment horizontal="center" vertical="center" wrapText="1"/>
    </xf>
    <xf numFmtId="168" fontId="17" fillId="5" borderId="16" xfId="0" applyNumberFormat="1" applyFont="1" applyFill="1" applyBorder="1" applyAlignment="1">
      <alignment horizontal="center" vertical="center" wrapText="1"/>
    </xf>
    <xf numFmtId="168" fontId="8" fillId="5" borderId="16" xfId="0" applyNumberFormat="1" applyFont="1" applyFill="1" applyBorder="1" applyAlignment="1">
      <alignment horizontal="center" vertical="center" wrapText="1"/>
    </xf>
    <xf numFmtId="168" fontId="11" fillId="4" borderId="10" xfId="0" applyNumberFormat="1" applyFont="1" applyFill="1" applyBorder="1" applyAlignment="1">
      <alignment horizontal="center" vertical="center" wrapText="1"/>
    </xf>
    <xf numFmtId="168" fontId="6" fillId="0" borderId="0" xfId="0" applyNumberFormat="1" applyFont="1" applyAlignment="1">
      <alignment horizontal="center" vertical="center" wrapText="1"/>
    </xf>
    <xf numFmtId="2" fontId="6"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2" fontId="10" fillId="0" borderId="0" xfId="0" applyNumberFormat="1" applyFont="1" applyAlignment="1">
      <alignment horizontal="center" vertical="center" wrapText="1"/>
    </xf>
    <xf numFmtId="168" fontId="10" fillId="0" borderId="0" xfId="6" applyNumberFormat="1" applyFont="1" applyAlignment="1">
      <alignment horizontal="center" vertical="center" wrapText="1"/>
    </xf>
    <xf numFmtId="2" fontId="10" fillId="0" borderId="0" xfId="6" applyNumberFormat="1" applyFont="1" applyAlignment="1">
      <alignment horizontal="center" vertical="center" wrapText="1"/>
    </xf>
    <xf numFmtId="168" fontId="10" fillId="5" borderId="0" xfId="0" applyNumberFormat="1" applyFont="1" applyFill="1" applyAlignment="1">
      <alignment horizontal="center" vertical="center" wrapText="1"/>
    </xf>
    <xf numFmtId="2" fontId="8" fillId="2" borderId="15" xfId="0" applyNumberFormat="1" applyFont="1" applyFill="1" applyBorder="1" applyAlignment="1">
      <alignment horizontal="center" vertical="center" wrapText="1"/>
    </xf>
    <xf numFmtId="2" fontId="17" fillId="2" borderId="15" xfId="0" applyNumberFormat="1" applyFont="1" applyFill="1" applyBorder="1" applyAlignment="1">
      <alignment horizontal="center" vertical="center" wrapText="1"/>
    </xf>
    <xf numFmtId="2" fontId="17" fillId="5" borderId="15" xfId="0" applyNumberFormat="1" applyFont="1" applyFill="1" applyBorder="1" applyAlignment="1">
      <alignment horizontal="center" vertical="center" wrapText="1"/>
    </xf>
    <xf numFmtId="2" fontId="8" fillId="5" borderId="15" xfId="0" applyNumberFormat="1" applyFont="1" applyFill="1" applyBorder="1" applyAlignment="1">
      <alignment horizontal="center" vertical="center" wrapText="1"/>
    </xf>
    <xf numFmtId="2" fontId="19" fillId="5" borderId="15" xfId="0" applyNumberFormat="1" applyFont="1" applyFill="1" applyBorder="1" applyAlignment="1">
      <alignment horizontal="center" vertical="center" wrapText="1"/>
    </xf>
    <xf numFmtId="2" fontId="10" fillId="5" borderId="15" xfId="0" applyNumberFormat="1" applyFont="1" applyFill="1" applyBorder="1" applyAlignment="1">
      <alignment horizontal="center" vertical="center" wrapText="1"/>
    </xf>
    <xf numFmtId="2" fontId="17" fillId="0" borderId="15" xfId="0" applyNumberFormat="1" applyFont="1" applyBorder="1" applyAlignment="1">
      <alignment horizontal="center" vertical="center" wrapText="1"/>
    </xf>
    <xf numFmtId="2" fontId="8" fillId="5" borderId="22" xfId="0" applyNumberFormat="1" applyFont="1" applyFill="1" applyBorder="1" applyAlignment="1">
      <alignment horizontal="center" vertical="center" wrapText="1"/>
    </xf>
    <xf numFmtId="2" fontId="11" fillId="4" borderId="3" xfId="0" applyNumberFormat="1" applyFont="1" applyFill="1" applyBorder="1" applyAlignment="1">
      <alignment horizontal="center" vertical="center" wrapText="1"/>
    </xf>
    <xf numFmtId="2" fontId="10" fillId="5" borderId="0" xfId="0" applyNumberFormat="1" applyFont="1" applyFill="1" applyAlignment="1">
      <alignment horizontal="center" vertical="center" wrapText="1"/>
    </xf>
    <xf numFmtId="2" fontId="8" fillId="2" borderId="14" xfId="0" applyNumberFormat="1" applyFont="1" applyFill="1" applyBorder="1" applyAlignment="1">
      <alignment horizontal="center" vertical="center" wrapText="1"/>
    </xf>
    <xf numFmtId="2" fontId="17" fillId="2" borderId="14" xfId="0" applyNumberFormat="1" applyFont="1" applyFill="1" applyBorder="1" applyAlignment="1">
      <alignment horizontal="center" vertical="center" wrapText="1"/>
    </xf>
    <xf numFmtId="2" fontId="17" fillId="5" borderId="14" xfId="0" applyNumberFormat="1" applyFont="1" applyFill="1" applyBorder="1" applyAlignment="1">
      <alignment horizontal="center" vertical="center" wrapText="1"/>
    </xf>
    <xf numFmtId="2" fontId="8" fillId="5" borderId="21" xfId="0" applyNumberFormat="1" applyFont="1" applyFill="1" applyBorder="1" applyAlignment="1">
      <alignment horizontal="center" vertical="center" wrapText="1"/>
    </xf>
    <xf numFmtId="2" fontId="11" fillId="4" borderId="9" xfId="0" applyNumberFormat="1" applyFont="1" applyFill="1" applyBorder="1" applyAlignment="1">
      <alignment horizontal="center" vertical="center" wrapText="1"/>
    </xf>
    <xf numFmtId="2" fontId="11" fillId="2" borderId="14" xfId="0" applyNumberFormat="1" applyFont="1" applyFill="1" applyBorder="1" applyAlignment="1">
      <alignment horizontal="center" vertical="center" wrapText="1"/>
    </xf>
    <xf numFmtId="2" fontId="19" fillId="2" borderId="14" xfId="0" applyNumberFormat="1" applyFont="1" applyFill="1" applyBorder="1" applyAlignment="1" applyProtection="1">
      <alignment horizontal="center" vertical="center" wrapText="1"/>
      <protection hidden="1"/>
    </xf>
    <xf numFmtId="2" fontId="8" fillId="5" borderId="14" xfId="0" applyNumberFormat="1" applyFont="1" applyFill="1" applyBorder="1" applyAlignment="1" applyProtection="1">
      <alignment horizontal="center" vertical="center" wrapText="1"/>
      <protection hidden="1"/>
    </xf>
    <xf numFmtId="2" fontId="8" fillId="2" borderId="14" xfId="0" applyNumberFormat="1" applyFont="1" applyFill="1" applyBorder="1" applyAlignment="1" applyProtection="1">
      <alignment horizontal="center" vertical="center" wrapText="1"/>
      <protection hidden="1"/>
    </xf>
    <xf numFmtId="2" fontId="8" fillId="0" borderId="14" xfId="0" applyNumberFormat="1" applyFont="1" applyBorder="1" applyAlignment="1" applyProtection="1">
      <alignment horizontal="center" vertical="center" wrapText="1"/>
      <protection hidden="1"/>
    </xf>
    <xf numFmtId="2" fontId="15" fillId="2" borderId="14" xfId="0" applyNumberFormat="1" applyFont="1" applyFill="1" applyBorder="1" applyAlignment="1" applyProtection="1">
      <alignment horizontal="center" vertical="center" wrapText="1"/>
      <protection hidden="1"/>
    </xf>
    <xf numFmtId="2" fontId="8" fillId="0" borderId="14" xfId="0" applyNumberFormat="1" applyFont="1" applyBorder="1" applyAlignment="1">
      <alignment horizontal="center" vertical="center" wrapText="1"/>
    </xf>
    <xf numFmtId="2" fontId="8" fillId="5" borderId="21" xfId="0" applyNumberFormat="1" applyFont="1" applyFill="1" applyBorder="1" applyAlignment="1" applyProtection="1">
      <alignment horizontal="center" vertical="center" wrapText="1"/>
      <protection hidden="1"/>
    </xf>
    <xf numFmtId="2" fontId="6" fillId="5" borderId="0" xfId="0" applyNumberFormat="1" applyFont="1" applyFill="1" applyAlignment="1">
      <alignment horizontal="center" vertical="center"/>
    </xf>
    <xf numFmtId="2" fontId="6" fillId="5" borderId="1" xfId="0" applyNumberFormat="1" applyFont="1" applyFill="1" applyBorder="1" applyAlignment="1">
      <alignment horizontal="center" vertical="center"/>
    </xf>
    <xf numFmtId="2" fontId="6" fillId="5" borderId="6" xfId="0" applyNumberFormat="1" applyFont="1" applyFill="1" applyBorder="1" applyAlignment="1">
      <alignment horizontal="center" vertical="center"/>
    </xf>
    <xf numFmtId="2" fontId="10" fillId="5" borderId="0" xfId="0" applyNumberFormat="1" applyFont="1" applyFill="1" applyAlignment="1">
      <alignment vertical="center"/>
    </xf>
    <xf numFmtId="2" fontId="19" fillId="5" borderId="0" xfId="0" applyNumberFormat="1" applyFont="1" applyFill="1" applyAlignment="1">
      <alignment horizontal="center" vertical="center"/>
    </xf>
    <xf numFmtId="2" fontId="8" fillId="5" borderId="0" xfId="0" applyNumberFormat="1" applyFont="1" applyFill="1" applyAlignment="1">
      <alignment vertical="center"/>
    </xf>
    <xf numFmtId="168" fontId="19" fillId="2" borderId="14" xfId="0" applyNumberFormat="1" applyFont="1" applyFill="1" applyBorder="1" applyAlignment="1" applyProtection="1">
      <alignment horizontal="center" vertical="center" wrapText="1"/>
      <protection hidden="1"/>
    </xf>
    <xf numFmtId="168" fontId="8" fillId="2" borderId="14" xfId="0" applyNumberFormat="1" applyFont="1" applyFill="1" applyBorder="1" applyAlignment="1" applyProtection="1">
      <alignment horizontal="center" vertical="center" wrapText="1"/>
      <protection hidden="1"/>
    </xf>
    <xf numFmtId="168" fontId="11" fillId="2" borderId="14" xfId="0" applyNumberFormat="1" applyFont="1" applyFill="1" applyBorder="1" applyAlignment="1" applyProtection="1">
      <alignment horizontal="center" vertical="center" wrapText="1"/>
      <protection hidden="1"/>
    </xf>
    <xf numFmtId="168" fontId="15" fillId="2" borderId="14" xfId="0" applyNumberFormat="1" applyFont="1" applyFill="1" applyBorder="1" applyAlignment="1" applyProtection="1">
      <alignment horizontal="center" vertical="center" wrapText="1"/>
      <protection hidden="1"/>
    </xf>
    <xf numFmtId="168" fontId="8" fillId="5" borderId="14" xfId="0" applyNumberFormat="1" applyFont="1" applyFill="1" applyBorder="1" applyAlignment="1" applyProtection="1">
      <alignment horizontal="center" vertical="center" wrapText="1"/>
      <protection hidden="1"/>
    </xf>
    <xf numFmtId="168" fontId="8" fillId="0" borderId="14" xfId="0" applyNumberFormat="1" applyFont="1" applyBorder="1" applyAlignment="1" applyProtection="1">
      <alignment horizontal="center" vertical="center" wrapText="1"/>
      <protection hidden="1"/>
    </xf>
    <xf numFmtId="166" fontId="11" fillId="2" borderId="13" xfId="0" applyNumberFormat="1" applyFont="1" applyFill="1" applyBorder="1" applyAlignment="1">
      <alignment horizontal="center" vertical="center" wrapText="1"/>
    </xf>
    <xf numFmtId="2" fontId="11" fillId="2" borderId="11" xfId="0" applyNumberFormat="1" applyFont="1" applyFill="1" applyBorder="1" applyAlignment="1">
      <alignment horizontal="center" vertical="center" wrapText="1"/>
    </xf>
    <xf numFmtId="168" fontId="11" fillId="2" borderId="12" xfId="0" applyNumberFormat="1" applyFont="1" applyFill="1" applyBorder="1" applyAlignment="1">
      <alignment horizontal="center" vertical="center" wrapText="1"/>
    </xf>
    <xf numFmtId="2" fontId="8" fillId="2" borderId="11" xfId="0" applyNumberFormat="1" applyFont="1" applyFill="1" applyBorder="1" applyAlignment="1">
      <alignment horizontal="center" vertical="center" wrapText="1"/>
    </xf>
    <xf numFmtId="2" fontId="8" fillId="2" borderId="12" xfId="0" applyNumberFormat="1" applyFont="1" applyFill="1" applyBorder="1" applyAlignment="1">
      <alignment horizontal="center" vertical="center" wrapText="1"/>
    </xf>
    <xf numFmtId="168" fontId="8" fillId="2" borderId="30" xfId="0" applyNumberFormat="1" applyFont="1" applyFill="1" applyBorder="1" applyAlignment="1">
      <alignment horizontal="center" vertical="center" wrapText="1"/>
    </xf>
    <xf numFmtId="0" fontId="11" fillId="9" borderId="7" xfId="0" applyFont="1" applyFill="1" applyBorder="1" applyAlignment="1">
      <alignment horizontal="center" vertical="center" wrapText="1"/>
    </xf>
    <xf numFmtId="1" fontId="11" fillId="9" borderId="24" xfId="0" applyNumberFormat="1" applyFont="1" applyFill="1" applyBorder="1" applyAlignment="1">
      <alignment horizontal="center" vertical="center" wrapText="1"/>
    </xf>
    <xf numFmtId="166" fontId="11" fillId="9" borderId="24" xfId="0" applyNumberFormat="1" applyFont="1" applyFill="1" applyBorder="1" applyAlignment="1">
      <alignment horizontal="center" vertical="center" wrapText="1"/>
    </xf>
    <xf numFmtId="166" fontId="11" fillId="9" borderId="8" xfId="0" applyNumberFormat="1" applyFont="1" applyFill="1" applyBorder="1" applyAlignment="1">
      <alignment horizontal="center" vertical="center" wrapText="1"/>
    </xf>
    <xf numFmtId="168" fontId="11" fillId="9" borderId="24" xfId="0" applyNumberFormat="1" applyFont="1" applyFill="1" applyBorder="1" applyAlignment="1">
      <alignment horizontal="center" vertical="center" wrapText="1"/>
    </xf>
    <xf numFmtId="2" fontId="12" fillId="9" borderId="7" xfId="0" applyNumberFormat="1" applyFont="1" applyFill="1" applyBorder="1" applyAlignment="1">
      <alignment horizontal="center" vertical="center" wrapText="1"/>
    </xf>
    <xf numFmtId="168" fontId="12" fillId="9" borderId="25" xfId="0" applyNumberFormat="1" applyFont="1" applyFill="1" applyBorder="1" applyAlignment="1">
      <alignment horizontal="center" vertical="center" wrapText="1"/>
    </xf>
    <xf numFmtId="168" fontId="6" fillId="5" borderId="0" xfId="0" applyNumberFormat="1" applyFont="1" applyFill="1" applyAlignment="1">
      <alignment horizontal="center" vertical="center"/>
    </xf>
    <xf numFmtId="168" fontId="6" fillId="5" borderId="1" xfId="0" applyNumberFormat="1" applyFont="1" applyFill="1" applyBorder="1" applyAlignment="1">
      <alignment horizontal="center" vertical="center"/>
    </xf>
    <xf numFmtId="168" fontId="6" fillId="5" borderId="6" xfId="0" applyNumberFormat="1" applyFont="1" applyFill="1" applyBorder="1" applyAlignment="1">
      <alignment horizontal="center" vertical="center"/>
    </xf>
    <xf numFmtId="168" fontId="10" fillId="5" borderId="0" xfId="0" applyNumberFormat="1" applyFont="1" applyFill="1" applyAlignment="1">
      <alignment vertical="center"/>
    </xf>
    <xf numFmtId="0" fontId="11" fillId="9" borderId="0" xfId="0" applyFont="1" applyFill="1" applyAlignment="1">
      <alignment vertical="center" wrapText="1"/>
    </xf>
    <xf numFmtId="168" fontId="14" fillId="2" borderId="15" xfId="0" applyNumberFormat="1" applyFont="1" applyFill="1" applyBorder="1" applyAlignment="1">
      <alignment vertical="center" wrapText="1"/>
    </xf>
    <xf numFmtId="0" fontId="8" fillId="0" borderId="21" xfId="0" applyFont="1" applyBorder="1" applyAlignment="1" applyProtection="1">
      <alignment horizontal="center" vertical="center"/>
      <protection hidden="1"/>
    </xf>
    <xf numFmtId="166" fontId="11" fillId="4" borderId="3" xfId="0" applyNumberFormat="1" applyFont="1" applyFill="1" applyBorder="1" applyAlignment="1">
      <alignment vertical="center" wrapText="1"/>
    </xf>
    <xf numFmtId="166" fontId="11" fillId="2" borderId="17" xfId="0" applyNumberFormat="1" applyFont="1" applyFill="1" applyBorder="1" applyAlignment="1">
      <alignment vertical="center" wrapText="1"/>
    </xf>
    <xf numFmtId="165" fontId="8" fillId="2" borderId="17" xfId="1" applyFont="1" applyFill="1" applyBorder="1" applyAlignment="1">
      <alignment horizontal="center" vertical="center" wrapText="1"/>
    </xf>
    <xf numFmtId="166" fontId="11" fillId="4" borderId="4" xfId="0" applyNumberFormat="1" applyFont="1" applyFill="1" applyBorder="1" applyAlignment="1">
      <alignment vertical="center" wrapText="1"/>
    </xf>
    <xf numFmtId="168" fontId="14" fillId="2" borderId="14" xfId="0" applyNumberFormat="1" applyFont="1" applyFill="1" applyBorder="1" applyAlignment="1">
      <alignment vertical="center" wrapText="1"/>
    </xf>
    <xf numFmtId="165" fontId="8" fillId="2" borderId="14" xfId="1" applyFont="1" applyFill="1" applyBorder="1" applyAlignment="1">
      <alignment horizontal="center" vertical="center" wrapText="1"/>
    </xf>
    <xf numFmtId="166" fontId="11" fillId="4" borderId="9" xfId="0" applyNumberFormat="1" applyFont="1" applyFill="1" applyBorder="1" applyAlignment="1">
      <alignment vertical="center" wrapText="1"/>
    </xf>
    <xf numFmtId="0" fontId="11" fillId="4" borderId="21" xfId="0" applyFont="1" applyFill="1" applyBorder="1" applyAlignment="1">
      <alignment horizontal="center" vertical="center" wrapText="1"/>
    </xf>
    <xf numFmtId="0" fontId="11" fillId="2" borderId="11" xfId="0" applyFont="1" applyFill="1" applyBorder="1" applyAlignment="1" applyProtection="1">
      <alignment vertical="center" wrapText="1"/>
      <protection hidden="1"/>
    </xf>
    <xf numFmtId="168" fontId="14" fillId="2" borderId="11" xfId="0" applyNumberFormat="1" applyFont="1" applyFill="1" applyBorder="1" applyAlignment="1">
      <alignment vertical="center" wrapText="1"/>
    </xf>
    <xf numFmtId="0" fontId="11" fillId="9" borderId="9" xfId="0" applyFont="1" applyFill="1" applyBorder="1" applyAlignment="1">
      <alignment horizontal="center" vertical="center" wrapText="1"/>
    </xf>
    <xf numFmtId="0" fontId="11" fillId="9" borderId="3" xfId="0" applyFont="1" applyFill="1" applyBorder="1" applyAlignment="1">
      <alignment horizontal="center" vertical="center" wrapText="1"/>
    </xf>
    <xf numFmtId="166" fontId="11" fillId="9" borderId="3" xfId="0" applyNumberFormat="1" applyFont="1" applyFill="1" applyBorder="1" applyAlignment="1">
      <alignment horizontal="center" vertical="center" wrapText="1"/>
    </xf>
    <xf numFmtId="166" fontId="11" fillId="9" borderId="4" xfId="0" applyNumberFormat="1" applyFont="1" applyFill="1" applyBorder="1" applyAlignment="1">
      <alignment horizontal="center" vertical="center" wrapText="1"/>
    </xf>
    <xf numFmtId="2" fontId="11" fillId="9" borderId="9" xfId="0" applyNumberFormat="1" applyFont="1" applyFill="1" applyBorder="1" applyAlignment="1">
      <alignment horizontal="center" vertical="center" wrapText="1"/>
    </xf>
    <xf numFmtId="168" fontId="11" fillId="9" borderId="3" xfId="0" applyNumberFormat="1" applyFont="1" applyFill="1" applyBorder="1" applyAlignment="1">
      <alignment horizontal="center" vertical="center" wrapText="1"/>
    </xf>
    <xf numFmtId="168" fontId="12" fillId="9" borderId="10" xfId="0" applyNumberFormat="1" applyFont="1" applyFill="1" applyBorder="1" applyAlignment="1">
      <alignment horizontal="center" vertical="center"/>
    </xf>
    <xf numFmtId="2" fontId="8" fillId="2" borderId="21" xfId="0" applyNumberFormat="1" applyFont="1" applyFill="1" applyBorder="1" applyAlignment="1">
      <alignment horizontal="center" vertical="center" wrapText="1"/>
    </xf>
    <xf numFmtId="2" fontId="8" fillId="2" borderId="22" xfId="0" applyNumberFormat="1" applyFont="1" applyFill="1" applyBorder="1" applyAlignment="1">
      <alignment horizontal="center" vertical="center" wrapText="1"/>
    </xf>
    <xf numFmtId="0" fontId="6" fillId="4" borderId="0" xfId="0" applyFont="1" applyFill="1" applyAlignment="1">
      <alignment horizontal="left" vertical="center" wrapText="1"/>
    </xf>
    <xf numFmtId="0" fontId="11" fillId="9" borderId="0" xfId="0" applyFont="1" applyFill="1" applyAlignment="1">
      <alignment horizontal="center" vertical="center" wrapText="1"/>
    </xf>
    <xf numFmtId="168" fontId="10" fillId="2" borderId="16" xfId="0" applyNumberFormat="1" applyFont="1" applyFill="1" applyBorder="1" applyAlignment="1">
      <alignment horizontal="center" vertical="center" wrapText="1"/>
    </xf>
    <xf numFmtId="164" fontId="10" fillId="2" borderId="17" xfId="0" applyNumberFormat="1" applyFont="1" applyFill="1" applyBorder="1" applyAlignment="1">
      <alignment horizontal="center" vertical="center" wrapText="1"/>
    </xf>
    <xf numFmtId="164" fontId="10" fillId="2" borderId="14" xfId="0" applyNumberFormat="1" applyFont="1" applyFill="1" applyBorder="1" applyAlignment="1">
      <alignment horizontal="center" vertical="center" wrapText="1"/>
    </xf>
    <xf numFmtId="0" fontId="8" fillId="5" borderId="21" xfId="2" applyFont="1" applyFill="1" applyBorder="1" applyAlignment="1" applyProtection="1">
      <alignment horizontal="center" vertical="center" wrapText="1"/>
      <protection hidden="1"/>
    </xf>
    <xf numFmtId="168" fontId="10" fillId="0" borderId="22" xfId="0" applyNumberFormat="1" applyFont="1" applyBorder="1" applyAlignment="1">
      <alignment horizontal="center" vertical="center" wrapText="1"/>
    </xf>
    <xf numFmtId="166" fontId="11" fillId="4" borderId="9" xfId="0" applyNumberFormat="1" applyFont="1" applyFill="1" applyBorder="1" applyAlignment="1">
      <alignment horizontal="center" vertical="center" wrapText="1"/>
    </xf>
    <xf numFmtId="168" fontId="6" fillId="4" borderId="3" xfId="0" applyNumberFormat="1" applyFont="1" applyFill="1" applyBorder="1" applyAlignment="1">
      <alignment horizontal="center" vertical="center"/>
    </xf>
    <xf numFmtId="168" fontId="6" fillId="4" borderId="10" xfId="0" applyNumberFormat="1" applyFont="1" applyFill="1" applyBorder="1" applyAlignment="1">
      <alignment horizontal="center" vertical="center"/>
    </xf>
    <xf numFmtId="0" fontId="6" fillId="0" borderId="0" xfId="0" applyFont="1" applyAlignment="1">
      <alignment horizontal="left" vertical="center"/>
    </xf>
    <xf numFmtId="0" fontId="8" fillId="9" borderId="0" xfId="0" applyFont="1" applyFill="1" applyAlignment="1">
      <alignment horizontal="center" vertical="center" wrapText="1"/>
    </xf>
    <xf numFmtId="0" fontId="11" fillId="2" borderId="11" xfId="0" applyFont="1" applyFill="1" applyBorder="1" applyAlignment="1" applyProtection="1">
      <alignment horizontal="center" vertical="center" wrapText="1"/>
      <protection hidden="1"/>
    </xf>
    <xf numFmtId="168" fontId="6" fillId="4" borderId="4" xfId="0" applyNumberFormat="1" applyFont="1" applyFill="1" applyBorder="1" applyAlignment="1">
      <alignment horizontal="center" vertical="center"/>
    </xf>
    <xf numFmtId="168" fontId="17" fillId="5" borderId="31" xfId="0" applyNumberFormat="1" applyFont="1" applyFill="1" applyBorder="1" applyAlignment="1">
      <alignment horizontal="center" vertical="center" wrapText="1"/>
    </xf>
    <xf numFmtId="2" fontId="8" fillId="5" borderId="0" xfId="0" applyNumberFormat="1" applyFont="1" applyFill="1" applyAlignment="1">
      <alignment horizontal="center" vertical="center" wrapText="1"/>
    </xf>
    <xf numFmtId="168" fontId="17" fillId="5" borderId="0" xfId="0" applyNumberFormat="1" applyFont="1" applyFill="1" applyAlignment="1">
      <alignment horizontal="center" vertical="center" wrapText="1"/>
    </xf>
    <xf numFmtId="168" fontId="8" fillId="2" borderId="0" xfId="0" applyNumberFormat="1" applyFont="1" applyFill="1" applyAlignment="1">
      <alignment horizontal="center" vertical="center" wrapText="1"/>
    </xf>
    <xf numFmtId="2" fontId="17" fillId="2" borderId="0" xfId="0" applyNumberFormat="1" applyFont="1" applyFill="1" applyAlignment="1">
      <alignment horizontal="center" vertical="center" wrapText="1"/>
    </xf>
    <xf numFmtId="168" fontId="17" fillId="2" borderId="0" xfId="0" applyNumberFormat="1" applyFont="1" applyFill="1" applyAlignment="1">
      <alignment horizontal="center" vertical="center" wrapText="1"/>
    </xf>
    <xf numFmtId="2" fontId="17" fillId="5" borderId="0" xfId="0" applyNumberFormat="1" applyFont="1" applyFill="1" applyAlignment="1">
      <alignment horizontal="center" vertical="center" wrapText="1"/>
    </xf>
    <xf numFmtId="2" fontId="17" fillId="0" borderId="0" xfId="0" applyNumberFormat="1" applyFont="1" applyAlignment="1">
      <alignment horizontal="center" vertical="center" wrapText="1"/>
    </xf>
    <xf numFmtId="168" fontId="11" fillId="4" borderId="0" xfId="0" applyNumberFormat="1" applyFont="1" applyFill="1" applyAlignment="1">
      <alignment horizontal="center" vertical="center"/>
    </xf>
    <xf numFmtId="168" fontId="8" fillId="0" borderId="0" xfId="0" applyNumberFormat="1" applyFont="1" applyAlignment="1">
      <alignment horizontal="center" vertical="center" wrapText="1"/>
    </xf>
    <xf numFmtId="2" fontId="8" fillId="0" borderId="0" xfId="0" applyNumberFormat="1" applyFont="1" applyAlignment="1">
      <alignment horizontal="center" vertical="center" wrapText="1"/>
    </xf>
    <xf numFmtId="1" fontId="9" fillId="0" borderId="15" xfId="0" quotePrefix="1" applyNumberFormat="1" applyFont="1" applyBorder="1" applyAlignment="1" applyProtection="1">
      <alignment horizontal="center" vertical="center" wrapText="1"/>
      <protection hidden="1"/>
    </xf>
    <xf numFmtId="1" fontId="42" fillId="0" borderId="15" xfId="0" quotePrefix="1" applyNumberFormat="1" applyFont="1" applyBorder="1" applyAlignment="1">
      <alignment horizontal="center" vertical="center"/>
    </xf>
    <xf numFmtId="1" fontId="42" fillId="0" borderId="15" xfId="0" quotePrefix="1" applyNumberFormat="1" applyFont="1" applyBorder="1" applyAlignment="1">
      <alignment horizontal="center" vertical="center" wrapText="1"/>
    </xf>
    <xf numFmtId="1" fontId="42" fillId="0" borderId="22" xfId="0" quotePrefix="1" applyNumberFormat="1" applyFont="1" applyBorder="1" applyAlignment="1">
      <alignment horizontal="center" vertical="center" wrapText="1"/>
    </xf>
    <xf numFmtId="0" fontId="31" fillId="2" borderId="15" xfId="0" applyFont="1" applyFill="1" applyBorder="1" applyAlignment="1" applyProtection="1">
      <alignment horizontal="left" vertical="center" wrapText="1"/>
      <protection hidden="1"/>
    </xf>
    <xf numFmtId="168" fontId="28" fillId="0" borderId="0" xfId="0" applyNumberFormat="1" applyFont="1" applyAlignment="1">
      <alignment vertical="center"/>
    </xf>
    <xf numFmtId="168" fontId="29" fillId="0" borderId="0" xfId="0" applyNumberFormat="1" applyFont="1" applyAlignment="1">
      <alignment vertical="center"/>
    </xf>
    <xf numFmtId="168" fontId="28" fillId="0" borderId="0" xfId="0" applyNumberFormat="1" applyFont="1" applyAlignment="1">
      <alignment horizontal="center" vertical="center"/>
    </xf>
    <xf numFmtId="168" fontId="29" fillId="0" borderId="0" xfId="0" applyNumberFormat="1" applyFont="1" applyAlignment="1">
      <alignment horizontal="center" vertical="center"/>
    </xf>
    <xf numFmtId="168" fontId="26" fillId="2" borderId="15" xfId="0" applyNumberFormat="1" applyFont="1" applyFill="1" applyBorder="1" applyAlignment="1">
      <alignment horizontal="center" vertical="center" wrapText="1"/>
    </xf>
    <xf numFmtId="168" fontId="26" fillId="2" borderId="16" xfId="0" applyNumberFormat="1" applyFont="1" applyFill="1" applyBorder="1" applyAlignment="1">
      <alignment horizontal="left" vertical="center" wrapText="1"/>
    </xf>
    <xf numFmtId="0" fontId="11" fillId="2" borderId="14" xfId="0" applyFont="1" applyFill="1" applyBorder="1" applyAlignment="1">
      <alignment horizontal="left" vertical="center" wrapText="1"/>
    </xf>
    <xf numFmtId="0" fontId="11" fillId="2" borderId="14" xfId="2" applyFont="1" applyFill="1" applyBorder="1" applyAlignment="1" applyProtection="1">
      <alignment horizontal="left" vertical="center" wrapText="1"/>
      <protection hidden="1"/>
    </xf>
    <xf numFmtId="0" fontId="11" fillId="2" borderId="11" xfId="0" applyFont="1" applyFill="1" applyBorder="1" applyAlignment="1">
      <alignment horizontal="left" vertical="center" wrapText="1"/>
    </xf>
    <xf numFmtId="0" fontId="11" fillId="2" borderId="12" xfId="0" applyFont="1" applyFill="1" applyBorder="1" applyAlignment="1">
      <alignment horizontal="center" vertical="center" wrapText="1"/>
    </xf>
    <xf numFmtId="168" fontId="29" fillId="2" borderId="30" xfId="0" applyNumberFormat="1" applyFont="1" applyFill="1" applyBorder="1" applyAlignment="1">
      <alignment vertical="center" wrapText="1"/>
    </xf>
    <xf numFmtId="2" fontId="8" fillId="2" borderId="0" xfId="0" applyNumberFormat="1" applyFont="1" applyFill="1" applyAlignment="1">
      <alignment horizontal="center" vertical="center" wrapText="1"/>
    </xf>
    <xf numFmtId="168" fontId="6" fillId="4" borderId="0" xfId="0" applyNumberFormat="1" applyFont="1" applyFill="1" applyAlignment="1">
      <alignment horizontal="center" vertical="center"/>
    </xf>
    <xf numFmtId="0" fontId="6" fillId="0" borderId="36" xfId="0" applyFont="1" applyBorder="1" applyAlignment="1">
      <alignment vertical="center"/>
    </xf>
    <xf numFmtId="168" fontId="6" fillId="0" borderId="0" xfId="0" applyNumberFormat="1" applyFont="1" applyAlignment="1">
      <alignment horizontal="center" vertical="center"/>
    </xf>
    <xf numFmtId="168" fontId="17" fillId="0" borderId="0" xfId="0" applyNumberFormat="1" applyFont="1" applyAlignment="1">
      <alignment horizontal="center" vertical="center" wrapText="1"/>
    </xf>
    <xf numFmtId="0" fontId="6" fillId="0" borderId="34" xfId="0" applyFont="1" applyBorder="1" applyAlignment="1">
      <alignment vertical="center"/>
    </xf>
    <xf numFmtId="0" fontId="6" fillId="0" borderId="1" xfId="0" applyFont="1" applyBorder="1" applyAlignment="1">
      <alignment horizontal="center" vertical="center"/>
    </xf>
    <xf numFmtId="0" fontId="6" fillId="0" borderId="32" xfId="0" applyFont="1" applyBorder="1" applyAlignment="1">
      <alignment vertical="center"/>
    </xf>
    <xf numFmtId="0" fontId="6" fillId="0" borderId="6" xfId="0" applyFont="1" applyBorder="1" applyAlignment="1">
      <alignment vertical="center"/>
    </xf>
    <xf numFmtId="0" fontId="6" fillId="0" borderId="6" xfId="0" applyFont="1" applyBorder="1" applyAlignment="1">
      <alignment horizontal="center" vertical="center"/>
    </xf>
    <xf numFmtId="0" fontId="3" fillId="0" borderId="0" xfId="0" applyFont="1" applyAlignment="1">
      <alignment vertical="center"/>
    </xf>
    <xf numFmtId="0" fontId="39" fillId="0" borderId="0" xfId="0" applyFont="1" applyAlignment="1">
      <alignment vertical="center"/>
    </xf>
    <xf numFmtId="0" fontId="6" fillId="9" borderId="27" xfId="0" applyFont="1" applyFill="1" applyBorder="1" applyAlignment="1">
      <alignment vertical="center"/>
    </xf>
    <xf numFmtId="0" fontId="6" fillId="9" borderId="29" xfId="0" applyFont="1" applyFill="1" applyBorder="1" applyAlignment="1">
      <alignment vertical="center"/>
    </xf>
    <xf numFmtId="0" fontId="10" fillId="9" borderId="0" xfId="0" applyFont="1" applyFill="1" applyAlignment="1">
      <alignment vertical="center"/>
    </xf>
    <xf numFmtId="0" fontId="6" fillId="9" borderId="0" xfId="0" applyFont="1" applyFill="1" applyAlignment="1">
      <alignment vertical="center"/>
    </xf>
    <xf numFmtId="168" fontId="3" fillId="0" borderId="0" xfId="0" applyNumberFormat="1" applyFont="1" applyAlignment="1">
      <alignment vertical="center"/>
    </xf>
    <xf numFmtId="0" fontId="42" fillId="0" borderId="0" xfId="0" applyFont="1" applyAlignment="1">
      <alignment vertical="center"/>
    </xf>
    <xf numFmtId="164" fontId="42" fillId="0" borderId="0" xfId="0" applyNumberFormat="1" applyFont="1" applyAlignment="1">
      <alignment horizontal="center" vertical="center"/>
    </xf>
    <xf numFmtId="0" fontId="42" fillId="0" borderId="0" xfId="0" applyFont="1" applyAlignment="1">
      <alignment horizontal="center" vertical="center"/>
    </xf>
    <xf numFmtId="168" fontId="39" fillId="10" borderId="11" xfId="0" applyNumberFormat="1" applyFont="1" applyFill="1" applyBorder="1" applyAlignment="1">
      <alignment horizontal="center" vertical="center"/>
    </xf>
    <xf numFmtId="168" fontId="39" fillId="10" borderId="12" xfId="0" applyNumberFormat="1" applyFont="1" applyFill="1" applyBorder="1" applyAlignment="1">
      <alignment horizontal="center" vertical="center"/>
    </xf>
    <xf numFmtId="168" fontId="39" fillId="10" borderId="30" xfId="0" applyNumberFormat="1" applyFont="1" applyFill="1" applyBorder="1" applyAlignment="1">
      <alignment horizontal="center" vertical="center"/>
    </xf>
    <xf numFmtId="164" fontId="43" fillId="0" borderId="0" xfId="0" applyNumberFormat="1" applyFont="1" applyAlignment="1">
      <alignment horizontal="right" vertical="center"/>
    </xf>
    <xf numFmtId="0" fontId="43" fillId="0" borderId="0" xfId="0" applyFont="1" applyAlignment="1">
      <alignment horizontal="center" vertical="center"/>
    </xf>
    <xf numFmtId="0" fontId="43" fillId="0" borderId="0" xfId="0" applyFont="1" applyAlignment="1">
      <alignment vertical="center"/>
    </xf>
    <xf numFmtId="164" fontId="43" fillId="0" borderId="0" xfId="0" applyNumberFormat="1" applyFont="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vertical="center"/>
    </xf>
    <xf numFmtId="168" fontId="3" fillId="2" borderId="14" xfId="0" applyNumberFormat="1" applyFont="1" applyFill="1" applyBorder="1" applyAlignment="1">
      <alignment horizontal="center" vertical="center"/>
    </xf>
    <xf numFmtId="168" fontId="3" fillId="0" borderId="15" xfId="0" applyNumberFormat="1" applyFont="1" applyBorder="1" applyAlignment="1">
      <alignment horizontal="center" vertical="center"/>
    </xf>
    <xf numFmtId="168" fontId="3" fillId="0" borderId="17" xfId="0" applyNumberFormat="1" applyFont="1" applyBorder="1" applyAlignment="1">
      <alignment horizontal="center" vertical="center"/>
    </xf>
    <xf numFmtId="168" fontId="3" fillId="0" borderId="16" xfId="0" applyNumberFormat="1" applyFont="1" applyBorder="1" applyAlignment="1">
      <alignment horizontal="center" vertical="center"/>
    </xf>
    <xf numFmtId="168" fontId="3" fillId="0" borderId="14" xfId="0" applyNumberFormat="1"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vertical="center"/>
    </xf>
    <xf numFmtId="0" fontId="39" fillId="5" borderId="0" xfId="0" applyFont="1" applyFill="1" applyAlignment="1">
      <alignment vertical="center"/>
    </xf>
    <xf numFmtId="168" fontId="39" fillId="0" borderId="0" xfId="0" applyNumberFormat="1" applyFont="1" applyAlignment="1">
      <alignment vertical="center"/>
    </xf>
    <xf numFmtId="0" fontId="39" fillId="5" borderId="34" xfId="0" applyFont="1" applyFill="1" applyBorder="1" applyAlignment="1">
      <alignment vertical="center"/>
    </xf>
    <xf numFmtId="0" fontId="39" fillId="0" borderId="1" xfId="0" applyFont="1" applyBorder="1" applyAlignment="1">
      <alignment vertical="center"/>
    </xf>
    <xf numFmtId="0" fontId="39" fillId="5" borderId="1" xfId="0" applyFont="1" applyFill="1" applyBorder="1" applyAlignment="1">
      <alignment vertical="center"/>
    </xf>
    <xf numFmtId="0" fontId="39" fillId="5" borderId="32" xfId="0" applyFont="1" applyFill="1" applyBorder="1" applyAlignment="1">
      <alignment vertical="center"/>
    </xf>
    <xf numFmtId="0" fontId="39" fillId="5" borderId="6" xfId="0" applyFont="1" applyFill="1" applyBorder="1" applyAlignment="1">
      <alignment vertical="center"/>
    </xf>
    <xf numFmtId="0" fontId="3" fillId="5" borderId="0" xfId="0" applyFont="1" applyFill="1" applyAlignment="1">
      <alignment vertical="center"/>
    </xf>
    <xf numFmtId="168" fontId="3" fillId="5" borderId="0" xfId="0" applyNumberFormat="1" applyFont="1" applyFill="1" applyAlignment="1">
      <alignment horizontal="center" vertical="center"/>
    </xf>
    <xf numFmtId="168" fontId="8" fillId="5" borderId="0" xfId="0" applyNumberFormat="1" applyFont="1" applyFill="1" applyAlignment="1">
      <alignment horizontal="center" vertical="center" wrapText="1"/>
    </xf>
    <xf numFmtId="168" fontId="8" fillId="0" borderId="0" xfId="0" applyNumberFormat="1" applyFont="1" applyAlignment="1">
      <alignment horizontal="center" vertical="center"/>
    </xf>
    <xf numFmtId="2" fontId="8" fillId="0" borderId="0" xfId="0" applyNumberFormat="1" applyFont="1" applyAlignment="1">
      <alignment horizontal="center" vertical="center"/>
    </xf>
    <xf numFmtId="0" fontId="40" fillId="2" borderId="15" xfId="0" applyFont="1" applyFill="1" applyBorder="1" applyAlignment="1">
      <alignment vertical="center" wrapText="1"/>
    </xf>
    <xf numFmtId="2" fontId="10" fillId="5" borderId="0" xfId="0" applyNumberFormat="1" applyFont="1" applyFill="1" applyAlignment="1">
      <alignment horizontal="center" vertical="center"/>
    </xf>
    <xf numFmtId="168" fontId="26" fillId="5" borderId="0" xfId="0" applyNumberFormat="1" applyFont="1" applyFill="1" applyAlignment="1">
      <alignment horizontal="center" vertical="center" wrapText="1"/>
    </xf>
    <xf numFmtId="168" fontId="44" fillId="0" borderId="0" xfId="0" applyNumberFormat="1" applyFont="1" applyAlignment="1">
      <alignment horizontal="center" vertical="center"/>
    </xf>
    <xf numFmtId="168" fontId="27" fillId="0" borderId="0" xfId="0" applyNumberFormat="1" applyFont="1" applyAlignment="1">
      <alignment horizontal="center" vertical="center"/>
    </xf>
    <xf numFmtId="168" fontId="24" fillId="2" borderId="15" xfId="0" applyNumberFormat="1" applyFont="1" applyFill="1" applyBorder="1" applyAlignment="1">
      <alignment horizontal="center" vertical="center" wrapText="1"/>
    </xf>
    <xf numFmtId="168" fontId="8" fillId="2" borderId="15" xfId="2" applyNumberFormat="1" applyFont="1" applyFill="1" applyBorder="1" applyAlignment="1" applyProtection="1">
      <alignment horizontal="center" vertical="center" wrapText="1"/>
      <protection hidden="1"/>
    </xf>
    <xf numFmtId="168" fontId="25" fillId="2" borderId="15" xfId="0" applyNumberFormat="1" applyFont="1" applyFill="1" applyBorder="1" applyAlignment="1">
      <alignment horizontal="center" vertical="center" wrapText="1"/>
    </xf>
    <xf numFmtId="168" fontId="25" fillId="2" borderId="15" xfId="0" applyNumberFormat="1" applyFont="1" applyFill="1" applyBorder="1" applyAlignment="1" applyProtection="1">
      <alignment horizontal="center" vertical="center" wrapText="1"/>
      <protection hidden="1"/>
    </xf>
    <xf numFmtId="168" fontId="8" fillId="0" borderId="16" xfId="0" applyNumberFormat="1" applyFont="1" applyBorder="1" applyAlignment="1">
      <alignment horizontal="center" vertical="center" wrapText="1"/>
    </xf>
    <xf numFmtId="168" fontId="25" fillId="4" borderId="3" xfId="0" applyNumberFormat="1" applyFont="1" applyFill="1" applyBorder="1" applyAlignment="1" applyProtection="1">
      <alignment horizontal="center" vertical="center" wrapText="1"/>
      <protection hidden="1"/>
    </xf>
    <xf numFmtId="0" fontId="40" fillId="2" borderId="15" xfId="0" applyFont="1" applyFill="1" applyBorder="1" applyAlignment="1">
      <alignment horizontal="left" vertical="center" wrapText="1"/>
    </xf>
    <xf numFmtId="44" fontId="10" fillId="0" borderId="0" xfId="0" applyNumberFormat="1" applyFont="1" applyAlignment="1">
      <alignment vertical="center"/>
    </xf>
    <xf numFmtId="0" fontId="6" fillId="5" borderId="36" xfId="0" applyFont="1" applyFill="1" applyBorder="1" applyAlignment="1">
      <alignment horizontal="left" vertical="center"/>
    </xf>
    <xf numFmtId="0" fontId="6" fillId="5" borderId="0" xfId="0" applyFont="1" applyFill="1" applyAlignment="1">
      <alignment horizontal="left" vertical="center"/>
    </xf>
    <xf numFmtId="168" fontId="6" fillId="0" borderId="0" xfId="0" applyNumberFormat="1" applyFont="1" applyAlignment="1">
      <alignment horizontal="left" vertical="center"/>
    </xf>
    <xf numFmtId="2" fontId="6" fillId="0" borderId="0" xfId="0" applyNumberFormat="1" applyFont="1" applyAlignment="1">
      <alignment horizontal="left" vertical="center"/>
    </xf>
    <xf numFmtId="0" fontId="6" fillId="5" borderId="34" xfId="0" applyFont="1" applyFill="1" applyBorder="1" applyAlignment="1">
      <alignment horizontal="left" vertical="center"/>
    </xf>
    <xf numFmtId="0" fontId="6" fillId="5" borderId="1" xfId="0" applyFont="1" applyFill="1" applyBorder="1" applyAlignment="1">
      <alignment horizontal="left" vertical="center"/>
    </xf>
    <xf numFmtId="0" fontId="6" fillId="5" borderId="32" xfId="0" applyFont="1" applyFill="1" applyBorder="1" applyAlignment="1">
      <alignment horizontal="left" vertical="center"/>
    </xf>
    <xf numFmtId="0" fontId="6" fillId="5" borderId="6" xfId="0" applyFont="1" applyFill="1" applyBorder="1" applyAlignment="1">
      <alignment horizontal="left" vertical="center"/>
    </xf>
    <xf numFmtId="0" fontId="10" fillId="5" borderId="0" xfId="0" applyFont="1" applyFill="1" applyAlignment="1">
      <alignment horizontal="left" vertical="center"/>
    </xf>
    <xf numFmtId="168" fontId="10" fillId="0" borderId="0" xfId="0" applyNumberFormat="1" applyFont="1" applyAlignment="1">
      <alignment horizontal="left" vertical="center"/>
    </xf>
    <xf numFmtId="2" fontId="10" fillId="0" borderId="0" xfId="0" applyNumberFormat="1" applyFont="1" applyAlignment="1">
      <alignment horizontal="left" vertical="center"/>
    </xf>
    <xf numFmtId="0" fontId="6" fillId="4" borderId="2" xfId="0" applyFont="1" applyFill="1" applyBorder="1" applyAlignment="1">
      <alignment horizontal="center" vertical="center" wrapText="1"/>
    </xf>
    <xf numFmtId="0" fontId="10" fillId="4" borderId="0" xfId="0" applyFont="1" applyFill="1" applyAlignment="1">
      <alignment vertical="center"/>
    </xf>
    <xf numFmtId="44" fontId="11" fillId="9" borderId="15" xfId="0" applyNumberFormat="1" applyFont="1" applyFill="1" applyBorder="1" applyAlignment="1">
      <alignment horizontal="center" vertical="center" wrapText="1"/>
    </xf>
    <xf numFmtId="44" fontId="11" fillId="2" borderId="15" xfId="21" applyNumberFormat="1" applyFont="1" applyFill="1" applyBorder="1" applyAlignment="1">
      <alignment vertical="center" wrapText="1"/>
    </xf>
    <xf numFmtId="168" fontId="10" fillId="5" borderId="15" xfId="0" applyNumberFormat="1" applyFont="1" applyFill="1" applyBorder="1" applyAlignment="1">
      <alignment horizontal="center" vertical="center" wrapText="1"/>
    </xf>
    <xf numFmtId="168" fontId="8" fillId="0" borderId="22" xfId="0" applyNumberFormat="1" applyFont="1" applyBorder="1" applyAlignment="1">
      <alignment horizontal="center" vertical="center" wrapText="1"/>
    </xf>
    <xf numFmtId="166" fontId="11" fillId="4" borderId="3" xfId="0" applyNumberFormat="1" applyFont="1" applyFill="1" applyBorder="1" applyAlignment="1">
      <alignment horizontal="left" vertical="center" wrapText="1"/>
    </xf>
    <xf numFmtId="9" fontId="11" fillId="2" borderId="14" xfId="21" applyFont="1" applyFill="1" applyBorder="1" applyAlignment="1">
      <alignment horizontal="center" vertical="center" wrapText="1"/>
    </xf>
    <xf numFmtId="168" fontId="11" fillId="9" borderId="16" xfId="0" applyNumberFormat="1" applyFont="1" applyFill="1" applyBorder="1" applyAlignment="1">
      <alignment horizontal="center" vertical="center" wrapText="1"/>
    </xf>
    <xf numFmtId="168" fontId="11" fillId="5" borderId="0" xfId="0" applyNumberFormat="1" applyFont="1" applyFill="1" applyAlignment="1" applyProtection="1">
      <alignment horizontal="center" vertical="center" wrapText="1"/>
      <protection hidden="1"/>
    </xf>
    <xf numFmtId="168" fontId="11" fillId="2" borderId="15" xfId="2" applyNumberFormat="1" applyFont="1" applyFill="1" applyBorder="1" applyAlignment="1" applyProtection="1">
      <alignment horizontal="center" vertical="center" wrapText="1"/>
      <protection hidden="1"/>
    </xf>
    <xf numFmtId="168" fontId="11" fillId="2" borderId="15" xfId="8" applyNumberFormat="1" applyFont="1" applyFill="1" applyBorder="1" applyAlignment="1">
      <alignment horizontal="center" vertical="center" wrapText="1"/>
    </xf>
    <xf numFmtId="0" fontId="8" fillId="2" borderId="15" xfId="0" applyFont="1" applyFill="1" applyBorder="1" applyAlignment="1">
      <alignment vertical="center"/>
    </xf>
    <xf numFmtId="168" fontId="8" fillId="5" borderId="15" xfId="2" applyNumberFormat="1" applyFont="1" applyFill="1" applyBorder="1" applyAlignment="1" applyProtection="1">
      <alignment horizontal="center" vertical="center" wrapText="1"/>
      <protection hidden="1"/>
    </xf>
    <xf numFmtId="168" fontId="8" fillId="0" borderId="15" xfId="2" applyNumberFormat="1" applyFont="1" applyBorder="1" applyAlignment="1" applyProtection="1">
      <alignment horizontal="center" vertical="center" wrapText="1"/>
      <protection hidden="1"/>
    </xf>
    <xf numFmtId="168" fontId="11" fillId="2" borderId="16" xfId="0" applyNumberFormat="1" applyFont="1" applyFill="1" applyBorder="1" applyAlignment="1">
      <alignment horizontal="center" vertical="center" wrapText="1"/>
    </xf>
    <xf numFmtId="168" fontId="11" fillId="2" borderId="16" xfId="8" applyNumberFormat="1" applyFont="1" applyFill="1" applyBorder="1" applyAlignment="1">
      <alignment horizontal="center" vertical="center" wrapText="1"/>
    </xf>
    <xf numFmtId="0" fontId="8" fillId="9" borderId="0" xfId="0" applyFont="1" applyFill="1" applyAlignment="1">
      <alignment vertical="center" wrapText="1"/>
    </xf>
    <xf numFmtId="0" fontId="8" fillId="5" borderId="21" xfId="0" quotePrefix="1" applyFont="1" applyFill="1" applyBorder="1" applyAlignment="1" applyProtection="1">
      <alignment horizontal="center" vertical="center" wrapText="1"/>
      <protection hidden="1"/>
    </xf>
    <xf numFmtId="0" fontId="11" fillId="2" borderId="17" xfId="2" applyFont="1" applyFill="1" applyBorder="1" applyAlignment="1" applyProtection="1">
      <alignment horizontal="center" vertical="center" wrapText="1"/>
      <protection hidden="1"/>
    </xf>
    <xf numFmtId="0" fontId="8" fillId="2" borderId="17" xfId="0" applyFont="1" applyFill="1" applyBorder="1" applyAlignment="1">
      <alignment vertical="center"/>
    </xf>
    <xf numFmtId="164" fontId="11" fillId="2" borderId="17" xfId="0" applyNumberFormat="1" applyFont="1" applyFill="1" applyBorder="1" applyAlignment="1">
      <alignment horizontal="center" vertical="center" wrapText="1"/>
    </xf>
    <xf numFmtId="0" fontId="8" fillId="5" borderId="17" xfId="2" applyFont="1" applyFill="1" applyBorder="1" applyAlignment="1" applyProtection="1">
      <alignment horizontal="center" vertical="center" wrapText="1"/>
      <protection hidden="1"/>
    </xf>
    <xf numFmtId="0" fontId="8" fillId="0" borderId="17" xfId="2" applyFont="1" applyBorder="1" applyAlignment="1" applyProtection="1">
      <alignment horizontal="center" vertical="center" wrapText="1"/>
      <protection hidden="1"/>
    </xf>
    <xf numFmtId="0" fontId="8" fillId="2" borderId="17" xfId="2" applyFont="1" applyFill="1" applyBorder="1" applyAlignment="1" applyProtection="1">
      <alignment horizontal="center" vertical="center" wrapText="1"/>
      <protection hidden="1"/>
    </xf>
    <xf numFmtId="164" fontId="11" fillId="2" borderId="14" xfId="0" applyNumberFormat="1" applyFont="1" applyFill="1" applyBorder="1" applyAlignment="1">
      <alignment horizontal="center" vertical="center" wrapText="1"/>
    </xf>
    <xf numFmtId="0" fontId="8" fillId="2" borderId="14" xfId="2" applyFont="1" applyFill="1" applyBorder="1" applyAlignment="1" applyProtection="1">
      <alignment horizontal="center" vertical="center" wrapText="1"/>
      <protection hidden="1"/>
    </xf>
    <xf numFmtId="168" fontId="17" fillId="5" borderId="31" xfId="0" applyNumberFormat="1" applyFont="1" applyFill="1" applyBorder="1" applyAlignment="1">
      <alignment horizontal="center" vertical="center"/>
    </xf>
    <xf numFmtId="168" fontId="10" fillId="2" borderId="12" xfId="0" applyNumberFormat="1" applyFont="1" applyFill="1" applyBorder="1" applyAlignment="1">
      <alignment horizontal="center" vertical="center" wrapText="1"/>
    </xf>
    <xf numFmtId="168" fontId="11" fillId="2" borderId="30" xfId="0" applyNumberFormat="1" applyFont="1" applyFill="1" applyBorder="1" applyAlignment="1">
      <alignment horizontal="center" vertical="center" wrapText="1"/>
    </xf>
    <xf numFmtId="0" fontId="11" fillId="2" borderId="12" xfId="2" applyFont="1" applyFill="1" applyBorder="1" applyAlignment="1" applyProtection="1">
      <alignment horizontal="left" vertical="center" wrapText="1"/>
      <protection hidden="1"/>
    </xf>
    <xf numFmtId="166" fontId="11" fillId="2" borderId="11" xfId="0" applyNumberFormat="1" applyFont="1" applyFill="1" applyBorder="1" applyAlignment="1">
      <alignment horizontal="center" vertical="center" wrapText="1"/>
    </xf>
    <xf numFmtId="0" fontId="11" fillId="9" borderId="24" xfId="0" applyFont="1" applyFill="1" applyBorder="1" applyAlignment="1">
      <alignment horizontal="center" vertical="center" wrapText="1"/>
    </xf>
    <xf numFmtId="168" fontId="12" fillId="9" borderId="25" xfId="0" applyNumberFormat="1" applyFont="1" applyFill="1" applyBorder="1" applyAlignment="1">
      <alignment horizontal="center" vertical="center"/>
    </xf>
    <xf numFmtId="2" fontId="39" fillId="0" borderId="0" xfId="0" applyNumberFormat="1" applyFont="1" applyAlignment="1">
      <alignment vertical="center"/>
    </xf>
    <xf numFmtId="168" fontId="40" fillId="5" borderId="0" xfId="0" applyNumberFormat="1" applyFont="1" applyFill="1" applyAlignment="1" applyProtection="1">
      <alignment horizontal="center" vertical="center" wrapText="1"/>
      <protection hidden="1"/>
    </xf>
    <xf numFmtId="2" fontId="3" fillId="0" borderId="0" xfId="0" applyNumberFormat="1" applyFont="1" applyAlignment="1">
      <alignment vertical="center"/>
    </xf>
    <xf numFmtId="168" fontId="35" fillId="4" borderId="4" xfId="3" applyNumberFormat="1" applyFont="1" applyFill="1" applyBorder="1" applyAlignment="1">
      <alignment horizontal="center" vertical="center"/>
    </xf>
    <xf numFmtId="168" fontId="35" fillId="4" borderId="48" xfId="3" applyNumberFormat="1" applyFont="1" applyFill="1" applyBorder="1" applyAlignment="1">
      <alignment horizontal="center" vertical="center"/>
    </xf>
    <xf numFmtId="0" fontId="35" fillId="4" borderId="0" xfId="0" applyFont="1" applyFill="1" applyAlignment="1">
      <alignment vertical="center"/>
    </xf>
    <xf numFmtId="168" fontId="35" fillId="4" borderId="10" xfId="3" applyNumberFormat="1" applyFont="1" applyFill="1" applyBorder="1" applyAlignment="1">
      <alignment horizontal="center" vertical="center"/>
    </xf>
    <xf numFmtId="0" fontId="39" fillId="0" borderId="23" xfId="0" applyFont="1" applyBorder="1" applyAlignment="1">
      <alignment vertical="center"/>
    </xf>
    <xf numFmtId="0" fontId="36" fillId="0" borderId="15" xfId="22" applyFont="1" applyFill="1" applyBorder="1" applyAlignment="1">
      <alignment horizontal="left" vertical="center" wrapText="1"/>
    </xf>
    <xf numFmtId="0" fontId="31" fillId="0" borderId="15" xfId="22" applyFont="1" applyFill="1" applyBorder="1" applyAlignment="1">
      <alignment horizontal="left" vertical="center" wrapText="1"/>
    </xf>
    <xf numFmtId="0" fontId="31" fillId="0" borderId="15" xfId="0" applyFont="1" applyBorder="1" applyAlignment="1">
      <alignment horizontal="left" vertical="center" wrapText="1"/>
    </xf>
    <xf numFmtId="0" fontId="11" fillId="2" borderId="15" xfId="7" applyFont="1" applyFill="1" applyBorder="1" applyAlignment="1">
      <alignment horizontal="left" vertical="center" wrapText="1"/>
    </xf>
    <xf numFmtId="168" fontId="10" fillId="2" borderId="0" xfId="0" applyNumberFormat="1" applyFont="1" applyFill="1" applyAlignment="1">
      <alignment horizontal="center" vertical="center" wrapText="1"/>
    </xf>
    <xf numFmtId="168" fontId="10" fillId="4" borderId="0" xfId="0" applyNumberFormat="1" applyFont="1" applyFill="1" applyAlignment="1">
      <alignment horizontal="center" vertical="center"/>
    </xf>
    <xf numFmtId="168" fontId="10" fillId="4" borderId="0" xfId="0" applyNumberFormat="1" applyFont="1" applyFill="1" applyAlignment="1">
      <alignment horizontal="center" vertical="center" wrapText="1"/>
    </xf>
    <xf numFmtId="168" fontId="13" fillId="0" borderId="0" xfId="0" applyNumberFormat="1" applyFont="1" applyAlignment="1">
      <alignment horizontal="center" vertical="center"/>
    </xf>
    <xf numFmtId="0" fontId="11" fillId="4" borderId="2" xfId="0" applyFont="1" applyFill="1" applyBorder="1" applyAlignment="1">
      <alignment horizontal="center" vertical="center"/>
    </xf>
    <xf numFmtId="168" fontId="8" fillId="0" borderId="15" xfId="0" applyNumberFormat="1" applyFont="1" applyBorder="1" applyAlignment="1">
      <alignment horizontal="center" vertical="center"/>
    </xf>
    <xf numFmtId="168" fontId="8" fillId="5" borderId="22" xfId="0" applyNumberFormat="1" applyFont="1" applyFill="1" applyBorder="1" applyAlignment="1">
      <alignment horizontal="center" vertical="center" wrapText="1"/>
    </xf>
    <xf numFmtId="168" fontId="8" fillId="4" borderId="3" xfId="0" applyNumberFormat="1" applyFont="1" applyFill="1" applyBorder="1" applyAlignment="1" applyProtection="1">
      <alignment horizontal="center" vertical="center" wrapText="1"/>
      <protection hidden="1"/>
    </xf>
    <xf numFmtId="0" fontId="11" fillId="2" borderId="17" xfId="0" applyFont="1" applyFill="1" applyBorder="1" applyAlignment="1" applyProtection="1">
      <alignment horizontal="left" vertical="center" wrapText="1"/>
      <protection hidden="1"/>
    </xf>
    <xf numFmtId="168" fontId="8" fillId="4" borderId="0" xfId="0" applyNumberFormat="1" applyFont="1" applyFill="1" applyAlignment="1" applyProtection="1">
      <alignment horizontal="center" vertical="center" wrapText="1"/>
      <protection hidden="1"/>
    </xf>
    <xf numFmtId="168" fontId="18" fillId="2" borderId="15" xfId="0" applyNumberFormat="1" applyFont="1" applyFill="1" applyBorder="1" applyAlignment="1">
      <alignment horizontal="center" vertical="center" wrapText="1"/>
    </xf>
    <xf numFmtId="168" fontId="10" fillId="0" borderId="15" xfId="0" applyNumberFormat="1" applyFont="1" applyBorder="1" applyAlignment="1">
      <alignment horizontal="center" vertical="center"/>
    </xf>
    <xf numFmtId="0" fontId="40" fillId="2" borderId="15" xfId="0" applyFont="1" applyFill="1" applyBorder="1" applyAlignment="1" applyProtection="1">
      <alignment horizontal="left" vertical="center" wrapText="1"/>
      <protection hidden="1"/>
    </xf>
    <xf numFmtId="0" fontId="8" fillId="2" borderId="17" xfId="0" applyFont="1" applyFill="1" applyBorder="1" applyAlignment="1" applyProtection="1">
      <alignment vertical="center" wrapText="1"/>
      <protection hidden="1"/>
    </xf>
    <xf numFmtId="0" fontId="8" fillId="2" borderId="17" xfId="0" applyFont="1" applyFill="1" applyBorder="1" applyAlignment="1" applyProtection="1">
      <alignment horizontal="left" vertical="center" wrapText="1"/>
      <protection hidden="1"/>
    </xf>
    <xf numFmtId="168" fontId="11" fillId="9" borderId="7" xfId="0" applyNumberFormat="1" applyFont="1" applyFill="1" applyBorder="1" applyAlignment="1">
      <alignment horizontal="center" vertical="center" wrapText="1"/>
    </xf>
    <xf numFmtId="168" fontId="8" fillId="2" borderId="11" xfId="0" applyNumberFormat="1" applyFont="1" applyFill="1" applyBorder="1" applyAlignment="1" applyProtection="1">
      <alignment horizontal="center" vertical="center" wrapText="1"/>
      <protection hidden="1"/>
    </xf>
    <xf numFmtId="168" fontId="8" fillId="0" borderId="14" xfId="0" applyNumberFormat="1" applyFont="1" applyBorder="1" applyAlignment="1">
      <alignment horizontal="center" vertical="center"/>
    </xf>
    <xf numFmtId="168" fontId="8" fillId="2" borderId="14" xfId="0" applyNumberFormat="1" applyFont="1" applyFill="1" applyBorder="1" applyAlignment="1">
      <alignment horizontal="center" vertical="center"/>
    </xf>
    <xf numFmtId="164" fontId="8" fillId="5" borderId="21" xfId="20" applyFont="1" applyFill="1" applyBorder="1" applyAlignment="1" applyProtection="1">
      <alignment horizontal="center" vertical="center" wrapText="1"/>
      <protection hidden="1"/>
    </xf>
    <xf numFmtId="0" fontId="8" fillId="0" borderId="22" xfId="2" applyFont="1" applyBorder="1" applyAlignment="1" applyProtection="1">
      <alignment horizontal="center" vertical="center" wrapText="1"/>
      <protection hidden="1"/>
    </xf>
    <xf numFmtId="168" fontId="8" fillId="5" borderId="21" xfId="0" applyNumberFormat="1" applyFont="1" applyFill="1" applyBorder="1" applyAlignment="1" applyProtection="1">
      <alignment horizontal="center" vertical="center" wrapText="1"/>
      <protection hidden="1"/>
    </xf>
    <xf numFmtId="168" fontId="10" fillId="0" borderId="22" xfId="0" applyNumberFormat="1" applyFont="1" applyBorder="1" applyAlignment="1">
      <alignment horizontal="center" vertical="center"/>
    </xf>
    <xf numFmtId="166" fontId="11" fillId="4" borderId="3" xfId="0" applyNumberFormat="1" applyFont="1" applyFill="1" applyBorder="1" applyAlignment="1">
      <alignment horizontal="right" vertical="center" wrapText="1"/>
    </xf>
    <xf numFmtId="166" fontId="11" fillId="4" borderId="4" xfId="0" applyNumberFormat="1" applyFont="1" applyFill="1" applyBorder="1" applyAlignment="1">
      <alignment horizontal="right" vertical="center" wrapText="1"/>
    </xf>
    <xf numFmtId="168" fontId="11" fillId="4" borderId="9" xfId="0" applyNumberFormat="1" applyFont="1" applyFill="1" applyBorder="1" applyAlignment="1">
      <alignment horizontal="center" vertical="center" wrapText="1"/>
    </xf>
    <xf numFmtId="2" fontId="8" fillId="4" borderId="9" xfId="0" applyNumberFormat="1" applyFont="1" applyFill="1" applyBorder="1" applyAlignment="1">
      <alignment horizontal="center" vertical="center" wrapText="1"/>
    </xf>
    <xf numFmtId="168" fontId="12" fillId="9" borderId="8" xfId="0" applyNumberFormat="1" applyFont="1" applyFill="1" applyBorder="1" applyAlignment="1">
      <alignment horizontal="center" vertical="center" wrapText="1"/>
    </xf>
    <xf numFmtId="168" fontId="17" fillId="5" borderId="17" xfId="0" applyNumberFormat="1" applyFont="1" applyFill="1" applyBorder="1" applyAlignment="1">
      <alignment horizontal="center" vertical="center" wrapText="1"/>
    </xf>
    <xf numFmtId="2" fontId="12" fillId="9" borderId="42" xfId="0" applyNumberFormat="1" applyFont="1" applyFill="1" applyBorder="1" applyAlignment="1">
      <alignment horizontal="center" vertical="center" wrapText="1"/>
    </xf>
    <xf numFmtId="2" fontId="8" fillId="5" borderId="51" xfId="0" applyNumberFormat="1" applyFont="1" applyFill="1" applyBorder="1" applyAlignment="1">
      <alignment horizontal="center" vertical="center" wrapText="1"/>
    </xf>
    <xf numFmtId="2" fontId="8" fillId="4" borderId="49" xfId="0" applyNumberFormat="1" applyFont="1" applyFill="1" applyBorder="1" applyAlignment="1">
      <alignment horizontal="center" vertical="center" wrapText="1"/>
    </xf>
    <xf numFmtId="2" fontId="8" fillId="2" borderId="51" xfId="0" applyNumberFormat="1" applyFont="1" applyFill="1" applyBorder="1" applyAlignment="1">
      <alignment horizontal="center" vertical="center" wrapText="1"/>
    </xf>
    <xf numFmtId="168" fontId="17" fillId="2" borderId="17" xfId="0" applyNumberFormat="1" applyFont="1" applyFill="1" applyBorder="1" applyAlignment="1">
      <alignment horizontal="center" vertical="center" wrapText="1"/>
    </xf>
    <xf numFmtId="0" fontId="11" fillId="4" borderId="4" xfId="0" applyFont="1" applyFill="1" applyBorder="1" applyAlignment="1" applyProtection="1">
      <alignment horizontal="center" vertical="center" wrapText="1"/>
      <protection hidden="1"/>
    </xf>
    <xf numFmtId="0" fontId="11" fillId="4" borderId="9" xfId="0" applyFont="1" applyFill="1" applyBorder="1" applyAlignment="1" applyProtection="1">
      <alignment horizontal="center" vertical="center" wrapText="1"/>
      <protection hidden="1"/>
    </xf>
    <xf numFmtId="0" fontId="11" fillId="5" borderId="0" xfId="25" applyFont="1" applyFill="1" applyAlignment="1">
      <alignment horizontal="center" vertical="center" wrapText="1"/>
    </xf>
    <xf numFmtId="0" fontId="45" fillId="5" borderId="0" xfId="25" applyFont="1" applyFill="1" applyAlignment="1">
      <alignment horizontal="right" vertical="center" wrapText="1"/>
    </xf>
    <xf numFmtId="0" fontId="45" fillId="5" borderId="0" xfId="25" applyFont="1" applyFill="1" applyAlignment="1">
      <alignment vertical="center"/>
    </xf>
    <xf numFmtId="0" fontId="45" fillId="5" borderId="15" xfId="25" applyFont="1" applyFill="1" applyBorder="1" applyAlignment="1" applyProtection="1">
      <alignment horizontal="center" vertical="center"/>
      <protection locked="0"/>
    </xf>
    <xf numFmtId="0" fontId="9" fillId="11" borderId="0" xfId="25" applyFont="1" applyFill="1" applyAlignment="1">
      <alignment vertical="center"/>
    </xf>
    <xf numFmtId="0" fontId="45" fillId="5" borderId="0" xfId="25" applyFont="1" applyFill="1" applyAlignment="1">
      <alignment horizontal="center" vertical="center" wrapText="1"/>
    </xf>
    <xf numFmtId="0" fontId="45" fillId="2" borderId="56" xfId="25" applyFont="1" applyFill="1" applyBorder="1" applyAlignment="1">
      <alignment horizontal="center" vertical="center"/>
    </xf>
    <xf numFmtId="171" fontId="9" fillId="2" borderId="57" xfId="25" applyNumberFormat="1" applyFont="1" applyFill="1" applyBorder="1" applyAlignment="1">
      <alignment horizontal="center" vertical="center"/>
    </xf>
    <xf numFmtId="0" fontId="9" fillId="5" borderId="58" xfId="25" applyFont="1" applyFill="1" applyBorder="1" applyAlignment="1" applyProtection="1">
      <alignment horizontal="center" vertical="center"/>
      <protection locked="0"/>
    </xf>
    <xf numFmtId="172" fontId="9" fillId="5" borderId="59" xfId="25" applyNumberFormat="1" applyFont="1" applyFill="1" applyBorder="1" applyAlignment="1" applyProtection="1">
      <alignment horizontal="center" vertical="center"/>
      <protection locked="0"/>
    </xf>
    <xf numFmtId="172" fontId="9" fillId="5" borderId="60" xfId="25" applyNumberFormat="1" applyFont="1" applyFill="1" applyBorder="1" applyAlignment="1" applyProtection="1">
      <alignment horizontal="center" vertical="center"/>
      <protection locked="0"/>
    </xf>
    <xf numFmtId="167" fontId="9" fillId="2" borderId="61" xfId="25" applyNumberFormat="1" applyFont="1" applyFill="1" applyBorder="1" applyAlignment="1">
      <alignment horizontal="center" vertical="center"/>
    </xf>
    <xf numFmtId="167" fontId="9" fillId="2" borderId="62" xfId="25" applyNumberFormat="1" applyFont="1" applyFill="1" applyBorder="1" applyAlignment="1">
      <alignment horizontal="center" vertical="center"/>
    </xf>
    <xf numFmtId="171" fontId="9" fillId="2" borderId="63" xfId="25" applyNumberFormat="1" applyFont="1" applyFill="1" applyBorder="1" applyAlignment="1">
      <alignment horizontal="center" vertical="center"/>
    </xf>
    <xf numFmtId="167" fontId="9" fillId="2" borderId="64" xfId="25" applyNumberFormat="1" applyFont="1" applyFill="1" applyBorder="1" applyAlignment="1">
      <alignment horizontal="center" vertical="center"/>
    </xf>
    <xf numFmtId="167" fontId="9" fillId="2" borderId="65" xfId="25" applyNumberFormat="1" applyFont="1" applyFill="1" applyBorder="1" applyAlignment="1">
      <alignment horizontal="center" vertical="center"/>
    </xf>
    <xf numFmtId="0" fontId="9" fillId="5" borderId="66" xfId="25" applyFont="1" applyFill="1" applyBorder="1" applyAlignment="1" applyProtection="1">
      <alignment horizontal="center" vertical="center"/>
      <protection locked="0"/>
    </xf>
    <xf numFmtId="172" fontId="9" fillId="5" borderId="67" xfId="25" applyNumberFormat="1" applyFont="1" applyFill="1" applyBorder="1" applyAlignment="1" applyProtection="1">
      <alignment horizontal="center" vertical="center"/>
      <protection locked="0"/>
    </xf>
    <xf numFmtId="172" fontId="9" fillId="5" borderId="68" xfId="25" applyNumberFormat="1" applyFont="1" applyFill="1" applyBorder="1" applyAlignment="1" applyProtection="1">
      <alignment horizontal="center" vertical="center"/>
      <protection locked="0"/>
    </xf>
    <xf numFmtId="171" fontId="9" fillId="2" borderId="69" xfId="25" applyNumberFormat="1" applyFont="1" applyFill="1" applyBorder="1" applyAlignment="1">
      <alignment horizontal="center" vertical="center"/>
    </xf>
    <xf numFmtId="167" fontId="9" fillId="2" borderId="70" xfId="25" applyNumberFormat="1" applyFont="1" applyFill="1" applyBorder="1" applyAlignment="1">
      <alignment horizontal="center" vertical="center"/>
    </xf>
    <xf numFmtId="167" fontId="9" fillId="2" borderId="71" xfId="25" applyNumberFormat="1" applyFont="1" applyFill="1" applyBorder="1" applyAlignment="1">
      <alignment horizontal="center" vertical="center"/>
    </xf>
    <xf numFmtId="1" fontId="45" fillId="2" borderId="9" xfId="25" applyNumberFormat="1" applyFont="1" applyFill="1" applyBorder="1" applyAlignment="1">
      <alignment horizontal="center" vertical="center"/>
    </xf>
    <xf numFmtId="173" fontId="45" fillId="2" borderId="49" xfId="25" applyNumberFormat="1" applyFont="1" applyFill="1" applyBorder="1" applyAlignment="1">
      <alignment horizontal="center" vertical="center"/>
    </xf>
    <xf numFmtId="173" fontId="45" fillId="2" borderId="5" xfId="25" applyNumberFormat="1" applyFont="1" applyFill="1" applyBorder="1" applyAlignment="1">
      <alignment horizontal="center" vertical="center"/>
    </xf>
    <xf numFmtId="167" fontId="45" fillId="2" borderId="3" xfId="25" applyNumberFormat="1" applyFont="1" applyFill="1" applyBorder="1" applyAlignment="1">
      <alignment horizontal="center" vertical="center"/>
    </xf>
    <xf numFmtId="167" fontId="45" fillId="2" borderId="10" xfId="25" applyNumberFormat="1" applyFont="1" applyFill="1" applyBorder="1" applyAlignment="1">
      <alignment horizontal="center" vertical="center"/>
    </xf>
    <xf numFmtId="167" fontId="45" fillId="2" borderId="49" xfId="25" applyNumberFormat="1" applyFont="1" applyFill="1" applyBorder="1" applyAlignment="1">
      <alignment horizontal="center" vertical="center"/>
    </xf>
    <xf numFmtId="0" fontId="45" fillId="11" borderId="0" xfId="25" applyFont="1" applyFill="1" applyAlignment="1">
      <alignment horizontal="right" vertical="center"/>
    </xf>
    <xf numFmtId="1" fontId="45" fillId="11" borderId="0" xfId="25" applyNumberFormat="1" applyFont="1" applyFill="1" applyAlignment="1">
      <alignment horizontal="left" vertical="center"/>
    </xf>
    <xf numFmtId="167" fontId="45" fillId="11" borderId="53" xfId="25" applyNumberFormat="1" applyFont="1" applyFill="1" applyBorder="1" applyAlignment="1">
      <alignment horizontal="left" vertical="center"/>
    </xf>
    <xf numFmtId="0" fontId="45" fillId="11" borderId="0" xfId="25" applyFont="1" applyFill="1" applyAlignment="1">
      <alignment horizontal="left" vertical="center"/>
    </xf>
    <xf numFmtId="0" fontId="45" fillId="11" borderId="53" xfId="25" applyFont="1" applyFill="1" applyBorder="1" applyAlignment="1">
      <alignment horizontal="right" vertical="center"/>
    </xf>
    <xf numFmtId="167" fontId="45" fillId="11" borderId="0" xfId="25" applyNumberFormat="1" applyFont="1" applyFill="1" applyAlignment="1">
      <alignment horizontal="left" vertical="center"/>
    </xf>
    <xf numFmtId="0" fontId="9" fillId="5" borderId="55" xfId="25" applyFont="1" applyFill="1" applyBorder="1" applyAlignment="1">
      <alignment horizontal="left" vertical="center" wrapText="1"/>
    </xf>
    <xf numFmtId="0" fontId="45" fillId="13" borderId="53" xfId="27" applyFont="1" applyFill="1" applyBorder="1" applyAlignment="1">
      <alignment vertical="center"/>
    </xf>
    <xf numFmtId="0" fontId="49" fillId="13" borderId="53" xfId="27" applyFont="1" applyFill="1" applyBorder="1" applyAlignment="1">
      <alignment vertical="center"/>
    </xf>
    <xf numFmtId="0" fontId="55" fillId="0" borderId="0" xfId="25" applyFont="1" applyAlignment="1">
      <alignment vertical="center"/>
    </xf>
    <xf numFmtId="0" fontId="3" fillId="5" borderId="0" xfId="25" applyFill="1"/>
    <xf numFmtId="0" fontId="39" fillId="0" borderId="15" xfId="25" applyFont="1" applyBorder="1"/>
    <xf numFmtId="49" fontId="3" fillId="0" borderId="15" xfId="25" applyNumberFormat="1" applyBorder="1" applyAlignment="1">
      <alignment horizontal="right"/>
    </xf>
    <xf numFmtId="0" fontId="3" fillId="0" borderId="0" xfId="25"/>
    <xf numFmtId="174" fontId="3" fillId="0" borderId="15" xfId="25" applyNumberFormat="1" applyBorder="1" applyAlignment="1">
      <alignment horizontal="right"/>
    </xf>
    <xf numFmtId="0" fontId="3" fillId="0" borderId="15" xfId="25" applyBorder="1" applyAlignment="1">
      <alignment horizontal="right"/>
    </xf>
    <xf numFmtId="0" fontId="39" fillId="0" borderId="22" xfId="25" applyFont="1" applyBorder="1"/>
    <xf numFmtId="0" fontId="3" fillId="0" borderId="22" xfId="25" applyBorder="1" applyAlignment="1">
      <alignment horizontal="right"/>
    </xf>
    <xf numFmtId="0" fontId="39" fillId="0" borderId="79" xfId="25" applyFont="1" applyBorder="1"/>
    <xf numFmtId="0" fontId="3" fillId="0" borderId="12" xfId="25" applyBorder="1"/>
    <xf numFmtId="0" fontId="3" fillId="0" borderId="15" xfId="25" applyBorder="1"/>
    <xf numFmtId="0" fontId="39" fillId="0" borderId="55" xfId="25" applyFont="1" applyBorder="1"/>
    <xf numFmtId="0" fontId="39" fillId="0" borderId="12" xfId="25" applyFont="1" applyBorder="1"/>
    <xf numFmtId="2" fontId="3" fillId="0" borderId="15" xfId="25" applyNumberFormat="1" applyBorder="1"/>
    <xf numFmtId="0" fontId="56" fillId="0" borderId="52" xfId="28" applyFont="1"/>
    <xf numFmtId="0" fontId="39" fillId="0" borderId="52" xfId="28"/>
    <xf numFmtId="0" fontId="47" fillId="0" borderId="0" xfId="26" applyFont="1"/>
    <xf numFmtId="0" fontId="45" fillId="5" borderId="0" xfId="25" applyFont="1" applyFill="1" applyAlignment="1">
      <alignment horizontal="right" vertical="center"/>
    </xf>
    <xf numFmtId="0" fontId="45" fillId="5" borderId="0" xfId="25" applyFont="1" applyFill="1" applyAlignment="1">
      <alignment horizontal="center" vertical="center"/>
    </xf>
    <xf numFmtId="0" fontId="9" fillId="5" borderId="0" xfId="25" applyFont="1" applyFill="1" applyAlignment="1">
      <alignment horizontal="left" vertical="center" wrapText="1"/>
    </xf>
    <xf numFmtId="0" fontId="9" fillId="5" borderId="43" xfId="25" applyFont="1" applyFill="1" applyBorder="1" applyAlignment="1">
      <alignment horizontal="left" vertical="center" wrapText="1"/>
    </xf>
    <xf numFmtId="0" fontId="8" fillId="2" borderId="11" xfId="0" applyFont="1" applyFill="1" applyBorder="1" applyAlignment="1">
      <alignment horizontal="center" vertical="center"/>
    </xf>
    <xf numFmtId="0" fontId="8" fillId="2" borderId="11" xfId="0" applyFont="1" applyFill="1" applyBorder="1" applyAlignment="1" applyProtection="1">
      <alignment horizontal="center" vertical="center" wrapText="1"/>
      <protection hidden="1"/>
    </xf>
    <xf numFmtId="168" fontId="8" fillId="2" borderId="30" xfId="0" applyNumberFormat="1" applyFont="1" applyFill="1" applyBorder="1" applyAlignment="1">
      <alignment horizontal="center" vertical="center"/>
    </xf>
    <xf numFmtId="168" fontId="8" fillId="2" borderId="16" xfId="0" applyNumberFormat="1" applyFont="1" applyFill="1" applyBorder="1" applyAlignment="1">
      <alignment horizontal="center" vertical="center"/>
    </xf>
    <xf numFmtId="168" fontId="17" fillId="2" borderId="16" xfId="0" applyNumberFormat="1" applyFont="1" applyFill="1" applyBorder="1" applyAlignment="1">
      <alignment horizontal="center" vertical="center"/>
    </xf>
    <xf numFmtId="0" fontId="9" fillId="5" borderId="0" xfId="25" applyFont="1" applyFill="1" applyAlignment="1">
      <alignment vertical="center"/>
    </xf>
    <xf numFmtId="0" fontId="9" fillId="0" borderId="0" xfId="25" applyFont="1" applyAlignment="1">
      <alignment vertical="center"/>
    </xf>
    <xf numFmtId="169" fontId="45" fillId="5" borderId="0" xfId="25" applyNumberFormat="1" applyFont="1" applyFill="1" applyAlignment="1">
      <alignment horizontal="left" vertical="center"/>
    </xf>
    <xf numFmtId="0" fontId="47" fillId="5" borderId="0" xfId="26" applyFont="1" applyFill="1" applyBorder="1" applyAlignment="1" applyProtection="1">
      <alignment vertical="center" wrapText="1"/>
    </xf>
    <xf numFmtId="0" fontId="45" fillId="5" borderId="9" xfId="25" applyFont="1" applyFill="1" applyBorder="1" applyAlignment="1">
      <alignment horizontal="center" vertical="center" wrapText="1"/>
    </xf>
    <xf numFmtId="0" fontId="45" fillId="5" borderId="49" xfId="25" applyFont="1" applyFill="1" applyBorder="1" applyAlignment="1">
      <alignment horizontal="center" vertical="center" wrapText="1"/>
    </xf>
    <xf numFmtId="0" fontId="45" fillId="5" borderId="4" xfId="25" applyFont="1" applyFill="1" applyBorder="1" applyAlignment="1">
      <alignment horizontal="center" vertical="center" wrapText="1"/>
    </xf>
    <xf numFmtId="0" fontId="45" fillId="2" borderId="3" xfId="25" applyFont="1" applyFill="1" applyBorder="1" applyAlignment="1">
      <alignment horizontal="center" vertical="center" wrapText="1"/>
    </xf>
    <xf numFmtId="0" fontId="45" fillId="2" borderId="10" xfId="25" applyFont="1" applyFill="1" applyBorder="1" applyAlignment="1">
      <alignment horizontal="center" vertical="center" wrapText="1"/>
    </xf>
    <xf numFmtId="0" fontId="45" fillId="5" borderId="3" xfId="25" applyFont="1" applyFill="1" applyBorder="1" applyAlignment="1">
      <alignment horizontal="center" vertical="center" wrapText="1"/>
    </xf>
    <xf numFmtId="2" fontId="9" fillId="5" borderId="0" xfId="25" applyNumberFormat="1" applyFont="1" applyFill="1" applyAlignment="1">
      <alignment vertical="center"/>
    </xf>
    <xf numFmtId="173" fontId="9" fillId="5" borderId="0" xfId="25" applyNumberFormat="1" applyFont="1" applyFill="1" applyAlignment="1">
      <alignment vertical="center"/>
    </xf>
    <xf numFmtId="167" fontId="45" fillId="5" borderId="0" xfId="25" applyNumberFormat="1" applyFont="1" applyFill="1" applyAlignment="1">
      <alignment horizontal="center" vertical="center" wrapText="1"/>
    </xf>
    <xf numFmtId="14" fontId="9" fillId="5" borderId="0" xfId="25" applyNumberFormat="1" applyFont="1" applyFill="1" applyAlignment="1">
      <alignment vertical="center"/>
    </xf>
    <xf numFmtId="0" fontId="45" fillId="11" borderId="23" xfId="25" applyFont="1" applyFill="1" applyBorder="1" applyAlignment="1">
      <alignment vertical="center"/>
    </xf>
    <xf numFmtId="0" fontId="9" fillId="11" borderId="53" xfId="25" applyFont="1" applyFill="1" applyBorder="1" applyAlignment="1">
      <alignment vertical="center"/>
    </xf>
    <xf numFmtId="0" fontId="9" fillId="11" borderId="53" xfId="25" applyFont="1" applyFill="1" applyBorder="1" applyAlignment="1">
      <alignment horizontal="center" vertical="center"/>
    </xf>
    <xf numFmtId="0" fontId="9" fillId="11" borderId="0" xfId="25" applyFont="1" applyFill="1" applyAlignment="1">
      <alignment horizontal="center" vertical="center"/>
    </xf>
    <xf numFmtId="0" fontId="9" fillId="11" borderId="55" xfId="25" applyFont="1" applyFill="1" applyBorder="1" applyAlignment="1">
      <alignment vertical="center"/>
    </xf>
    <xf numFmtId="0" fontId="9" fillId="5" borderId="23" xfId="25" quotePrefix="1" applyFont="1" applyFill="1" applyBorder="1" applyAlignment="1">
      <alignment vertical="center"/>
    </xf>
    <xf numFmtId="0" fontId="9" fillId="5" borderId="53" xfId="25" applyFont="1" applyFill="1" applyBorder="1" applyAlignment="1">
      <alignment vertical="center"/>
    </xf>
    <xf numFmtId="0" fontId="9" fillId="5" borderId="53" xfId="25" applyFont="1" applyFill="1" applyBorder="1" applyAlignment="1">
      <alignment horizontal="center" vertical="center"/>
    </xf>
    <xf numFmtId="0" fontId="9" fillId="5" borderId="51" xfId="25" applyFont="1" applyFill="1" applyBorder="1" applyAlignment="1">
      <alignment vertical="center"/>
    </xf>
    <xf numFmtId="0" fontId="9" fillId="5" borderId="54" xfId="25" quotePrefix="1" applyFont="1" applyFill="1" applyBorder="1" applyAlignment="1">
      <alignment vertical="center"/>
    </xf>
    <xf numFmtId="0" fontId="9" fillId="5" borderId="50" xfId="25" applyFont="1" applyFill="1" applyBorder="1" applyAlignment="1">
      <alignment horizontal="left" vertical="center" wrapText="1"/>
    </xf>
    <xf numFmtId="0" fontId="9" fillId="5" borderId="36" xfId="25" applyFont="1" applyFill="1" applyBorder="1" applyAlignment="1">
      <alignment vertical="center"/>
    </xf>
    <xf numFmtId="0" fontId="9" fillId="12" borderId="0" xfId="27" applyFont="1" applyFill="1" applyAlignment="1">
      <alignment vertical="center"/>
    </xf>
    <xf numFmtId="0" fontId="9" fillId="5" borderId="0" xfId="25" applyFont="1" applyFill="1" applyAlignment="1">
      <alignment horizontal="center" vertical="center"/>
    </xf>
    <xf numFmtId="0" fontId="9" fillId="2" borderId="23" xfId="25" applyFont="1" applyFill="1" applyBorder="1" applyAlignment="1">
      <alignment vertical="center"/>
    </xf>
    <xf numFmtId="168" fontId="3" fillId="2" borderId="15" xfId="0" applyNumberFormat="1" applyFont="1" applyFill="1" applyBorder="1" applyAlignment="1">
      <alignment horizontal="center" vertical="center"/>
    </xf>
    <xf numFmtId="0" fontId="39" fillId="5" borderId="33" xfId="0" applyFont="1" applyFill="1" applyBorder="1" applyAlignment="1">
      <alignment horizontal="center" vertical="center"/>
    </xf>
    <xf numFmtId="0" fontId="39" fillId="5" borderId="36" xfId="0" applyFont="1" applyFill="1" applyBorder="1" applyAlignment="1">
      <alignment vertical="center"/>
    </xf>
    <xf numFmtId="0" fontId="39" fillId="5" borderId="37" xfId="0" applyFont="1" applyFill="1" applyBorder="1" applyAlignment="1">
      <alignment horizontal="center" vertical="center"/>
    </xf>
    <xf numFmtId="0" fontId="39" fillId="5" borderId="35" xfId="0" applyFont="1" applyFill="1" applyBorder="1" applyAlignment="1">
      <alignment horizontal="center" vertical="center"/>
    </xf>
    <xf numFmtId="168" fontId="11" fillId="2" borderId="13" xfId="0" applyNumberFormat="1" applyFont="1" applyFill="1" applyBorder="1" applyAlignment="1">
      <alignment horizontal="center" vertical="center" wrapText="1"/>
    </xf>
    <xf numFmtId="168" fontId="8" fillId="2" borderId="17" xfId="0" applyNumberFormat="1" applyFont="1" applyFill="1" applyBorder="1" applyAlignment="1">
      <alignment horizontal="center" vertical="center" wrapText="1"/>
    </xf>
    <xf numFmtId="168" fontId="10" fillId="2" borderId="17" xfId="0" applyNumberFormat="1" applyFont="1" applyFill="1" applyBorder="1" applyAlignment="1">
      <alignment horizontal="center" vertical="center" wrapText="1"/>
    </xf>
    <xf numFmtId="168" fontId="19" fillId="2" borderId="17" xfId="0" applyNumberFormat="1"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0" borderId="0" xfId="6" applyFont="1" applyAlignment="1">
      <alignment horizontal="center" vertical="center" wrapText="1"/>
    </xf>
    <xf numFmtId="0" fontId="10" fillId="0" borderId="0" xfId="0" applyFont="1" applyAlignment="1">
      <alignment horizontal="center" vertical="center" wrapText="1"/>
    </xf>
    <xf numFmtId="2" fontId="8" fillId="2" borderId="50" xfId="0" applyNumberFormat="1" applyFont="1" applyFill="1" applyBorder="1" applyAlignment="1">
      <alignment horizontal="center" vertical="center" wrapText="1"/>
    </xf>
    <xf numFmtId="2" fontId="8" fillId="2" borderId="19" xfId="0" applyNumberFormat="1" applyFont="1" applyFill="1" applyBorder="1" applyAlignment="1">
      <alignment horizontal="center" vertical="center" wrapText="1"/>
    </xf>
    <xf numFmtId="168" fontId="19" fillId="2" borderId="19" xfId="0" applyNumberFormat="1" applyFont="1" applyFill="1" applyBorder="1" applyAlignment="1" applyProtection="1">
      <alignment horizontal="center" vertical="center" wrapText="1"/>
      <protection hidden="1"/>
    </xf>
    <xf numFmtId="168" fontId="8" fillId="2" borderId="19" xfId="0" applyNumberFormat="1" applyFont="1" applyFill="1" applyBorder="1" applyAlignment="1" applyProtection="1">
      <alignment horizontal="center" vertical="center" wrapText="1"/>
      <protection hidden="1"/>
    </xf>
    <xf numFmtId="168" fontId="11" fillId="2" borderId="19" xfId="0" applyNumberFormat="1" applyFont="1" applyFill="1" applyBorder="1" applyAlignment="1" applyProtection="1">
      <alignment horizontal="center" vertical="center" wrapText="1"/>
      <protection hidden="1"/>
    </xf>
    <xf numFmtId="168" fontId="15" fillId="2" borderId="19" xfId="0" applyNumberFormat="1" applyFont="1" applyFill="1" applyBorder="1" applyAlignment="1" applyProtection="1">
      <alignment horizontal="center" vertical="center" wrapText="1"/>
      <protection hidden="1"/>
    </xf>
    <xf numFmtId="168" fontId="8" fillId="5" borderId="19" xfId="0" applyNumberFormat="1" applyFont="1" applyFill="1" applyBorder="1" applyAlignment="1" applyProtection="1">
      <alignment horizontal="center" vertical="center" wrapText="1"/>
      <protection hidden="1"/>
    </xf>
    <xf numFmtId="168" fontId="8" fillId="0" borderId="19" xfId="0" applyNumberFormat="1" applyFont="1" applyBorder="1" applyAlignment="1" applyProtection="1">
      <alignment horizontal="center" vertical="center" wrapText="1"/>
      <protection hidden="1"/>
    </xf>
    <xf numFmtId="2" fontId="17" fillId="2" borderId="19" xfId="0" applyNumberFormat="1" applyFont="1" applyFill="1" applyBorder="1" applyAlignment="1">
      <alignment horizontal="center" vertical="center" wrapText="1"/>
    </xf>
    <xf numFmtId="2" fontId="17" fillId="5" borderId="19" xfId="0" applyNumberFormat="1" applyFont="1" applyFill="1" applyBorder="1" applyAlignment="1">
      <alignment horizontal="center" vertical="center" wrapText="1"/>
    </xf>
    <xf numFmtId="2" fontId="17" fillId="0" borderId="19" xfId="0" applyNumberFormat="1" applyFont="1" applyBorder="1" applyAlignment="1">
      <alignment horizontal="center" vertical="center" wrapText="1"/>
    </xf>
    <xf numFmtId="2" fontId="10" fillId="5" borderId="19" xfId="0" applyNumberFormat="1" applyFont="1" applyFill="1" applyBorder="1" applyAlignment="1">
      <alignment horizontal="center" vertical="center" wrapText="1"/>
    </xf>
    <xf numFmtId="2" fontId="11" fillId="4" borderId="49" xfId="0" applyNumberFormat="1" applyFont="1" applyFill="1" applyBorder="1" applyAlignment="1">
      <alignment horizontal="center" vertical="center" wrapText="1"/>
    </xf>
    <xf numFmtId="168" fontId="17" fillId="2" borderId="15" xfId="0" applyNumberFormat="1" applyFont="1" applyFill="1" applyBorder="1" applyAlignment="1">
      <alignment horizontal="center" vertical="center" wrapText="1"/>
    </xf>
    <xf numFmtId="168" fontId="17" fillId="5" borderId="15" xfId="0" applyNumberFormat="1" applyFont="1" applyFill="1" applyBorder="1" applyAlignment="1">
      <alignment horizontal="center" vertical="center" wrapText="1"/>
    </xf>
    <xf numFmtId="168" fontId="17" fillId="5" borderId="22" xfId="0" applyNumberFormat="1" applyFont="1" applyFill="1" applyBorder="1" applyAlignment="1">
      <alignment horizontal="center" vertical="center" wrapText="1"/>
    </xf>
    <xf numFmtId="168" fontId="11" fillId="4" borderId="3" xfId="0" applyNumberFormat="1" applyFont="1" applyFill="1" applyBorder="1" applyAlignment="1">
      <alignment horizontal="center" vertical="center"/>
    </xf>
    <xf numFmtId="168" fontId="12" fillId="9" borderId="3" xfId="0" applyNumberFormat="1" applyFont="1" applyFill="1" applyBorder="1" applyAlignment="1">
      <alignment horizontal="center" vertical="center" wrapText="1"/>
    </xf>
    <xf numFmtId="168" fontId="12" fillId="9" borderId="10" xfId="0" applyNumberFormat="1" applyFont="1" applyFill="1" applyBorder="1" applyAlignment="1">
      <alignment horizontal="center" vertical="center" wrapText="1"/>
    </xf>
    <xf numFmtId="2" fontId="12" fillId="9" borderId="49" xfId="0" applyNumberFormat="1" applyFont="1" applyFill="1" applyBorder="1" applyAlignment="1">
      <alignment horizontal="center" vertical="center" wrapText="1"/>
    </xf>
    <xf numFmtId="2" fontId="12" fillId="9" borderId="3" xfId="0" applyNumberFormat="1" applyFont="1" applyFill="1" applyBorder="1" applyAlignment="1">
      <alignment horizontal="center" vertical="center" wrapText="1"/>
    </xf>
    <xf numFmtId="168" fontId="12" fillId="9" borderId="4" xfId="0" applyNumberFormat="1" applyFont="1" applyFill="1" applyBorder="1" applyAlignment="1">
      <alignment horizontal="center" vertical="center" wrapText="1"/>
    </xf>
    <xf numFmtId="168" fontId="8" fillId="2" borderId="13" xfId="0" applyNumberFormat="1" applyFont="1" applyFill="1" applyBorder="1" applyAlignment="1">
      <alignment horizontal="center" vertical="center" wrapText="1"/>
    </xf>
    <xf numFmtId="2" fontId="12" fillId="9" borderId="9" xfId="0" applyNumberFormat="1" applyFont="1" applyFill="1" applyBorder="1" applyAlignment="1">
      <alignment horizontal="center" vertical="center" wrapText="1"/>
    </xf>
    <xf numFmtId="0" fontId="6" fillId="5" borderId="33" xfId="0" applyFont="1" applyFill="1" applyBorder="1" applyAlignment="1">
      <alignment horizontal="center" vertical="center"/>
    </xf>
    <xf numFmtId="0" fontId="6" fillId="5" borderId="37" xfId="0" applyFont="1" applyFill="1" applyBorder="1" applyAlignment="1">
      <alignment horizontal="center" vertical="center"/>
    </xf>
    <xf numFmtId="0" fontId="6" fillId="5" borderId="35" xfId="0" applyFont="1" applyFill="1" applyBorder="1" applyAlignment="1">
      <alignment horizontal="center" vertical="center"/>
    </xf>
    <xf numFmtId="168" fontId="14" fillId="2" borderId="17" xfId="0" applyNumberFormat="1" applyFont="1" applyFill="1" applyBorder="1" applyAlignment="1">
      <alignment vertical="center" wrapText="1"/>
    </xf>
    <xf numFmtId="168" fontId="17" fillId="0" borderId="15" xfId="0" applyNumberFormat="1" applyFont="1" applyBorder="1" applyAlignment="1">
      <alignment horizontal="center" vertical="center" wrapText="1"/>
    </xf>
    <xf numFmtId="168" fontId="17" fillId="2" borderId="15" xfId="0" applyNumberFormat="1" applyFont="1" applyFill="1" applyBorder="1" applyAlignment="1">
      <alignment vertical="center" wrapText="1"/>
    </xf>
    <xf numFmtId="168" fontId="17" fillId="2" borderId="17" xfId="0" applyNumberFormat="1" applyFont="1" applyFill="1" applyBorder="1" applyAlignment="1">
      <alignment vertical="center" wrapText="1"/>
    </xf>
    <xf numFmtId="168" fontId="17" fillId="0" borderId="22" xfId="0" applyNumberFormat="1" applyFont="1" applyBorder="1" applyAlignment="1">
      <alignment horizontal="center" vertical="center" wrapText="1"/>
    </xf>
    <xf numFmtId="0" fontId="10" fillId="5" borderId="0" xfId="0" applyFont="1" applyFill="1" applyAlignment="1">
      <alignment vertical="center" wrapText="1"/>
    </xf>
    <xf numFmtId="0" fontId="8" fillId="0" borderId="0" xfId="0" applyFont="1" applyAlignment="1">
      <alignment horizontal="center" vertical="center" wrapText="1"/>
    </xf>
    <xf numFmtId="0" fontId="6" fillId="5" borderId="33" xfId="0" applyFont="1" applyFill="1" applyBorder="1" applyAlignment="1">
      <alignment horizontal="center" vertical="center" wrapText="1"/>
    </xf>
    <xf numFmtId="0" fontId="6" fillId="5" borderId="35" xfId="0" applyFont="1" applyFill="1" applyBorder="1" applyAlignment="1">
      <alignment horizontal="center" vertical="center" wrapText="1"/>
    </xf>
    <xf numFmtId="168" fontId="17" fillId="5" borderId="23" xfId="0" applyNumberFormat="1" applyFont="1" applyFill="1" applyBorder="1" applyAlignment="1">
      <alignment horizontal="center" vertical="center" wrapText="1"/>
    </xf>
    <xf numFmtId="2" fontId="17" fillId="5" borderId="21" xfId="0" applyNumberFormat="1" applyFont="1" applyFill="1" applyBorder="1" applyAlignment="1">
      <alignment horizontal="center" vertical="center" wrapText="1"/>
    </xf>
    <xf numFmtId="2" fontId="17" fillId="5" borderId="22" xfId="0" applyNumberFormat="1" applyFont="1" applyFill="1" applyBorder="1" applyAlignment="1">
      <alignment horizontal="center" vertical="center" wrapText="1"/>
    </xf>
    <xf numFmtId="2" fontId="8" fillId="4" borderId="3" xfId="0" applyNumberFormat="1" applyFont="1" applyFill="1" applyBorder="1" applyAlignment="1">
      <alignment horizontal="center" vertical="center" wrapText="1"/>
    </xf>
    <xf numFmtId="2" fontId="17" fillId="4" borderId="3" xfId="0" applyNumberFormat="1" applyFont="1" applyFill="1" applyBorder="1" applyAlignment="1">
      <alignment horizontal="center" vertical="center" wrapText="1"/>
    </xf>
    <xf numFmtId="2" fontId="17" fillId="4" borderId="49" xfId="0" applyNumberFormat="1" applyFont="1" applyFill="1" applyBorder="1" applyAlignment="1">
      <alignment horizontal="center" vertical="center" wrapText="1"/>
    </xf>
    <xf numFmtId="2" fontId="17" fillId="4" borderId="9" xfId="0" applyNumberFormat="1" applyFont="1" applyFill="1" applyBorder="1" applyAlignment="1">
      <alignment horizontal="center" vertical="center" wrapText="1"/>
    </xf>
    <xf numFmtId="2" fontId="8" fillId="4" borderId="0" xfId="0" applyNumberFormat="1" applyFont="1" applyFill="1" applyAlignment="1">
      <alignment horizontal="center" vertical="center" wrapText="1"/>
    </xf>
    <xf numFmtId="2" fontId="17" fillId="4" borderId="0" xfId="0" applyNumberFormat="1" applyFont="1" applyFill="1" applyAlignment="1">
      <alignment horizontal="center" vertical="center" wrapText="1"/>
    </xf>
    <xf numFmtId="168" fontId="6" fillId="5" borderId="33" xfId="0" applyNumberFormat="1" applyFont="1" applyFill="1" applyBorder="1" applyAlignment="1">
      <alignment horizontal="center" vertical="center"/>
    </xf>
    <xf numFmtId="168" fontId="6" fillId="5" borderId="35" xfId="0" applyNumberFormat="1" applyFont="1" applyFill="1" applyBorder="1" applyAlignment="1">
      <alignment horizontal="center" vertical="center"/>
    </xf>
    <xf numFmtId="168" fontId="26" fillId="2" borderId="17" xfId="0" applyNumberFormat="1" applyFont="1" applyFill="1" applyBorder="1" applyAlignment="1">
      <alignment horizontal="center" vertical="center" wrapText="1"/>
    </xf>
    <xf numFmtId="168" fontId="24" fillId="2" borderId="17" xfId="0" applyNumberFormat="1" applyFont="1" applyFill="1" applyBorder="1" applyAlignment="1">
      <alignment horizontal="center" vertical="center" wrapText="1"/>
    </xf>
    <xf numFmtId="168" fontId="25" fillId="2" borderId="17" xfId="0" applyNumberFormat="1" applyFont="1" applyFill="1" applyBorder="1" applyAlignment="1">
      <alignment horizontal="center" vertical="center" wrapText="1"/>
    </xf>
    <xf numFmtId="168" fontId="25" fillId="2" borderId="17" xfId="0" applyNumberFormat="1" applyFont="1" applyFill="1" applyBorder="1" applyAlignment="1" applyProtection="1">
      <alignment horizontal="center" vertical="center" wrapText="1"/>
      <protection hidden="1"/>
    </xf>
    <xf numFmtId="168" fontId="11" fillId="2" borderId="17" xfId="0" applyNumberFormat="1" applyFont="1" applyFill="1" applyBorder="1" applyAlignment="1">
      <alignment horizontal="center" vertical="center" wrapText="1"/>
    </xf>
    <xf numFmtId="168" fontId="11" fillId="2" borderId="17" xfId="8" applyNumberFormat="1" applyFont="1" applyFill="1" applyBorder="1" applyAlignment="1">
      <alignment horizontal="center" vertical="center" wrapText="1"/>
    </xf>
    <xf numFmtId="168" fontId="10" fillId="2" borderId="13" xfId="0" applyNumberFormat="1" applyFont="1" applyFill="1" applyBorder="1" applyAlignment="1">
      <alignment horizontal="center" vertical="center" wrapText="1"/>
    </xf>
    <xf numFmtId="0" fontId="11" fillId="9" borderId="9" xfId="0" applyFont="1" applyFill="1" applyBorder="1" applyAlignment="1" applyProtection="1">
      <alignment horizontal="center" vertical="center" wrapText="1"/>
      <protection hidden="1"/>
    </xf>
    <xf numFmtId="0" fontId="11" fillId="9" borderId="4" xfId="0" applyFont="1" applyFill="1" applyBorder="1" applyAlignment="1">
      <alignment horizontal="center" vertical="center" wrapText="1"/>
    </xf>
    <xf numFmtId="0" fontId="11" fillId="9" borderId="46" xfId="0" applyFont="1" applyFill="1" applyBorder="1" applyAlignment="1">
      <alignment horizontal="center" vertical="center" wrapText="1"/>
    </xf>
    <xf numFmtId="0" fontId="6" fillId="0" borderId="33" xfId="0" applyFont="1" applyBorder="1" applyAlignment="1">
      <alignment horizontal="center" vertical="center"/>
    </xf>
    <xf numFmtId="0" fontId="6" fillId="0" borderId="35" xfId="0" applyFont="1" applyBorder="1" applyAlignment="1">
      <alignment horizontal="center" vertical="center"/>
    </xf>
    <xf numFmtId="168" fontId="11" fillId="4" borderId="0" xfId="0" applyNumberFormat="1" applyFont="1" applyFill="1" applyAlignment="1">
      <alignment horizontal="center" vertical="center" wrapText="1"/>
    </xf>
    <xf numFmtId="0" fontId="8" fillId="2" borderId="17" xfId="0" applyFont="1" applyFill="1" applyBorder="1" applyAlignment="1">
      <alignment horizontal="center" vertical="center" wrapText="1"/>
    </xf>
    <xf numFmtId="164" fontId="8" fillId="2" borderId="17" xfId="0" applyNumberFormat="1" applyFont="1" applyFill="1" applyBorder="1" applyAlignment="1">
      <alignment horizontal="center" vertical="center" wrapText="1"/>
    </xf>
    <xf numFmtId="0" fontId="8" fillId="5" borderId="17" xfId="0" applyFont="1" applyFill="1" applyBorder="1" applyAlignment="1">
      <alignment horizontal="center" vertical="center" wrapText="1"/>
    </xf>
    <xf numFmtId="2" fontId="8" fillId="2" borderId="14" xfId="2" applyNumberFormat="1" applyFont="1" applyFill="1" applyBorder="1" applyAlignment="1" applyProtection="1">
      <alignment horizontal="center" vertical="center" wrapText="1"/>
      <protection hidden="1"/>
    </xf>
    <xf numFmtId="168" fontId="8" fillId="2" borderId="22" xfId="0" applyNumberFormat="1" applyFont="1" applyFill="1" applyBorder="1" applyAlignment="1">
      <alignment horizontal="center" vertical="center" wrapText="1"/>
    </xf>
    <xf numFmtId="0" fontId="39" fillId="9" borderId="11" xfId="0" applyFont="1" applyFill="1" applyBorder="1" applyAlignment="1">
      <alignment horizontal="center" vertical="center"/>
    </xf>
    <xf numFmtId="0" fontId="39" fillId="9" borderId="13" xfId="0" applyFont="1" applyFill="1" applyBorder="1" applyAlignment="1">
      <alignment horizontal="center" vertical="center"/>
    </xf>
    <xf numFmtId="168" fontId="39" fillId="9" borderId="11" xfId="0" applyNumberFormat="1" applyFont="1" applyFill="1" applyBorder="1" applyAlignment="1">
      <alignment horizontal="center" vertical="center"/>
    </xf>
    <xf numFmtId="168" fontId="39" fillId="9" borderId="12" xfId="0" applyNumberFormat="1" applyFont="1" applyFill="1" applyBorder="1" applyAlignment="1">
      <alignment horizontal="center" vertical="center"/>
    </xf>
    <xf numFmtId="175" fontId="61" fillId="0" borderId="32" xfId="29" applyFont="1" applyBorder="1" applyAlignment="1">
      <alignment vertical="center"/>
    </xf>
    <xf numFmtId="175" fontId="61" fillId="0" borderId="33" xfId="29" applyFont="1" applyBorder="1" applyAlignment="1">
      <alignment vertical="center"/>
    </xf>
    <xf numFmtId="175" fontId="19" fillId="0" borderId="0" xfId="29" applyFont="1" applyAlignment="1">
      <alignment horizontal="center" vertical="center"/>
    </xf>
    <xf numFmtId="175" fontId="9" fillId="0" borderId="0" xfId="29" applyFont="1" applyAlignment="1">
      <alignment vertical="center"/>
    </xf>
    <xf numFmtId="176" fontId="9" fillId="0" borderId="36" xfId="30" applyNumberFormat="1" applyFont="1" applyBorder="1" applyAlignment="1">
      <alignment vertical="center"/>
    </xf>
    <xf numFmtId="176" fontId="9" fillId="0" borderId="37" xfId="30" applyNumberFormat="1" applyFont="1" applyBorder="1" applyAlignment="1">
      <alignment vertical="center"/>
    </xf>
    <xf numFmtId="176" fontId="9" fillId="0" borderId="34" xfId="30" applyNumberFormat="1" applyFont="1" applyBorder="1" applyAlignment="1">
      <alignment vertical="center"/>
    </xf>
    <xf numFmtId="176" fontId="9" fillId="0" borderId="35" xfId="30" applyNumberFormat="1" applyFont="1" applyBorder="1" applyAlignment="1">
      <alignment vertical="center"/>
    </xf>
    <xf numFmtId="176" fontId="9" fillId="0" borderId="0" xfId="30" applyNumberFormat="1" applyFont="1" applyAlignment="1">
      <alignment vertical="center"/>
    </xf>
    <xf numFmtId="175" fontId="9" fillId="0" borderId="0" xfId="30" applyFont="1" applyAlignment="1">
      <alignment vertical="center"/>
    </xf>
    <xf numFmtId="175" fontId="31" fillId="0" borderId="0" xfId="30" applyFont="1" applyAlignment="1">
      <alignment vertical="center"/>
    </xf>
    <xf numFmtId="0" fontId="65" fillId="0" borderId="54" xfId="25" applyFont="1" applyBorder="1" applyAlignment="1">
      <alignment horizontal="left" vertical="center"/>
    </xf>
    <xf numFmtId="175" fontId="42" fillId="0" borderId="0" xfId="30" applyFont="1" applyAlignment="1">
      <alignment vertical="center"/>
    </xf>
    <xf numFmtId="175" fontId="1" fillId="0" borderId="0" xfId="30" applyFont="1" applyAlignment="1">
      <alignment vertical="center"/>
    </xf>
    <xf numFmtId="175" fontId="66" fillId="0" borderId="0" xfId="30" applyFont="1" applyAlignment="1">
      <alignment vertical="center"/>
    </xf>
    <xf numFmtId="0" fontId="67" fillId="0" borderId="54" xfId="25" applyFont="1" applyBorder="1" applyAlignment="1">
      <alignment horizontal="left" vertical="center"/>
    </xf>
    <xf numFmtId="0" fontId="10" fillId="0" borderId="0" xfId="25" applyFont="1" applyAlignment="1">
      <alignment horizontal="right" vertical="center"/>
    </xf>
    <xf numFmtId="0" fontId="6" fillId="0" borderId="0" xfId="25" applyFont="1" applyAlignment="1">
      <alignment horizontal="left" vertical="center"/>
    </xf>
    <xf numFmtId="0" fontId="1" fillId="0" borderId="0" xfId="25" applyFont="1" applyAlignment="1">
      <alignment horizontal="right" vertical="center"/>
    </xf>
    <xf numFmtId="175" fontId="68" fillId="0" borderId="0" xfId="29" applyFont="1" applyAlignment="1">
      <alignment horizontal="right" vertical="center"/>
    </xf>
    <xf numFmtId="175" fontId="68" fillId="0" borderId="0" xfId="29" applyFont="1" applyAlignment="1">
      <alignment horizontal="left" vertical="center"/>
    </xf>
    <xf numFmtId="175" fontId="68" fillId="0" borderId="0" xfId="29" applyFont="1" applyAlignment="1">
      <alignment vertical="center"/>
    </xf>
    <xf numFmtId="175" fontId="61" fillId="0" borderId="0" xfId="29" applyFont="1" applyAlignment="1">
      <alignment vertical="center"/>
    </xf>
    <xf numFmtId="178" fontId="6" fillId="0" borderId="54" xfId="30" applyNumberFormat="1" applyFont="1" applyBorder="1" applyAlignment="1">
      <alignment horizontal="left" vertical="center"/>
    </xf>
    <xf numFmtId="175" fontId="61" fillId="0" borderId="54" xfId="29" applyFont="1" applyBorder="1" applyAlignment="1">
      <alignment vertical="center"/>
    </xf>
    <xf numFmtId="174" fontId="6" fillId="0" borderId="54" xfId="25" applyNumberFormat="1" applyFont="1" applyBorder="1" applyAlignment="1">
      <alignment horizontal="left" vertical="center"/>
    </xf>
    <xf numFmtId="1" fontId="6" fillId="0" borderId="54" xfId="30" applyNumberFormat="1" applyFont="1" applyBorder="1" applyAlignment="1">
      <alignment horizontal="left" vertical="center"/>
    </xf>
    <xf numFmtId="177" fontId="6" fillId="0" borderId="54" xfId="25" applyNumberFormat="1" applyFont="1" applyBorder="1" applyAlignment="1">
      <alignment horizontal="left" vertical="center"/>
    </xf>
    <xf numFmtId="175" fontId="70" fillId="0" borderId="54" xfId="29" applyFont="1" applyBorder="1" applyAlignment="1">
      <alignment horizontal="center" vertical="center" wrapText="1"/>
    </xf>
    <xf numFmtId="176" fontId="31" fillId="0" borderId="0" xfId="30" applyNumberFormat="1" applyFont="1" applyAlignment="1">
      <alignment horizontal="left" vertical="center"/>
    </xf>
    <xf numFmtId="176" fontId="40" fillId="0" borderId="0" xfId="30" applyNumberFormat="1" applyFont="1" applyAlignment="1">
      <alignment horizontal="left" vertical="center"/>
    </xf>
    <xf numFmtId="175" fontId="71" fillId="0" borderId="0" xfId="29" applyFont="1" applyAlignment="1">
      <alignment horizontal="left" vertical="center"/>
    </xf>
    <xf numFmtId="175" fontId="72" fillId="0" borderId="0" xfId="29" applyFont="1" applyAlignment="1">
      <alignment horizontal="left" vertical="center"/>
    </xf>
    <xf numFmtId="175" fontId="62" fillId="0" borderId="0" xfId="29" applyFont="1" applyAlignment="1">
      <alignment horizontal="center" vertical="center"/>
    </xf>
    <xf numFmtId="175" fontId="73" fillId="0" borderId="43" xfId="29" applyFont="1" applyBorder="1" applyAlignment="1">
      <alignment vertical="center"/>
    </xf>
    <xf numFmtId="175" fontId="61" fillId="0" borderId="43" xfId="29" applyFont="1" applyBorder="1" applyAlignment="1">
      <alignment vertical="center"/>
    </xf>
    <xf numFmtId="175" fontId="71" fillId="0" borderId="43" xfId="29" applyFont="1" applyBorder="1" applyAlignment="1">
      <alignment vertical="center"/>
    </xf>
    <xf numFmtId="175" fontId="74" fillId="0" borderId="0" xfId="29" applyFont="1" applyAlignment="1">
      <alignment vertical="center"/>
    </xf>
    <xf numFmtId="175" fontId="71" fillId="0" borderId="0" xfId="29" applyFont="1" applyAlignment="1">
      <alignment vertical="center"/>
    </xf>
    <xf numFmtId="175" fontId="62" fillId="0" borderId="0" xfId="29" applyFont="1" applyAlignment="1">
      <alignment horizontal="left" vertical="center"/>
    </xf>
    <xf numFmtId="175" fontId="71" fillId="0" borderId="0" xfId="29" applyFont="1" applyAlignment="1">
      <alignment horizontal="right" vertical="center"/>
    </xf>
    <xf numFmtId="175" fontId="61" fillId="0" borderId="0" xfId="29" applyFont="1" applyAlignment="1">
      <alignment horizontal="left" vertical="center"/>
    </xf>
    <xf numFmtId="175" fontId="72" fillId="0" borderId="0" xfId="29" applyFont="1" applyAlignment="1">
      <alignment vertical="center"/>
    </xf>
    <xf numFmtId="175" fontId="62" fillId="0" borderId="0" xfId="29" applyFont="1" applyAlignment="1">
      <alignment horizontal="right" vertical="center"/>
    </xf>
    <xf numFmtId="175" fontId="62" fillId="0" borderId="0" xfId="29" applyFont="1" applyAlignment="1">
      <alignment vertical="center"/>
    </xf>
    <xf numFmtId="175" fontId="45" fillId="0" borderId="0" xfId="29" applyFont="1" applyAlignment="1">
      <alignment vertical="center"/>
    </xf>
    <xf numFmtId="175" fontId="76" fillId="0" borderId="0" xfId="29" applyFont="1" applyAlignment="1">
      <alignment vertical="center"/>
    </xf>
    <xf numFmtId="175" fontId="77" fillId="0" borderId="54" xfId="29" applyFont="1" applyBorder="1" applyAlignment="1">
      <alignment horizontal="center" vertical="center" wrapText="1"/>
    </xf>
    <xf numFmtId="168" fontId="24" fillId="0" borderId="0" xfId="29" applyNumberFormat="1" applyFont="1" applyAlignment="1">
      <alignment horizontal="center" vertical="center"/>
    </xf>
    <xf numFmtId="175" fontId="75" fillId="0" borderId="0" xfId="29" applyFont="1" applyAlignment="1">
      <alignment vertical="center"/>
    </xf>
    <xf numFmtId="175" fontId="78" fillId="0" borderId="0" xfId="29" applyFont="1" applyAlignment="1">
      <alignment horizontal="center" vertical="center"/>
    </xf>
    <xf numFmtId="175" fontId="75" fillId="0" borderId="43" xfId="29" applyFont="1" applyBorder="1" applyAlignment="1">
      <alignment vertical="center"/>
    </xf>
    <xf numFmtId="175" fontId="79" fillId="0" borderId="0" xfId="29" applyFont="1" applyAlignment="1">
      <alignment horizontal="right" vertical="center"/>
    </xf>
    <xf numFmtId="175" fontId="78" fillId="0" borderId="0" xfId="29" applyFont="1" applyAlignment="1">
      <alignment vertical="center"/>
    </xf>
    <xf numFmtId="175" fontId="15" fillId="0" borderId="0" xfId="29" applyFont="1" applyAlignment="1">
      <alignment horizontal="center" vertical="center"/>
    </xf>
    <xf numFmtId="175" fontId="61" fillId="0" borderId="0" xfId="29" applyFont="1" applyAlignment="1">
      <alignment horizontal="center" vertical="center"/>
    </xf>
    <xf numFmtId="175" fontId="61" fillId="0" borderId="43" xfId="29" applyFont="1" applyBorder="1" applyAlignment="1">
      <alignment horizontal="left" vertical="center"/>
    </xf>
    <xf numFmtId="175" fontId="9" fillId="0" borderId="43" xfId="29" applyFont="1" applyBorder="1" applyAlignment="1">
      <alignment vertical="center"/>
    </xf>
    <xf numFmtId="181" fontId="62" fillId="0" borderId="43" xfId="29" applyNumberFormat="1" applyFont="1" applyBorder="1" applyAlignment="1">
      <alignment horizontal="left" vertical="center"/>
    </xf>
    <xf numFmtId="175" fontId="61" fillId="0" borderId="43" xfId="29" applyFont="1" applyBorder="1" applyAlignment="1">
      <alignment horizontal="center" vertical="center"/>
    </xf>
    <xf numFmtId="175" fontId="75" fillId="0" borderId="43" xfId="29" applyFont="1" applyBorder="1" applyAlignment="1">
      <alignment horizontal="left" vertical="center"/>
    </xf>
    <xf numFmtId="175" fontId="62" fillId="0" borderId="76" xfId="29" applyFont="1" applyBorder="1" applyAlignment="1">
      <alignment horizontal="right" vertical="center"/>
    </xf>
    <xf numFmtId="175" fontId="80" fillId="0" borderId="0" xfId="29" applyFont="1" applyAlignment="1">
      <alignment horizontal="left" vertical="center"/>
    </xf>
    <xf numFmtId="175" fontId="81" fillId="0" borderId="90" xfId="29" applyFont="1" applyBorder="1" applyAlignment="1">
      <alignment vertical="center"/>
    </xf>
    <xf numFmtId="176" fontId="9" fillId="0" borderId="0" xfId="30" applyNumberFormat="1" applyFont="1" applyAlignment="1">
      <alignment horizontal="center" vertical="center"/>
    </xf>
    <xf numFmtId="175" fontId="9" fillId="0" borderId="0" xfId="29" applyFont="1" applyAlignment="1">
      <alignment horizontal="center" vertical="center"/>
    </xf>
    <xf numFmtId="0" fontId="65" fillId="0" borderId="0" xfId="29" applyNumberFormat="1" applyFont="1" applyAlignment="1">
      <alignment horizontal="center" vertical="center"/>
    </xf>
    <xf numFmtId="0" fontId="11" fillId="0" borderId="0" xfId="29" applyNumberFormat="1" applyFont="1" applyAlignment="1">
      <alignment horizontal="center" vertical="center"/>
    </xf>
    <xf numFmtId="39" fontId="69" fillId="0" borderId="0" xfId="29" applyNumberFormat="1" applyFont="1" applyAlignment="1">
      <alignment horizontal="center" vertical="center"/>
    </xf>
    <xf numFmtId="39" fontId="69" fillId="0" borderId="43" xfId="29" applyNumberFormat="1" applyFont="1" applyBorder="1" applyAlignment="1">
      <alignment horizontal="center" vertical="center"/>
    </xf>
    <xf numFmtId="39" fontId="61" fillId="0" borderId="0" xfId="29" applyNumberFormat="1" applyFont="1" applyAlignment="1">
      <alignment horizontal="center" vertical="center"/>
    </xf>
    <xf numFmtId="39" fontId="61" fillId="0" borderId="43" xfId="29" applyNumberFormat="1" applyFont="1" applyBorder="1" applyAlignment="1">
      <alignment horizontal="center" vertical="center"/>
    </xf>
    <xf numFmtId="179" fontId="75" fillId="0" borderId="0" xfId="29" applyNumberFormat="1" applyFont="1" applyAlignment="1">
      <alignment horizontal="center" vertical="center"/>
    </xf>
    <xf numFmtId="180" fontId="75" fillId="0" borderId="43" xfId="29" applyNumberFormat="1" applyFont="1" applyBorder="1" applyAlignment="1">
      <alignment horizontal="center" vertical="center"/>
    </xf>
    <xf numFmtId="179" fontId="75" fillId="0" borderId="43" xfId="29" applyNumberFormat="1" applyFont="1" applyBorder="1" applyAlignment="1">
      <alignment horizontal="center" vertical="center"/>
    </xf>
    <xf numFmtId="165" fontId="75" fillId="0" borderId="0" xfId="31" applyFont="1" applyFill="1" applyAlignment="1" applyProtection="1">
      <alignment horizontal="center" vertical="center"/>
    </xf>
    <xf numFmtId="165" fontId="75" fillId="0" borderId="43" xfId="32" applyFont="1" applyFill="1" applyBorder="1" applyAlignment="1" applyProtection="1">
      <alignment horizontal="center" vertical="center"/>
    </xf>
    <xf numFmtId="165" fontId="78" fillId="0" borderId="43" xfId="31" applyFont="1" applyFill="1" applyBorder="1" applyAlignment="1" applyProtection="1">
      <alignment horizontal="center" vertical="center"/>
    </xf>
    <xf numFmtId="165" fontId="78" fillId="0" borderId="0" xfId="31" applyFont="1" applyFill="1" applyBorder="1" applyAlignment="1" applyProtection="1">
      <alignment horizontal="center" vertical="center"/>
    </xf>
    <xf numFmtId="39" fontId="75" fillId="0" borderId="43" xfId="29" applyNumberFormat="1" applyFont="1" applyBorder="1" applyAlignment="1">
      <alignment horizontal="center" vertical="center"/>
    </xf>
    <xf numFmtId="39" fontId="75" fillId="0" borderId="0" xfId="29" applyNumberFormat="1" applyFont="1" applyAlignment="1">
      <alignment horizontal="center" vertical="center"/>
    </xf>
    <xf numFmtId="4" fontId="75" fillId="0" borderId="43" xfId="29" applyNumberFormat="1" applyFont="1" applyBorder="1" applyAlignment="1">
      <alignment horizontal="center" vertical="center"/>
    </xf>
    <xf numFmtId="39" fontId="78" fillId="0" borderId="43" xfId="29" applyNumberFormat="1" applyFont="1" applyBorder="1" applyAlignment="1">
      <alignment horizontal="center" vertical="center"/>
    </xf>
    <xf numFmtId="175" fontId="75" fillId="0" borderId="43" xfId="29" applyFont="1" applyBorder="1" applyAlignment="1">
      <alignment horizontal="center" vertical="center"/>
    </xf>
    <xf numFmtId="179" fontId="78" fillId="0" borderId="76" xfId="29" applyNumberFormat="1" applyFont="1" applyBorder="1" applyAlignment="1">
      <alignment horizontal="center" vertical="center"/>
    </xf>
    <xf numFmtId="175" fontId="81" fillId="0" borderId="91" xfId="29" applyFont="1" applyBorder="1" applyAlignment="1">
      <alignment horizontal="center" vertical="center"/>
    </xf>
    <xf numFmtId="168" fontId="39" fillId="9" borderId="30" xfId="0" applyNumberFormat="1" applyFont="1" applyFill="1" applyBorder="1" applyAlignment="1">
      <alignment horizontal="center" vertical="center"/>
    </xf>
    <xf numFmtId="0" fontId="35" fillId="4" borderId="48" xfId="0" applyFont="1" applyFill="1" applyBorder="1" applyAlignment="1">
      <alignment horizontal="center" vertical="center"/>
    </xf>
    <xf numFmtId="168" fontId="35" fillId="4" borderId="9" xfId="3" applyNumberFormat="1" applyFont="1" applyFill="1" applyBorder="1" applyAlignment="1">
      <alignment horizontal="center" vertical="center"/>
    </xf>
    <xf numFmtId="168" fontId="35" fillId="4" borderId="3" xfId="3" applyNumberFormat="1" applyFont="1" applyFill="1" applyBorder="1" applyAlignment="1">
      <alignment horizontal="center" vertical="center"/>
    </xf>
    <xf numFmtId="0" fontId="11" fillId="4" borderId="22" xfId="6" applyFont="1" applyFill="1" applyBorder="1" applyAlignment="1" applyProtection="1">
      <alignment vertical="center" wrapText="1"/>
      <protection hidden="1"/>
    </xf>
    <xf numFmtId="168" fontId="6" fillId="4" borderId="31" xfId="6" applyNumberFormat="1" applyFont="1" applyFill="1" applyBorder="1" applyAlignment="1">
      <alignment horizontal="center" vertical="center" wrapText="1"/>
    </xf>
    <xf numFmtId="168" fontId="11" fillId="5" borderId="6" xfId="0" applyNumberFormat="1" applyFont="1" applyFill="1" applyBorder="1" applyAlignment="1" applyProtection="1">
      <alignment horizontal="center" vertical="center" wrapText="1"/>
      <protection hidden="1"/>
    </xf>
    <xf numFmtId="168" fontId="6" fillId="0" borderId="33" xfId="0" applyNumberFormat="1" applyFont="1" applyBorder="1" applyAlignment="1">
      <alignment vertical="center"/>
    </xf>
    <xf numFmtId="168" fontId="6" fillId="0" borderId="37" xfId="0" applyNumberFormat="1" applyFont="1" applyBorder="1" applyAlignment="1">
      <alignment vertical="center"/>
    </xf>
    <xf numFmtId="168" fontId="11" fillId="5" borderId="1" xfId="0" applyNumberFormat="1" applyFont="1" applyFill="1" applyBorder="1" applyAlignment="1" applyProtection="1">
      <alignment horizontal="center" vertical="center" wrapText="1"/>
      <protection hidden="1"/>
    </xf>
    <xf numFmtId="168" fontId="6" fillId="0" borderId="35" xfId="0" applyNumberFormat="1" applyFont="1" applyBorder="1" applyAlignment="1">
      <alignment vertical="center"/>
    </xf>
    <xf numFmtId="176" fontId="9" fillId="0" borderId="0" xfId="33" applyNumberFormat="1" applyFont="1"/>
    <xf numFmtId="175" fontId="9" fillId="0" borderId="0" xfId="33" applyFont="1"/>
    <xf numFmtId="176" fontId="84" fillId="0" borderId="0" xfId="33" applyNumberFormat="1" applyFont="1"/>
    <xf numFmtId="176" fontId="85" fillId="0" borderId="0" xfId="33" applyNumberFormat="1" applyFont="1"/>
    <xf numFmtId="176" fontId="85" fillId="0" borderId="0" xfId="33" applyNumberFormat="1" applyFont="1" applyAlignment="1">
      <alignment horizontal="center"/>
    </xf>
    <xf numFmtId="175" fontId="85" fillId="0" borderId="0" xfId="33" applyFont="1"/>
    <xf numFmtId="177" fontId="85" fillId="0" borderId="0" xfId="34" applyFont="1" applyAlignment="1">
      <alignment horizontal="right" vertical="center" indent="1"/>
    </xf>
    <xf numFmtId="177" fontId="85" fillId="0" borderId="54" xfId="34" applyFont="1" applyBorder="1" applyAlignment="1">
      <alignment horizontal="left" vertical="center" indent="1"/>
    </xf>
    <xf numFmtId="177" fontId="87" fillId="5" borderId="0" xfId="34" applyFont="1" applyFill="1" applyAlignment="1">
      <alignment horizontal="left" vertical="center" indent="1"/>
    </xf>
    <xf numFmtId="177" fontId="87" fillId="5" borderId="0" xfId="34" applyFont="1" applyFill="1" applyAlignment="1">
      <alignment horizontal="center" vertical="center"/>
    </xf>
    <xf numFmtId="177" fontId="88" fillId="0" borderId="0" xfId="34" applyFont="1" applyAlignment="1">
      <alignment horizontal="right" vertical="center" indent="1"/>
    </xf>
    <xf numFmtId="1" fontId="84" fillId="0" borderId="54" xfId="34" applyNumberFormat="1" applyFont="1" applyBorder="1" applyAlignment="1">
      <alignment horizontal="left" vertical="center" wrapText="1" indent="1"/>
    </xf>
    <xf numFmtId="177" fontId="87" fillId="0" borderId="0" xfId="34" applyFont="1" applyAlignment="1">
      <alignment horizontal="left" vertical="center" indent="1"/>
    </xf>
    <xf numFmtId="177" fontId="87" fillId="0" borderId="0" xfId="34" applyFont="1" applyAlignment="1">
      <alignment horizontal="center" vertical="center"/>
    </xf>
    <xf numFmtId="176" fontId="85" fillId="0" borderId="0" xfId="33" applyNumberFormat="1" applyFont="1" applyAlignment="1">
      <alignment horizontal="right" vertical="center"/>
    </xf>
    <xf numFmtId="17" fontId="85" fillId="0" borderId="54" xfId="34" applyNumberFormat="1" applyFont="1" applyBorder="1" applyAlignment="1">
      <alignment horizontal="left" vertical="center" indent="1"/>
    </xf>
    <xf numFmtId="176" fontId="85" fillId="0" borderId="0" xfId="33" applyNumberFormat="1" applyFont="1" applyAlignment="1">
      <alignment horizontal="center" vertical="center"/>
    </xf>
    <xf numFmtId="175" fontId="89" fillId="0" borderId="0" xfId="33" applyFont="1"/>
    <xf numFmtId="176" fontId="90" fillId="0" borderId="0" xfId="33" applyNumberFormat="1" applyFont="1" applyAlignment="1">
      <alignment horizontal="left" vertical="center"/>
    </xf>
    <xf numFmtId="176" fontId="91" fillId="0" borderId="0" xfId="33" applyNumberFormat="1" applyFont="1" applyAlignment="1">
      <alignment horizontal="left" indent="5"/>
    </xf>
    <xf numFmtId="175" fontId="90" fillId="0" borderId="0" xfId="33" applyFont="1"/>
    <xf numFmtId="175" fontId="85" fillId="0" borderId="0" xfId="33" applyFont="1" applyAlignment="1">
      <alignment horizontal="center"/>
    </xf>
    <xf numFmtId="182" fontId="85" fillId="0" borderId="0" xfId="33" applyNumberFormat="1" applyFont="1"/>
    <xf numFmtId="39" fontId="92" fillId="0" borderId="95" xfId="33" applyNumberFormat="1" applyFont="1" applyBorder="1" applyAlignment="1">
      <alignment horizontal="center" vertical="center"/>
    </xf>
    <xf numFmtId="39" fontId="92" fillId="0" borderId="43" xfId="33" applyNumberFormat="1" applyFont="1" applyBorder="1" applyAlignment="1">
      <alignment horizontal="center" vertical="center"/>
    </xf>
    <xf numFmtId="39" fontId="92" fillId="0" borderId="98" xfId="33" applyNumberFormat="1" applyFont="1" applyBorder="1" applyAlignment="1">
      <alignment horizontal="center" vertical="center"/>
    </xf>
    <xf numFmtId="39" fontId="92" fillId="0" borderId="12" xfId="33" applyNumberFormat="1" applyFont="1" applyBorder="1" applyAlignment="1">
      <alignment horizontal="center" vertical="center"/>
    </xf>
    <xf numFmtId="182" fontId="88" fillId="0" borderId="0" xfId="33" applyNumberFormat="1" applyFont="1" applyAlignment="1">
      <alignment vertical="center"/>
    </xf>
    <xf numFmtId="175" fontId="85" fillId="0" borderId="0" xfId="33" applyFont="1" applyAlignment="1">
      <alignment vertical="center"/>
    </xf>
    <xf numFmtId="175" fontId="85" fillId="0" borderId="93" xfId="33" applyFont="1" applyBorder="1"/>
    <xf numFmtId="0" fontId="90" fillId="0" borderId="51" xfId="35" applyNumberFormat="1" applyFont="1" applyFill="1" applyBorder="1" applyAlignment="1">
      <alignment horizontal="center" vertical="center" wrapText="1"/>
    </xf>
    <xf numFmtId="4" fontId="85" fillId="0" borderId="22" xfId="33" applyNumberFormat="1" applyFont="1" applyBorder="1"/>
    <xf numFmtId="176" fontId="85" fillId="0" borderId="79" xfId="33" applyNumberFormat="1" applyFont="1" applyBorder="1" applyAlignment="1">
      <alignment horizontal="center" vertical="center"/>
    </xf>
    <xf numFmtId="4" fontId="85" fillId="0" borderId="99" xfId="33" applyNumberFormat="1" applyFont="1" applyBorder="1"/>
    <xf numFmtId="4" fontId="85" fillId="0" borderId="100" xfId="33" applyNumberFormat="1" applyFont="1" applyBorder="1"/>
    <xf numFmtId="4" fontId="85" fillId="0" borderId="101" xfId="33" applyNumberFormat="1" applyFont="1" applyBorder="1"/>
    <xf numFmtId="182" fontId="9" fillId="0" borderId="0" xfId="33" applyNumberFormat="1" applyFont="1"/>
    <xf numFmtId="176" fontId="85" fillId="0" borderId="99" xfId="33" applyNumberFormat="1" applyFont="1" applyBorder="1" applyAlignment="1">
      <alignment horizontal="center" vertical="center"/>
    </xf>
    <xf numFmtId="165" fontId="84" fillId="0" borderId="102" xfId="35" applyNumberFormat="1" applyFont="1" applyFill="1" applyBorder="1" applyAlignment="1">
      <alignment vertical="center" wrapText="1"/>
    </xf>
    <xf numFmtId="0" fontId="84" fillId="0" borderId="103" xfId="35" applyNumberFormat="1" applyFont="1" applyFill="1" applyBorder="1" applyAlignment="1">
      <alignment vertical="center" wrapText="1"/>
    </xf>
    <xf numFmtId="9" fontId="84" fillId="0" borderId="103" xfId="21" applyFont="1" applyFill="1" applyBorder="1" applyAlignment="1">
      <alignment horizontal="center" vertical="center" wrapText="1"/>
    </xf>
    <xf numFmtId="165" fontId="84" fillId="0" borderId="101" xfId="31" applyFont="1" applyFill="1" applyBorder="1" applyAlignment="1" applyProtection="1">
      <alignment vertical="center"/>
    </xf>
    <xf numFmtId="176" fontId="84" fillId="0" borderId="0" xfId="33" applyNumberFormat="1" applyFont="1" applyAlignment="1">
      <alignment horizontal="right" vertical="center"/>
    </xf>
    <xf numFmtId="9" fontId="84" fillId="0" borderId="101" xfId="21" applyFont="1" applyFill="1" applyBorder="1" applyAlignment="1">
      <alignment horizontal="center" vertical="center"/>
    </xf>
    <xf numFmtId="165" fontId="84" fillId="0" borderId="99" xfId="31" applyFont="1" applyFill="1" applyBorder="1" applyAlignment="1" applyProtection="1">
      <alignment vertical="center"/>
    </xf>
    <xf numFmtId="183" fontId="84" fillId="0" borderId="99" xfId="31" applyNumberFormat="1" applyFont="1" applyFill="1" applyBorder="1" applyAlignment="1" applyProtection="1">
      <alignment vertical="center"/>
    </xf>
    <xf numFmtId="165" fontId="84" fillId="0" borderId="79" xfId="31" applyFont="1" applyFill="1" applyBorder="1" applyAlignment="1" applyProtection="1">
      <alignment vertical="center"/>
    </xf>
    <xf numFmtId="168" fontId="9" fillId="0" borderId="0" xfId="1" applyNumberFormat="1" applyFont="1" applyAlignment="1">
      <alignment vertical="center"/>
    </xf>
    <xf numFmtId="175" fontId="9" fillId="0" borderId="0" xfId="33" applyFont="1" applyAlignment="1">
      <alignment vertical="center"/>
    </xf>
    <xf numFmtId="39" fontId="9" fillId="0" borderId="0" xfId="33" applyNumberFormat="1" applyFont="1" applyAlignment="1">
      <alignment vertical="center"/>
    </xf>
    <xf numFmtId="165" fontId="94" fillId="0" borderId="99" xfId="31" applyFont="1" applyFill="1" applyBorder="1" applyAlignment="1" applyProtection="1">
      <alignment vertical="center"/>
    </xf>
    <xf numFmtId="165" fontId="85" fillId="0" borderId="101" xfId="31" applyFont="1" applyFill="1" applyBorder="1" applyAlignment="1" applyProtection="1">
      <alignment vertical="center"/>
    </xf>
    <xf numFmtId="184" fontId="9" fillId="0" borderId="0" xfId="33" applyNumberFormat="1" applyFont="1" applyAlignment="1">
      <alignment vertical="center"/>
    </xf>
    <xf numFmtId="176" fontId="85" fillId="0" borderId="93" xfId="33" applyNumberFormat="1" applyFont="1" applyBorder="1" applyAlignment="1">
      <alignment horizontal="center" vertical="center"/>
    </xf>
    <xf numFmtId="9" fontId="95" fillId="0" borderId="22" xfId="21" applyFont="1" applyFill="1" applyBorder="1" applyAlignment="1">
      <alignment horizontal="center" vertical="center"/>
    </xf>
    <xf numFmtId="165" fontId="95" fillId="0" borderId="22" xfId="31" applyFont="1" applyFill="1" applyBorder="1" applyAlignment="1" applyProtection="1">
      <alignment vertical="center"/>
    </xf>
    <xf numFmtId="176" fontId="84" fillId="0" borderId="22" xfId="33" applyNumberFormat="1" applyFont="1" applyBorder="1" applyAlignment="1">
      <alignment horizontal="center" vertical="center"/>
    </xf>
    <xf numFmtId="165" fontId="96" fillId="0" borderId="22" xfId="31" applyFont="1" applyFill="1" applyBorder="1" applyAlignment="1" applyProtection="1">
      <alignment vertical="center"/>
    </xf>
    <xf numFmtId="185" fontId="9" fillId="0" borderId="0" xfId="33" applyNumberFormat="1" applyFont="1" applyAlignment="1">
      <alignment vertical="center"/>
    </xf>
    <xf numFmtId="44" fontId="9" fillId="0" borderId="0" xfId="33" applyNumberFormat="1" applyFont="1" applyAlignment="1">
      <alignment vertical="center"/>
    </xf>
    <xf numFmtId="175" fontId="88" fillId="0" borderId="0" xfId="33" applyFont="1" applyAlignment="1">
      <alignment horizontal="left" vertical="center" indent="1"/>
    </xf>
    <xf numFmtId="175" fontId="88" fillId="0" borderId="103" xfId="33" applyFont="1" applyBorder="1" applyAlignment="1">
      <alignment horizontal="left" vertical="center" indent="1"/>
    </xf>
    <xf numFmtId="175" fontId="95" fillId="0" borderId="79" xfId="33" applyFont="1" applyBorder="1" applyAlignment="1">
      <alignment horizontal="center" vertical="center"/>
    </xf>
    <xf numFmtId="165" fontId="95" fillId="0" borderId="79" xfId="31" applyFont="1" applyFill="1" applyBorder="1" applyAlignment="1" applyProtection="1">
      <alignment vertical="center"/>
    </xf>
    <xf numFmtId="176" fontId="84" fillId="0" borderId="79" xfId="33" applyNumberFormat="1" applyFont="1" applyBorder="1" applyAlignment="1">
      <alignment horizontal="center" vertical="center"/>
    </xf>
    <xf numFmtId="165" fontId="95" fillId="0" borderId="54" xfId="31" applyFont="1" applyFill="1" applyBorder="1" applyAlignment="1" applyProtection="1">
      <alignment vertical="center"/>
    </xf>
    <xf numFmtId="165" fontId="96" fillId="0" borderId="54" xfId="31" applyFont="1" applyFill="1" applyBorder="1" applyAlignment="1" applyProtection="1">
      <alignment vertical="center"/>
    </xf>
    <xf numFmtId="165" fontId="9" fillId="0" borderId="0" xfId="33" applyNumberFormat="1" applyFont="1" applyAlignment="1">
      <alignment vertical="center"/>
    </xf>
    <xf numFmtId="176" fontId="85" fillId="0" borderId="13" xfId="33" applyNumberFormat="1" applyFont="1" applyBorder="1" applyAlignment="1">
      <alignment horizontal="center" vertical="center"/>
    </xf>
    <xf numFmtId="175" fontId="95" fillId="0" borderId="103" xfId="33" applyFont="1" applyBorder="1" applyAlignment="1">
      <alignment horizontal="center" vertical="center"/>
    </xf>
    <xf numFmtId="165" fontId="84" fillId="0" borderId="54" xfId="31" applyFont="1" applyFill="1" applyBorder="1" applyAlignment="1" applyProtection="1">
      <alignment vertical="center"/>
    </xf>
    <xf numFmtId="165" fontId="94" fillId="0" borderId="54" xfId="31" applyFont="1" applyFill="1" applyBorder="1" applyAlignment="1" applyProtection="1">
      <alignment vertical="center"/>
    </xf>
    <xf numFmtId="175" fontId="88" fillId="0" borderId="54" xfId="33" applyFont="1" applyBorder="1" applyAlignment="1">
      <alignment horizontal="left" vertical="center" indent="1"/>
    </xf>
    <xf numFmtId="175" fontId="84" fillId="0" borderId="0" xfId="33" applyFont="1" applyAlignment="1">
      <alignment horizontal="right" vertical="center" indent="1"/>
    </xf>
    <xf numFmtId="175" fontId="95" fillId="0" borderId="22" xfId="33" applyFont="1" applyBorder="1" applyAlignment="1">
      <alignment horizontal="center" vertical="center"/>
    </xf>
    <xf numFmtId="165" fontId="95" fillId="0" borderId="23" xfId="31" applyFont="1" applyFill="1" applyBorder="1" applyAlignment="1" applyProtection="1">
      <alignment vertical="center"/>
    </xf>
    <xf numFmtId="165" fontId="96" fillId="0" borderId="23" xfId="31" applyFont="1" applyFill="1" applyBorder="1" applyAlignment="1" applyProtection="1">
      <alignment vertical="center"/>
    </xf>
    <xf numFmtId="175" fontId="97" fillId="0" borderId="0" xfId="33" applyFont="1" applyAlignment="1">
      <alignment horizontal="left" vertical="center" indent="1"/>
    </xf>
    <xf numFmtId="165" fontId="96" fillId="0" borderId="79" xfId="31" applyFont="1" applyFill="1" applyBorder="1" applyAlignment="1" applyProtection="1">
      <alignment vertical="center"/>
    </xf>
    <xf numFmtId="176" fontId="85" fillId="0" borderId="95" xfId="33" applyNumberFormat="1" applyFont="1" applyBorder="1" applyAlignment="1">
      <alignment horizontal="center" vertical="center"/>
    </xf>
    <xf numFmtId="175" fontId="88" fillId="0" borderId="94" xfId="33" applyFont="1" applyBorder="1" applyAlignment="1">
      <alignment horizontal="left" vertical="center" indent="1"/>
    </xf>
    <xf numFmtId="175" fontId="95" fillId="0" borderId="12" xfId="33" applyFont="1" applyBorder="1" applyAlignment="1">
      <alignment horizontal="center" vertical="center" wrapText="1"/>
    </xf>
    <xf numFmtId="165" fontId="84" fillId="0" borderId="79" xfId="31" applyFont="1" applyFill="1" applyBorder="1" applyAlignment="1">
      <alignment vertical="center"/>
    </xf>
    <xf numFmtId="176" fontId="84" fillId="0" borderId="12" xfId="33" applyNumberFormat="1" applyFont="1" applyBorder="1" applyAlignment="1">
      <alignment horizontal="center" vertical="center"/>
    </xf>
    <xf numFmtId="165" fontId="94" fillId="0" borderId="54" xfId="31" applyFont="1" applyFill="1" applyBorder="1" applyAlignment="1">
      <alignment vertical="center"/>
    </xf>
    <xf numFmtId="175" fontId="84" fillId="0" borderId="104" xfId="33" applyFont="1" applyBorder="1" applyAlignment="1">
      <alignment horizontal="right" vertical="center" indent="1"/>
    </xf>
    <xf numFmtId="165" fontId="9" fillId="0" borderId="0" xfId="32" applyFont="1" applyAlignment="1">
      <alignment vertical="center"/>
    </xf>
    <xf numFmtId="175" fontId="97" fillId="0" borderId="0" xfId="33" applyFont="1" applyAlignment="1">
      <alignment horizontal="right" vertical="center" indent="1"/>
    </xf>
    <xf numFmtId="165" fontId="84" fillId="0" borderId="12" xfId="31" applyFont="1" applyFill="1" applyBorder="1" applyAlignment="1">
      <alignment vertical="center"/>
    </xf>
    <xf numFmtId="165" fontId="84" fillId="5" borderId="12" xfId="31" applyFont="1" applyFill="1" applyBorder="1" applyAlignment="1">
      <alignment vertical="center"/>
    </xf>
    <xf numFmtId="10" fontId="95" fillId="0" borderId="79" xfId="21" applyNumberFormat="1" applyFont="1" applyFill="1" applyBorder="1" applyAlignment="1">
      <alignment horizontal="center" vertical="center" wrapText="1"/>
    </xf>
    <xf numFmtId="165" fontId="84" fillId="0" borderId="54" xfId="31" applyFont="1" applyFill="1" applyBorder="1" applyAlignment="1">
      <alignment vertical="center"/>
    </xf>
    <xf numFmtId="165" fontId="84" fillId="5" borderId="79" xfId="31" applyFont="1" applyFill="1" applyBorder="1" applyAlignment="1" applyProtection="1">
      <alignment vertical="center"/>
    </xf>
    <xf numFmtId="175" fontId="98" fillId="0" borderId="0" xfId="33" applyFont="1" applyAlignment="1">
      <alignment horizontal="left" vertical="center" indent="1"/>
    </xf>
    <xf numFmtId="175" fontId="85" fillId="0" borderId="105" xfId="33" applyFont="1" applyBorder="1" applyAlignment="1">
      <alignment horizontal="left" vertical="center" indent="1"/>
    </xf>
    <xf numFmtId="10" fontId="85" fillId="0" borderId="0" xfId="21" applyNumberFormat="1" applyFont="1" applyFill="1" applyBorder="1" applyAlignment="1">
      <alignment horizontal="right" vertical="center" wrapText="1"/>
    </xf>
    <xf numFmtId="186" fontId="95" fillId="0" borderId="12" xfId="21" applyNumberFormat="1" applyFont="1" applyFill="1" applyBorder="1" applyAlignment="1">
      <alignment horizontal="center" vertical="center" wrapText="1"/>
    </xf>
    <xf numFmtId="175" fontId="88" fillId="0" borderId="106" xfId="33" applyFont="1" applyBorder="1" applyAlignment="1">
      <alignment horizontal="left" vertical="center" indent="1"/>
    </xf>
    <xf numFmtId="165" fontId="80" fillId="0" borderId="23" xfId="31" applyFont="1" applyFill="1" applyBorder="1" applyAlignment="1" applyProtection="1">
      <alignment vertical="center"/>
    </xf>
    <xf numFmtId="175" fontId="97" fillId="0" borderId="54" xfId="33" applyFont="1" applyBorder="1" applyAlignment="1">
      <alignment horizontal="left" vertical="center" indent="1"/>
    </xf>
    <xf numFmtId="10" fontId="85" fillId="0" borderId="0" xfId="33" applyNumberFormat="1" applyFont="1" applyAlignment="1">
      <alignment horizontal="right" vertical="center" indent="1"/>
    </xf>
    <xf numFmtId="9" fontId="95" fillId="0" borderId="79" xfId="33" applyNumberFormat="1" applyFont="1" applyBorder="1" applyAlignment="1">
      <alignment horizontal="center" vertical="center"/>
    </xf>
    <xf numFmtId="175" fontId="85" fillId="0" borderId="13" xfId="33" applyFont="1" applyBorder="1" applyAlignment="1">
      <alignment horizontal="left" vertical="center" wrapText="1" indent="2"/>
    </xf>
    <xf numFmtId="9" fontId="85" fillId="0" borderId="43" xfId="33" applyNumberFormat="1" applyFont="1" applyBorder="1" applyAlignment="1">
      <alignment horizontal="left" vertical="center"/>
    </xf>
    <xf numFmtId="9" fontId="95" fillId="0" borderId="12" xfId="33" applyNumberFormat="1" applyFont="1" applyBorder="1" applyAlignment="1">
      <alignment horizontal="center" vertical="center"/>
    </xf>
    <xf numFmtId="176" fontId="85" fillId="0" borderId="107" xfId="33" applyNumberFormat="1" applyFont="1" applyBorder="1" applyAlignment="1">
      <alignment horizontal="center" vertical="center"/>
    </xf>
    <xf numFmtId="175" fontId="88" fillId="0" borderId="17" xfId="33" applyFont="1" applyBorder="1" applyAlignment="1">
      <alignment horizontal="left" vertical="center" indent="1"/>
    </xf>
    <xf numFmtId="175" fontId="84" fillId="0" borderId="19" xfId="33" applyFont="1" applyBorder="1" applyAlignment="1">
      <alignment horizontal="right" vertical="center" indent="1"/>
    </xf>
    <xf numFmtId="175" fontId="95" fillId="0" borderId="19" xfId="33" applyFont="1" applyBorder="1" applyAlignment="1">
      <alignment horizontal="center" vertical="center"/>
    </xf>
    <xf numFmtId="165" fontId="95" fillId="0" borderId="15" xfId="31" applyFont="1" applyFill="1" applyBorder="1" applyAlignment="1" applyProtection="1">
      <alignment vertical="center"/>
    </xf>
    <xf numFmtId="9" fontId="95" fillId="0" borderId="12" xfId="21" applyFont="1" applyFill="1" applyBorder="1" applyAlignment="1">
      <alignment horizontal="center" vertical="center"/>
    </xf>
    <xf numFmtId="175" fontId="84" fillId="0" borderId="0" xfId="33" applyFont="1" applyAlignment="1">
      <alignment horizontal="center"/>
    </xf>
    <xf numFmtId="165" fontId="84" fillId="0" borderId="0" xfId="31" applyFont="1"/>
    <xf numFmtId="176" fontId="84" fillId="0" borderId="0" xfId="33" applyNumberFormat="1" applyFont="1" applyAlignment="1">
      <alignment horizontal="center" vertical="center"/>
    </xf>
    <xf numFmtId="175" fontId="85" fillId="15" borderId="17" xfId="33" applyFont="1" applyFill="1" applyBorder="1"/>
    <xf numFmtId="175" fontId="85" fillId="15" borderId="20" xfId="33" applyFont="1" applyFill="1" applyBorder="1"/>
    <xf numFmtId="175" fontId="84" fillId="15" borderId="20" xfId="33" applyFont="1" applyFill="1" applyBorder="1" applyAlignment="1">
      <alignment horizontal="center"/>
    </xf>
    <xf numFmtId="165" fontId="84" fillId="15" borderId="19" xfId="31" applyFont="1" applyFill="1" applyBorder="1"/>
    <xf numFmtId="176" fontId="84" fillId="15" borderId="17" xfId="33" applyNumberFormat="1" applyFont="1" applyFill="1" applyBorder="1" applyAlignment="1">
      <alignment horizontal="center" vertical="center"/>
    </xf>
    <xf numFmtId="165" fontId="84" fillId="15" borderId="20" xfId="31" applyFont="1" applyFill="1" applyBorder="1"/>
    <xf numFmtId="175" fontId="88" fillId="0" borderId="94" xfId="33" applyFont="1" applyBorder="1" applyAlignment="1">
      <alignment horizontal="left" vertical="center"/>
    </xf>
    <xf numFmtId="175" fontId="98" fillId="0" borderId="51" xfId="33" applyFont="1" applyBorder="1" applyAlignment="1">
      <alignment horizontal="right" vertical="center" indent="1"/>
    </xf>
    <xf numFmtId="175" fontId="95" fillId="0" borderId="51" xfId="33" applyFont="1" applyBorder="1" applyAlignment="1">
      <alignment horizontal="center" vertical="center"/>
    </xf>
    <xf numFmtId="165" fontId="84" fillId="0" borderId="22" xfId="31" applyFont="1" applyFill="1" applyBorder="1" applyAlignment="1">
      <alignment vertical="center"/>
    </xf>
    <xf numFmtId="165" fontId="84" fillId="0" borderId="22" xfId="31" applyFont="1" applyFill="1" applyBorder="1" applyAlignment="1" applyProtection="1">
      <alignment vertical="center"/>
    </xf>
    <xf numFmtId="176" fontId="85" fillId="0" borderId="54" xfId="33" applyNumberFormat="1" applyFont="1" applyBorder="1" applyAlignment="1">
      <alignment horizontal="center" vertical="center"/>
    </xf>
    <xf numFmtId="175" fontId="98" fillId="0" borderId="19" xfId="33" applyFont="1" applyBorder="1" applyAlignment="1">
      <alignment horizontal="right" vertical="center" indent="1"/>
    </xf>
    <xf numFmtId="175" fontId="95" fillId="0" borderId="50" xfId="33" applyFont="1" applyBorder="1" applyAlignment="1">
      <alignment horizontal="center" vertical="center"/>
    </xf>
    <xf numFmtId="165" fontId="84" fillId="0" borderId="12" xfId="31" applyFont="1" applyFill="1" applyBorder="1" applyAlignment="1" applyProtection="1">
      <alignment vertical="center"/>
    </xf>
    <xf numFmtId="175" fontId="84" fillId="0" borderId="51" xfId="33" applyFont="1" applyBorder="1" applyAlignment="1">
      <alignment horizontal="right" vertical="center" indent="1"/>
    </xf>
    <xf numFmtId="175" fontId="85" fillId="0" borderId="96" xfId="33" applyFont="1" applyBorder="1" applyAlignment="1">
      <alignment horizontal="left" vertical="center" indent="1"/>
    </xf>
    <xf numFmtId="10" fontId="85" fillId="0" borderId="43" xfId="21" applyNumberFormat="1" applyFont="1" applyFill="1" applyBorder="1" applyAlignment="1">
      <alignment horizontal="right" vertical="center" wrapText="1"/>
    </xf>
    <xf numFmtId="186" fontId="95" fillId="0" borderId="108" xfId="21" applyNumberFormat="1" applyFont="1" applyFill="1" applyBorder="1" applyAlignment="1">
      <alignment horizontal="center" vertical="center" wrapText="1"/>
    </xf>
    <xf numFmtId="165" fontId="84" fillId="0" borderId="108" xfId="31" applyFont="1" applyFill="1" applyBorder="1" applyAlignment="1">
      <alignment vertical="center"/>
    </xf>
    <xf numFmtId="176" fontId="84" fillId="0" borderId="108" xfId="33" applyNumberFormat="1" applyFont="1" applyBorder="1" applyAlignment="1">
      <alignment horizontal="center" vertical="center"/>
    </xf>
    <xf numFmtId="165" fontId="84" fillId="0" borderId="108" xfId="31" applyFont="1" applyFill="1" applyBorder="1" applyAlignment="1" applyProtection="1">
      <alignment vertical="center"/>
    </xf>
    <xf numFmtId="176" fontId="85" fillId="0" borderId="15" xfId="33" applyNumberFormat="1" applyFont="1" applyBorder="1" applyAlignment="1">
      <alignment horizontal="center" vertical="center"/>
    </xf>
    <xf numFmtId="175" fontId="95" fillId="0" borderId="15" xfId="33" applyFont="1" applyBorder="1" applyAlignment="1">
      <alignment horizontal="center" vertical="center"/>
    </xf>
    <xf numFmtId="9" fontId="95" fillId="0" borderId="15" xfId="21" applyFont="1" applyFill="1" applyBorder="1" applyAlignment="1">
      <alignment horizontal="center" vertical="center"/>
    </xf>
    <xf numFmtId="175" fontId="98" fillId="0" borderId="0" xfId="33" applyFont="1" applyAlignment="1">
      <alignment horizontal="right" vertical="center" indent="1"/>
    </xf>
    <xf numFmtId="175" fontId="98" fillId="0" borderId="0" xfId="33" applyFont="1" applyAlignment="1">
      <alignment horizontal="center" vertical="center"/>
    </xf>
    <xf numFmtId="165" fontId="98" fillId="0" borderId="0" xfId="31" applyFont="1" applyFill="1" applyBorder="1" applyAlignment="1" applyProtection="1">
      <alignment vertical="center"/>
    </xf>
    <xf numFmtId="9" fontId="98" fillId="0" borderId="0" xfId="21" applyFont="1" applyFill="1" applyBorder="1" applyAlignment="1">
      <alignment horizontal="center" vertical="center"/>
    </xf>
    <xf numFmtId="175" fontId="9" fillId="0" borderId="0" xfId="33" applyFont="1" applyAlignment="1">
      <alignment horizontal="right" indent="2"/>
    </xf>
    <xf numFmtId="175" fontId="9" fillId="0" borderId="0" xfId="33" applyFont="1" applyAlignment="1">
      <alignment horizontal="center"/>
    </xf>
    <xf numFmtId="165" fontId="9" fillId="0" borderId="0" xfId="32" applyFont="1" applyBorder="1"/>
    <xf numFmtId="165" fontId="9" fillId="0" borderId="0" xfId="32" applyFont="1" applyBorder="1" applyAlignment="1">
      <alignment horizontal="center"/>
    </xf>
    <xf numFmtId="175" fontId="9" fillId="0" borderId="0" xfId="33" applyFont="1" applyAlignment="1">
      <alignment horizontal="left" indent="2"/>
    </xf>
    <xf numFmtId="165" fontId="45" fillId="0" borderId="0" xfId="32" applyFont="1" applyBorder="1"/>
    <xf numFmtId="165" fontId="45" fillId="0" borderId="0" xfId="32" applyFont="1" applyBorder="1" applyAlignment="1">
      <alignment horizontal="center"/>
    </xf>
    <xf numFmtId="0" fontId="1" fillId="0" borderId="23" xfId="0" applyFont="1" applyBorder="1" applyAlignment="1">
      <alignment vertical="center"/>
    </xf>
    <xf numFmtId="0" fontId="19" fillId="0" borderId="0" xfId="6" applyFont="1" applyAlignment="1">
      <alignment vertical="center"/>
    </xf>
    <xf numFmtId="166" fontId="19" fillId="0" borderId="0" xfId="6" applyNumberFormat="1" applyFont="1" applyAlignment="1">
      <alignment vertical="center"/>
    </xf>
    <xf numFmtId="0" fontId="19" fillId="0" borderId="0" xfId="0" applyFont="1" applyAlignment="1">
      <alignment vertical="center" wrapText="1"/>
    </xf>
    <xf numFmtId="166" fontId="19" fillId="4" borderId="0" xfId="6" applyNumberFormat="1" applyFont="1" applyFill="1" applyAlignment="1">
      <alignment vertical="center"/>
    </xf>
    <xf numFmtId="166" fontId="10" fillId="0" borderId="0" xfId="6" applyNumberFormat="1" applyFont="1" applyAlignment="1">
      <alignment vertical="center" wrapText="1"/>
    </xf>
    <xf numFmtId="0" fontId="6" fillId="10" borderId="32" xfId="0" applyFont="1" applyFill="1" applyBorder="1" applyAlignment="1">
      <alignment horizontal="center" vertical="center"/>
    </xf>
    <xf numFmtId="0" fontId="6" fillId="10" borderId="6" xfId="0" applyFont="1" applyFill="1" applyBorder="1" applyAlignment="1">
      <alignment horizontal="center" vertical="center"/>
    </xf>
    <xf numFmtId="0" fontId="6" fillId="10" borderId="33" xfId="0" applyFont="1" applyFill="1" applyBorder="1" applyAlignment="1">
      <alignment horizontal="center" vertical="center"/>
    </xf>
    <xf numFmtId="0" fontId="6" fillId="10" borderId="45" xfId="0" applyFont="1" applyFill="1" applyBorder="1" applyAlignment="1">
      <alignment horizontal="center" vertical="center"/>
    </xf>
    <xf numFmtId="0" fontId="6" fillId="10" borderId="43" xfId="0" applyFont="1" applyFill="1" applyBorder="1" applyAlignment="1">
      <alignment horizontal="center" vertical="center"/>
    </xf>
    <xf numFmtId="0" fontId="6" fillId="10" borderId="44"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33"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43" xfId="0" applyFont="1" applyFill="1" applyBorder="1" applyAlignment="1">
      <alignment horizontal="center" vertical="center"/>
    </xf>
    <xf numFmtId="0" fontId="35" fillId="10" borderId="44" xfId="0" applyFont="1" applyFill="1" applyBorder="1" applyAlignment="1">
      <alignment horizontal="center" vertical="center"/>
    </xf>
    <xf numFmtId="0" fontId="39" fillId="5" borderId="6" xfId="0" applyFont="1" applyFill="1" applyBorder="1" applyAlignment="1">
      <alignment horizontal="left" vertical="center"/>
    </xf>
    <xf numFmtId="0" fontId="39" fillId="5" borderId="1" xfId="0" applyFont="1" applyFill="1" applyBorder="1" applyAlignment="1">
      <alignment horizontal="left" vertical="center"/>
    </xf>
    <xf numFmtId="0" fontId="39" fillId="5" borderId="0" xfId="0" applyFont="1" applyFill="1" applyAlignment="1">
      <alignment horizontal="left" vertical="center"/>
    </xf>
    <xf numFmtId="0" fontId="6" fillId="9" borderId="48"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39" xfId="0" applyFont="1" applyFill="1" applyBorder="1" applyAlignment="1">
      <alignment horizontal="center" vertical="center"/>
    </xf>
    <xf numFmtId="0" fontId="6" fillId="9" borderId="27" xfId="0" applyFont="1" applyFill="1" applyBorder="1" applyAlignment="1">
      <alignment horizontal="center" vertical="center"/>
    </xf>
    <xf numFmtId="0" fontId="35" fillId="9" borderId="39" xfId="0" applyFont="1" applyFill="1" applyBorder="1" applyAlignment="1">
      <alignment horizontal="center" vertical="center"/>
    </xf>
    <xf numFmtId="0" fontId="35" fillId="9" borderId="27" xfId="0" applyFont="1" applyFill="1" applyBorder="1" applyAlignment="1">
      <alignment horizontal="center" vertical="center"/>
    </xf>
    <xf numFmtId="0" fontId="35" fillId="9" borderId="29" xfId="0" applyFont="1" applyFill="1" applyBorder="1" applyAlignment="1">
      <alignment horizontal="center" vertical="center"/>
    </xf>
    <xf numFmtId="0" fontId="43" fillId="0" borderId="0" xfId="0" applyFont="1" applyAlignment="1">
      <alignment horizontal="left" vertical="center"/>
    </xf>
    <xf numFmtId="169" fontId="43" fillId="0" borderId="0" xfId="0" applyNumberFormat="1" applyFont="1" applyAlignment="1">
      <alignment horizontal="center" vertical="center"/>
    </xf>
    <xf numFmtId="0" fontId="45" fillId="5" borderId="23" xfId="25" applyFont="1" applyFill="1" applyBorder="1" applyAlignment="1">
      <alignment horizontal="center" vertical="center" wrapText="1"/>
    </xf>
    <xf numFmtId="0" fontId="45" fillId="5" borderId="53" xfId="25" applyFont="1" applyFill="1" applyBorder="1" applyAlignment="1">
      <alignment horizontal="center" vertical="center" wrapText="1"/>
    </xf>
    <xf numFmtId="0" fontId="45" fillId="5" borderId="51" xfId="25" applyFont="1" applyFill="1" applyBorder="1" applyAlignment="1">
      <alignment horizontal="center" vertical="center" wrapText="1"/>
    </xf>
    <xf numFmtId="0" fontId="45" fillId="5" borderId="54" xfId="25" applyFont="1" applyFill="1" applyBorder="1" applyAlignment="1">
      <alignment horizontal="center" vertical="center" wrapText="1"/>
    </xf>
    <xf numFmtId="0" fontId="45" fillId="5" borderId="0" xfId="25" applyFont="1" applyFill="1" applyAlignment="1">
      <alignment horizontal="center" vertical="center" wrapText="1"/>
    </xf>
    <xf numFmtId="0" fontId="45" fillId="5" borderId="55" xfId="25" applyFont="1" applyFill="1" applyBorder="1" applyAlignment="1">
      <alignment horizontal="center" vertical="center" wrapText="1"/>
    </xf>
    <xf numFmtId="0" fontId="45" fillId="5" borderId="13" xfId="25" applyFont="1" applyFill="1" applyBorder="1" applyAlignment="1">
      <alignment horizontal="center" vertical="center" wrapText="1"/>
    </xf>
    <xf numFmtId="0" fontId="45" fillId="5" borderId="43" xfId="25" applyFont="1" applyFill="1" applyBorder="1" applyAlignment="1">
      <alignment horizontal="center" vertical="center" wrapText="1"/>
    </xf>
    <xf numFmtId="0" fontId="45" fillId="5" borderId="50" xfId="25" applyFont="1" applyFill="1" applyBorder="1" applyAlignment="1">
      <alignment horizontal="center" vertical="center" wrapText="1"/>
    </xf>
    <xf numFmtId="0" fontId="11" fillId="5" borderId="15" xfId="25" applyFont="1" applyFill="1" applyBorder="1" applyAlignment="1">
      <alignment horizontal="center" vertical="center" wrapText="1"/>
    </xf>
    <xf numFmtId="0" fontId="45" fillId="5" borderId="15" xfId="25" applyFont="1" applyFill="1" applyBorder="1" applyAlignment="1">
      <alignment horizontal="right" vertical="center" wrapText="1"/>
    </xf>
    <xf numFmtId="0" fontId="45" fillId="5" borderId="17" xfId="25" applyFont="1" applyFill="1" applyBorder="1" applyAlignment="1">
      <alignment horizontal="left" vertical="center"/>
    </xf>
    <xf numFmtId="0" fontId="45" fillId="5" borderId="20" xfId="25" applyFont="1" applyFill="1" applyBorder="1" applyAlignment="1">
      <alignment horizontal="left" vertical="center"/>
    </xf>
    <xf numFmtId="0" fontId="45" fillId="5" borderId="19" xfId="25" applyFont="1" applyFill="1" applyBorder="1" applyAlignment="1">
      <alignment horizontal="left" vertical="center"/>
    </xf>
    <xf numFmtId="169" fontId="45" fillId="5" borderId="17" xfId="25" applyNumberFormat="1" applyFont="1" applyFill="1" applyBorder="1" applyAlignment="1">
      <alignment horizontal="left" vertical="center"/>
    </xf>
    <xf numFmtId="169" fontId="45" fillId="5" borderId="20" xfId="25" applyNumberFormat="1" applyFont="1" applyFill="1" applyBorder="1" applyAlignment="1">
      <alignment horizontal="left" vertical="center"/>
    </xf>
    <xf numFmtId="169" fontId="45" fillId="5" borderId="19" xfId="25" applyNumberFormat="1" applyFont="1" applyFill="1" applyBorder="1" applyAlignment="1">
      <alignment horizontal="left" vertical="center"/>
    </xf>
    <xf numFmtId="0" fontId="2" fillId="0" borderId="0" xfId="25" applyFont="1" applyAlignment="1">
      <alignment vertical="center"/>
    </xf>
    <xf numFmtId="0" fontId="47" fillId="5" borderId="0" xfId="26" applyFont="1" applyFill="1" applyBorder="1" applyAlignment="1" applyProtection="1">
      <alignment horizontal="center" vertical="center" wrapText="1"/>
    </xf>
    <xf numFmtId="0" fontId="45" fillId="5" borderId="0" xfId="25" applyFont="1" applyFill="1" applyAlignment="1">
      <alignment horizontal="right" vertical="center"/>
    </xf>
    <xf numFmtId="0" fontId="9" fillId="5" borderId="15" xfId="25" applyFont="1" applyFill="1" applyBorder="1" applyAlignment="1" applyProtection="1">
      <alignment horizontal="left" vertical="center"/>
      <protection locked="0"/>
    </xf>
    <xf numFmtId="0" fontId="9" fillId="5" borderId="17" xfId="25" applyFont="1" applyFill="1" applyBorder="1" applyAlignment="1" applyProtection="1">
      <alignment horizontal="left" vertical="center"/>
      <protection locked="0"/>
    </xf>
    <xf numFmtId="0" fontId="9" fillId="5" borderId="20" xfId="25" applyFont="1" applyFill="1" applyBorder="1" applyAlignment="1" applyProtection="1">
      <alignment horizontal="left" vertical="center"/>
      <protection locked="0"/>
    </xf>
    <xf numFmtId="0" fontId="9" fillId="5" borderId="19" xfId="25" applyFont="1" applyFill="1" applyBorder="1" applyAlignment="1" applyProtection="1">
      <alignment horizontal="left" vertical="center"/>
      <protection locked="0"/>
    </xf>
    <xf numFmtId="170" fontId="9" fillId="5" borderId="15" xfId="25" applyNumberFormat="1" applyFont="1" applyFill="1" applyBorder="1" applyAlignment="1" applyProtection="1">
      <alignment horizontal="left" vertical="center"/>
      <protection locked="0"/>
    </xf>
    <xf numFmtId="0" fontId="45" fillId="5" borderId="55" xfId="25" applyFont="1" applyFill="1" applyBorder="1" applyAlignment="1">
      <alignment horizontal="right" vertical="center"/>
    </xf>
    <xf numFmtId="1" fontId="9" fillId="11" borderId="17" xfId="25" applyNumberFormat="1" applyFont="1" applyFill="1" applyBorder="1" applyAlignment="1" applyProtection="1">
      <alignment horizontal="left" vertical="center"/>
      <protection locked="0"/>
    </xf>
    <xf numFmtId="1" fontId="9" fillId="11" borderId="20" xfId="25" applyNumberFormat="1" applyFont="1" applyFill="1" applyBorder="1" applyAlignment="1" applyProtection="1">
      <alignment horizontal="left" vertical="center"/>
      <protection locked="0"/>
    </xf>
    <xf numFmtId="1" fontId="9" fillId="11" borderId="19" xfId="25" applyNumberFormat="1" applyFont="1" applyFill="1" applyBorder="1" applyAlignment="1" applyProtection="1">
      <alignment horizontal="left" vertical="center"/>
      <protection locked="0"/>
    </xf>
    <xf numFmtId="0" fontId="9" fillId="11" borderId="15" xfId="25" applyFont="1" applyFill="1" applyBorder="1" applyAlignment="1" applyProtection="1">
      <alignment horizontal="left" vertical="center"/>
      <protection locked="0"/>
    </xf>
    <xf numFmtId="0" fontId="45" fillId="5" borderId="0" xfId="25" applyFont="1" applyFill="1" applyAlignment="1">
      <alignment horizontal="center" vertical="center"/>
    </xf>
    <xf numFmtId="17" fontId="45" fillId="11" borderId="9" xfId="25" applyNumberFormat="1" applyFont="1" applyFill="1" applyBorder="1" applyAlignment="1">
      <alignment horizontal="center" vertical="center" wrapText="1"/>
    </xf>
    <xf numFmtId="17" fontId="45" fillId="11" borderId="49" xfId="25" applyNumberFormat="1" applyFont="1" applyFill="1" applyBorder="1" applyAlignment="1">
      <alignment horizontal="center" vertical="center" wrapText="1"/>
    </xf>
    <xf numFmtId="17" fontId="45" fillId="11" borderId="3" xfId="25" applyNumberFormat="1" applyFont="1" applyFill="1" applyBorder="1" applyAlignment="1">
      <alignment horizontal="center" vertical="center" wrapText="1"/>
    </xf>
    <xf numFmtId="0" fontId="45" fillId="11" borderId="10" xfId="25" applyFont="1" applyFill="1" applyBorder="1" applyAlignment="1">
      <alignment horizontal="center" vertical="center" wrapText="1"/>
    </xf>
    <xf numFmtId="17" fontId="45" fillId="11" borderId="4" xfId="25" applyNumberFormat="1" applyFont="1" applyFill="1" applyBorder="1" applyAlignment="1">
      <alignment horizontal="center" vertical="center" wrapText="1"/>
    </xf>
    <xf numFmtId="171" fontId="45" fillId="2" borderId="32" xfId="25" applyNumberFormat="1" applyFont="1" applyFill="1" applyBorder="1" applyAlignment="1">
      <alignment horizontal="center" vertical="center"/>
    </xf>
    <xf numFmtId="171" fontId="45" fillId="2" borderId="6" xfId="25" applyNumberFormat="1" applyFont="1" applyFill="1" applyBorder="1" applyAlignment="1">
      <alignment horizontal="center" vertical="center"/>
    </xf>
    <xf numFmtId="171" fontId="45" fillId="2" borderId="33" xfId="25" applyNumberFormat="1" applyFont="1" applyFill="1" applyBorder="1" applyAlignment="1">
      <alignment horizontal="center" vertical="center"/>
    </xf>
    <xf numFmtId="167" fontId="45" fillId="11" borderId="0" xfId="25" applyNumberFormat="1" applyFont="1" applyFill="1" applyAlignment="1">
      <alignment horizontal="center" vertical="center"/>
    </xf>
    <xf numFmtId="0" fontId="9" fillId="5" borderId="23" xfId="25" quotePrefix="1" applyFont="1" applyFill="1" applyBorder="1" applyAlignment="1">
      <alignment horizontal="left" vertical="center" wrapText="1"/>
    </xf>
    <xf numFmtId="0" fontId="9" fillId="5" borderId="53" xfId="25" quotePrefix="1" applyFont="1" applyFill="1" applyBorder="1" applyAlignment="1">
      <alignment horizontal="left" vertical="center" wrapText="1"/>
    </xf>
    <xf numFmtId="0" fontId="9" fillId="5" borderId="51" xfId="25" quotePrefix="1" applyFont="1" applyFill="1" applyBorder="1" applyAlignment="1">
      <alignment horizontal="left" vertical="center" wrapText="1"/>
    </xf>
    <xf numFmtId="0" fontId="9" fillId="5" borderId="54" xfId="25" quotePrefix="1" applyFont="1" applyFill="1" applyBorder="1" applyAlignment="1">
      <alignment horizontal="left" vertical="center" wrapText="1"/>
    </xf>
    <xf numFmtId="0" fontId="9" fillId="5" borderId="0" xfId="25" quotePrefix="1" applyFont="1" applyFill="1" applyAlignment="1">
      <alignment horizontal="left" vertical="center" wrapText="1"/>
    </xf>
    <xf numFmtId="0" fontId="9" fillId="5" borderId="55" xfId="25" quotePrefix="1" applyFont="1" applyFill="1" applyBorder="1" applyAlignment="1">
      <alignment horizontal="left" vertical="center" wrapText="1"/>
    </xf>
    <xf numFmtId="0" fontId="9" fillId="5" borderId="13" xfId="25" quotePrefix="1" applyFont="1" applyFill="1" applyBorder="1" applyAlignment="1">
      <alignment horizontal="left" vertical="center" wrapText="1"/>
    </xf>
    <xf numFmtId="0" fontId="9" fillId="5" borderId="43" xfId="25" quotePrefix="1" applyFont="1" applyFill="1" applyBorder="1" applyAlignment="1">
      <alignment horizontal="left" vertical="center" wrapText="1"/>
    </xf>
    <xf numFmtId="0" fontId="9" fillId="5" borderId="50" xfId="25" quotePrefix="1" applyFont="1" applyFill="1" applyBorder="1" applyAlignment="1">
      <alignment horizontal="left" vertical="center" wrapText="1"/>
    </xf>
    <xf numFmtId="0" fontId="9" fillId="5" borderId="0" xfId="25" applyFont="1" applyFill="1" applyAlignment="1">
      <alignment horizontal="left" vertical="center" wrapText="1"/>
    </xf>
    <xf numFmtId="0" fontId="9" fillId="5" borderId="13" xfId="25" applyFont="1" applyFill="1" applyBorder="1" applyAlignment="1">
      <alignment horizontal="left" vertical="center" wrapText="1"/>
    </xf>
    <xf numFmtId="0" fontId="9" fillId="5" borderId="43" xfId="25" applyFont="1" applyFill="1" applyBorder="1" applyAlignment="1">
      <alignment horizontal="left" vertical="center" wrapText="1"/>
    </xf>
    <xf numFmtId="0" fontId="49" fillId="13" borderId="53" xfId="27" applyFont="1" applyFill="1" applyBorder="1" applyAlignment="1">
      <alignment horizontal="center" vertical="center"/>
    </xf>
    <xf numFmtId="0" fontId="49" fillId="13" borderId="51" xfId="27" applyFont="1" applyFill="1" applyBorder="1" applyAlignment="1">
      <alignment horizontal="center" vertical="center"/>
    </xf>
    <xf numFmtId="0" fontId="50" fillId="14" borderId="2" xfId="25" applyFont="1" applyFill="1" applyBorder="1" applyAlignment="1">
      <alignment horizontal="center" vertical="center" wrapText="1"/>
    </xf>
    <xf numFmtId="0" fontId="50" fillId="14" borderId="28" xfId="25" applyFont="1" applyFill="1" applyBorder="1" applyAlignment="1">
      <alignment horizontal="center" vertical="center"/>
    </xf>
    <xf numFmtId="0" fontId="50" fillId="14" borderId="38" xfId="25" applyFont="1" applyFill="1" applyBorder="1" applyAlignment="1">
      <alignment horizontal="center" vertical="center"/>
    </xf>
    <xf numFmtId="0" fontId="50" fillId="14" borderId="14" xfId="25" applyFont="1" applyFill="1" applyBorder="1" applyAlignment="1">
      <alignment horizontal="center" vertical="center"/>
    </xf>
    <xf numFmtId="0" fontId="50" fillId="14" borderId="15" xfId="25" applyFont="1" applyFill="1" applyBorder="1" applyAlignment="1">
      <alignment horizontal="center" vertical="center"/>
    </xf>
    <xf numFmtId="0" fontId="50" fillId="14" borderId="16" xfId="25" applyFont="1" applyFill="1" applyBorder="1" applyAlignment="1">
      <alignment horizontal="center" vertical="center"/>
    </xf>
    <xf numFmtId="0" fontId="50" fillId="14" borderId="7" xfId="25" applyFont="1" applyFill="1" applyBorder="1" applyAlignment="1">
      <alignment horizontal="center" vertical="center"/>
    </xf>
    <xf numFmtId="0" fontId="50" fillId="14" borderId="24" xfId="25" applyFont="1" applyFill="1" applyBorder="1" applyAlignment="1">
      <alignment horizontal="center" vertical="center"/>
    </xf>
    <xf numFmtId="0" fontId="50" fillId="14" borderId="25" xfId="25" applyFont="1" applyFill="1" applyBorder="1" applyAlignment="1">
      <alignment horizontal="center" vertical="center"/>
    </xf>
    <xf numFmtId="0" fontId="53" fillId="13" borderId="54" xfId="27" applyFont="1" applyFill="1" applyBorder="1" applyAlignment="1">
      <alignment horizontal="center" vertical="center"/>
    </xf>
    <xf numFmtId="0" fontId="53" fillId="13" borderId="0" xfId="27" applyFont="1" applyFill="1" applyAlignment="1">
      <alignment horizontal="center" vertical="center"/>
    </xf>
    <xf numFmtId="0" fontId="45" fillId="2" borderId="60" xfId="27" applyFont="1" applyFill="1" applyBorder="1" applyAlignment="1" applyProtection="1">
      <alignment horizontal="center" vertical="center"/>
      <protection locked="0"/>
    </xf>
    <xf numFmtId="0" fontId="45" fillId="2" borderId="59" xfId="27" applyFont="1" applyFill="1" applyBorder="1" applyAlignment="1" applyProtection="1">
      <alignment horizontal="center" vertical="center"/>
      <protection locked="0"/>
    </xf>
    <xf numFmtId="0" fontId="45" fillId="2" borderId="72" xfId="25" applyFont="1" applyFill="1" applyBorder="1" applyAlignment="1" applyProtection="1">
      <alignment horizontal="center" vertical="center"/>
      <protection locked="0"/>
    </xf>
    <xf numFmtId="0" fontId="45" fillId="2" borderId="73" xfId="25" applyFont="1" applyFill="1" applyBorder="1" applyAlignment="1" applyProtection="1">
      <alignment horizontal="center" vertical="center"/>
      <protection locked="0"/>
    </xf>
    <xf numFmtId="0" fontId="45" fillId="2" borderId="74" xfId="27" applyFont="1" applyFill="1" applyBorder="1" applyAlignment="1" applyProtection="1">
      <alignment horizontal="center" vertical="center"/>
      <protection locked="0"/>
    </xf>
    <xf numFmtId="0" fontId="45" fillId="2" borderId="75" xfId="27" applyFont="1" applyFill="1" applyBorder="1" applyAlignment="1" applyProtection="1">
      <alignment horizontal="center" vertical="center"/>
      <protection locked="0"/>
    </xf>
    <xf numFmtId="0" fontId="53" fillId="13" borderId="13" xfId="27" applyFont="1" applyFill="1" applyBorder="1" applyAlignment="1">
      <alignment horizontal="center" vertical="center"/>
    </xf>
    <xf numFmtId="0" fontId="53" fillId="13" borderId="43" xfId="27" applyFont="1" applyFill="1" applyBorder="1" applyAlignment="1">
      <alignment horizontal="center" vertical="center"/>
    </xf>
    <xf numFmtId="15" fontId="45" fillId="2" borderId="76" xfId="27" applyNumberFormat="1" applyFont="1" applyFill="1" applyBorder="1" applyAlignment="1" applyProtection="1">
      <alignment horizontal="center" vertical="center"/>
      <protection locked="0"/>
    </xf>
    <xf numFmtId="15" fontId="45" fillId="2" borderId="77" xfId="27" applyNumberFormat="1" applyFont="1" applyFill="1" applyBorder="1" applyAlignment="1" applyProtection="1">
      <alignment horizontal="center" vertical="center"/>
      <protection locked="0"/>
    </xf>
    <xf numFmtId="0" fontId="57" fillId="0" borderId="0" xfId="25" applyFont="1" applyAlignment="1">
      <alignment horizontal="center"/>
    </xf>
    <xf numFmtId="0" fontId="55" fillId="0" borderId="6" xfId="25" applyFont="1" applyBorder="1" applyAlignment="1">
      <alignment horizontal="center" vertical="center" wrapText="1"/>
    </xf>
    <xf numFmtId="0" fontId="39" fillId="0" borderId="48" xfId="25" applyFont="1" applyBorder="1" applyAlignment="1">
      <alignment horizontal="center"/>
    </xf>
    <xf numFmtId="0" fontId="39" fillId="0" borderId="78" xfId="25" applyFont="1" applyBorder="1" applyAlignment="1">
      <alignment horizontal="center"/>
    </xf>
    <xf numFmtId="0" fontId="39" fillId="0" borderId="9" xfId="25" applyFont="1" applyBorder="1" applyAlignment="1">
      <alignment horizontal="center"/>
    </xf>
    <xf numFmtId="0" fontId="39" fillId="0" borderId="10" xfId="25" applyFont="1" applyBorder="1" applyAlignment="1">
      <alignment horizontal="center"/>
    </xf>
    <xf numFmtId="175" fontId="45" fillId="0" borderId="32" xfId="29" applyFont="1" applyBorder="1" applyAlignment="1">
      <alignment horizontal="center" vertical="center" wrapText="1"/>
    </xf>
    <xf numFmtId="175" fontId="45" fillId="0" borderId="6" xfId="29" applyFont="1" applyBorder="1" applyAlignment="1">
      <alignment horizontal="center" vertical="center" wrapText="1"/>
    </xf>
    <xf numFmtId="175" fontId="45" fillId="0" borderId="33" xfId="29" applyFont="1" applyBorder="1" applyAlignment="1">
      <alignment horizontal="center" vertical="center" wrapText="1"/>
    </xf>
    <xf numFmtId="175" fontId="45" fillId="0" borderId="36" xfId="29" applyFont="1" applyBorder="1" applyAlignment="1">
      <alignment horizontal="center" vertical="center" wrapText="1"/>
    </xf>
    <xf numFmtId="175" fontId="45" fillId="0" borderId="0" xfId="29" applyFont="1" applyAlignment="1">
      <alignment horizontal="center" vertical="center" wrapText="1"/>
    </xf>
    <xf numFmtId="175" fontId="45" fillId="0" borderId="37" xfId="29" applyFont="1" applyBorder="1" applyAlignment="1">
      <alignment horizontal="center" vertical="center" wrapText="1"/>
    </xf>
    <xf numFmtId="175" fontId="45" fillId="0" borderId="34" xfId="29" applyFont="1" applyBorder="1" applyAlignment="1">
      <alignment horizontal="center" vertical="center" wrapText="1"/>
    </xf>
    <xf numFmtId="175" fontId="45" fillId="0" borderId="1" xfId="29" applyFont="1" applyBorder="1" applyAlignment="1">
      <alignment horizontal="center" vertical="center" wrapText="1"/>
    </xf>
    <xf numFmtId="175" fontId="45" fillId="0" borderId="35" xfId="29" applyFont="1" applyBorder="1" applyAlignment="1">
      <alignment horizontal="center" vertical="center" wrapText="1"/>
    </xf>
    <xf numFmtId="175" fontId="45" fillId="0" borderId="80" xfId="29" applyFont="1" applyBorder="1" applyAlignment="1">
      <alignment horizontal="right" vertical="center"/>
    </xf>
    <xf numFmtId="175" fontId="45" fillId="0" borderId="81" xfId="29" applyFont="1" applyBorder="1" applyAlignment="1">
      <alignment horizontal="right" vertical="center"/>
    </xf>
    <xf numFmtId="175" fontId="61" fillId="0" borderId="82" xfId="29" applyFont="1" applyBorder="1" applyAlignment="1">
      <alignment horizontal="left" vertical="center"/>
    </xf>
    <xf numFmtId="175" fontId="61" fillId="0" borderId="83" xfId="29" applyFont="1" applyBorder="1" applyAlignment="1">
      <alignment horizontal="left" vertical="center"/>
    </xf>
    <xf numFmtId="176" fontId="45" fillId="0" borderId="84" xfId="30" applyNumberFormat="1" applyFont="1" applyBorder="1" applyAlignment="1">
      <alignment horizontal="right" vertical="center"/>
    </xf>
    <xf numFmtId="176" fontId="45" fillId="0" borderId="85" xfId="30" applyNumberFormat="1" applyFont="1" applyBorder="1" applyAlignment="1">
      <alignment horizontal="right" vertical="center"/>
    </xf>
    <xf numFmtId="174" fontId="45" fillId="0" borderId="85" xfId="30" applyNumberFormat="1" applyFont="1" applyBorder="1" applyAlignment="1">
      <alignment horizontal="left" vertical="center"/>
    </xf>
    <xf numFmtId="174" fontId="45" fillId="0" borderId="86" xfId="30" applyNumberFormat="1" applyFont="1" applyBorder="1" applyAlignment="1">
      <alignment horizontal="left" vertical="center"/>
    </xf>
    <xf numFmtId="176" fontId="45" fillId="0" borderId="87" xfId="30" applyNumberFormat="1" applyFont="1" applyBorder="1" applyAlignment="1">
      <alignment horizontal="right" vertical="center"/>
    </xf>
    <xf numFmtId="176" fontId="45" fillId="0" borderId="88" xfId="30" applyNumberFormat="1" applyFont="1" applyBorder="1" applyAlignment="1">
      <alignment horizontal="right" vertical="center"/>
    </xf>
    <xf numFmtId="174" fontId="45" fillId="0" borderId="88" xfId="30" applyNumberFormat="1" applyFont="1" applyBorder="1" applyAlignment="1">
      <alignment horizontal="left" vertical="center"/>
    </xf>
    <xf numFmtId="174" fontId="45" fillId="0" borderId="89" xfId="30" applyNumberFormat="1" applyFont="1" applyBorder="1" applyAlignment="1">
      <alignment horizontal="left" vertical="center"/>
    </xf>
    <xf numFmtId="0" fontId="10" fillId="0" borderId="0" xfId="25" applyFont="1" applyAlignment="1">
      <alignment horizontal="right" vertical="center"/>
    </xf>
    <xf numFmtId="0" fontId="10" fillId="0" borderId="55" xfId="25" applyFont="1" applyBorder="1" applyAlignment="1">
      <alignment horizontal="right" vertical="center"/>
    </xf>
    <xf numFmtId="175" fontId="11" fillId="0" borderId="76" xfId="29" applyFont="1" applyBorder="1" applyAlignment="1">
      <alignment horizontal="justify" vertical="center"/>
    </xf>
    <xf numFmtId="181" fontId="61" fillId="0" borderId="0" xfId="29" applyNumberFormat="1" applyFont="1" applyAlignment="1">
      <alignment horizontal="left" vertical="center"/>
    </xf>
    <xf numFmtId="177" fontId="61" fillId="0" borderId="0" xfId="29" applyNumberFormat="1" applyFont="1" applyAlignment="1">
      <alignment horizontal="center" vertical="center"/>
    </xf>
    <xf numFmtId="175" fontId="81" fillId="0" borderId="92" xfId="29" applyFont="1" applyBorder="1" applyAlignment="1">
      <alignment horizontal="center" vertical="center" wrapText="1"/>
    </xf>
    <xf numFmtId="0" fontId="1" fillId="0" borderId="90" xfId="0" applyFont="1" applyBorder="1" applyAlignment="1">
      <alignment horizontal="center" vertical="center" wrapText="1"/>
    </xf>
    <xf numFmtId="0" fontId="1" fillId="0" borderId="91" xfId="0" applyFont="1" applyBorder="1" applyAlignment="1">
      <alignment horizontal="center" vertical="center" wrapText="1"/>
    </xf>
    <xf numFmtId="0" fontId="6" fillId="0" borderId="0" xfId="25" applyFont="1" applyAlignment="1">
      <alignment horizontal="right" vertical="center"/>
    </xf>
    <xf numFmtId="178" fontId="61" fillId="0" borderId="0" xfId="29" applyNumberFormat="1" applyFont="1" applyAlignment="1">
      <alignment horizontal="left" vertical="center"/>
    </xf>
    <xf numFmtId="177" fontId="75" fillId="0" borderId="0" xfId="29" applyNumberFormat="1" applyFont="1" applyAlignment="1">
      <alignment horizontal="center" vertical="center"/>
    </xf>
    <xf numFmtId="165" fontId="84" fillId="0" borderId="102" xfId="35" applyNumberFormat="1" applyFont="1" applyFill="1" applyBorder="1" applyAlignment="1">
      <alignment vertical="center" wrapText="1"/>
    </xf>
    <xf numFmtId="0" fontId="84" fillId="0" borderId="103" xfId="35" applyNumberFormat="1" applyFont="1" applyFill="1" applyBorder="1" applyAlignment="1">
      <alignment vertical="center" wrapText="1"/>
    </xf>
    <xf numFmtId="176" fontId="83" fillId="0" borderId="0" xfId="33" applyNumberFormat="1" applyFont="1" applyAlignment="1">
      <alignment horizontal="left" vertical="center"/>
    </xf>
    <xf numFmtId="175" fontId="88" fillId="0" borderId="93" xfId="33" applyFont="1" applyBorder="1" applyAlignment="1">
      <alignment horizontal="center" vertical="center" wrapText="1"/>
    </xf>
    <xf numFmtId="175" fontId="88" fillId="0" borderId="95" xfId="33" applyFont="1" applyBorder="1" applyAlignment="1">
      <alignment horizontal="center" vertical="center" wrapText="1"/>
    </xf>
    <xf numFmtId="175" fontId="88" fillId="0" borderId="94" xfId="33" applyFont="1" applyBorder="1" applyAlignment="1">
      <alignment horizontal="left" vertical="center" wrapText="1" indent="2"/>
    </xf>
    <xf numFmtId="175" fontId="88" fillId="0" borderId="51" xfId="33" applyFont="1" applyBorder="1" applyAlignment="1">
      <alignment horizontal="left" vertical="center" wrapText="1" indent="2"/>
    </xf>
    <xf numFmtId="175" fontId="88" fillId="0" borderId="96" xfId="33" applyFont="1" applyBorder="1" applyAlignment="1">
      <alignment horizontal="left" vertical="center" wrapText="1" indent="2"/>
    </xf>
    <xf numFmtId="175" fontId="88" fillId="0" borderId="50" xfId="33" applyFont="1" applyBorder="1" applyAlignment="1">
      <alignment horizontal="left" vertical="center" wrapText="1" indent="2"/>
    </xf>
    <xf numFmtId="175" fontId="88" fillId="0" borderId="23" xfId="33" applyFont="1" applyBorder="1" applyAlignment="1">
      <alignment horizontal="center" vertical="center" wrapText="1"/>
    </xf>
    <xf numFmtId="175" fontId="88" fillId="0" borderId="13" xfId="33" applyFont="1" applyBorder="1" applyAlignment="1">
      <alignment horizontal="center" vertical="center" wrapText="1"/>
    </xf>
    <xf numFmtId="175" fontId="88" fillId="0" borderId="22" xfId="33" applyFont="1" applyBorder="1" applyAlignment="1">
      <alignment horizontal="center" vertical="center" wrapText="1"/>
    </xf>
    <xf numFmtId="175" fontId="88" fillId="0" borderId="12" xfId="33" applyFont="1" applyBorder="1" applyAlignment="1">
      <alignment horizontal="center" vertical="center" wrapText="1"/>
    </xf>
    <xf numFmtId="175" fontId="88" fillId="0" borderId="51" xfId="33" applyFont="1" applyBorder="1" applyAlignment="1">
      <alignment horizontal="center" vertical="center" wrapText="1"/>
    </xf>
    <xf numFmtId="175" fontId="88" fillId="0" borderId="50" xfId="33" applyFont="1" applyBorder="1" applyAlignment="1">
      <alignment horizontal="center" vertical="center" wrapText="1"/>
    </xf>
    <xf numFmtId="39" fontId="92" fillId="0" borderId="97" xfId="33" applyNumberFormat="1" applyFont="1" applyBorder="1" applyAlignment="1">
      <alignment horizontal="center" vertical="center"/>
    </xf>
    <xf numFmtId="39" fontId="92" fillId="0" borderId="19" xfId="33" applyNumberFormat="1" applyFont="1" applyBorder="1" applyAlignment="1">
      <alignment horizontal="center" vertical="center"/>
    </xf>
    <xf numFmtId="0" fontId="85" fillId="0" borderId="94" xfId="35" applyNumberFormat="1" applyFont="1" applyFill="1" applyBorder="1" applyAlignment="1">
      <alignment horizontal="left" vertical="center" wrapText="1" indent="1"/>
    </xf>
    <xf numFmtId="0" fontId="85" fillId="0" borderId="51" xfId="35" applyNumberFormat="1" applyFont="1" applyFill="1" applyBorder="1" applyAlignment="1">
      <alignment horizontal="left" vertical="center" wrapText="1" indent="1"/>
    </xf>
    <xf numFmtId="175" fontId="88" fillId="0" borderId="94" xfId="33" applyFont="1" applyBorder="1" applyAlignment="1">
      <alignment horizontal="left" vertical="center" indent="1"/>
    </xf>
    <xf numFmtId="175" fontId="88" fillId="0" borderId="51" xfId="33" applyFont="1" applyBorder="1" applyAlignment="1">
      <alignment horizontal="left" vertical="center" indent="1"/>
    </xf>
    <xf numFmtId="175" fontId="85" fillId="0" borderId="96" xfId="33" applyFont="1" applyBorder="1" applyAlignment="1">
      <alignment horizontal="left" vertical="center" wrapText="1" indent="1"/>
    </xf>
    <xf numFmtId="175" fontId="85" fillId="0" borderId="43" xfId="33" applyFont="1" applyBorder="1" applyAlignment="1">
      <alignment horizontal="left" vertical="center" wrapText="1" indent="1"/>
    </xf>
    <xf numFmtId="175" fontId="88" fillId="0" borderId="23" xfId="33" applyFont="1" applyBorder="1" applyAlignment="1">
      <alignment horizontal="left" vertical="center" indent="1"/>
    </xf>
    <xf numFmtId="175" fontId="88" fillId="0" borderId="13" xfId="33" applyFont="1" applyBorder="1" applyAlignment="1">
      <alignment horizontal="left" vertical="center" indent="1"/>
    </xf>
    <xf numFmtId="175" fontId="88" fillId="0" borderId="50" xfId="33" applyFont="1" applyBorder="1" applyAlignment="1">
      <alignment horizontal="left" vertical="center" indent="1"/>
    </xf>
    <xf numFmtId="166" fontId="35" fillId="10" borderId="2" xfId="6" applyNumberFormat="1" applyFont="1" applyFill="1" applyBorder="1" applyAlignment="1">
      <alignment horizontal="center" vertical="center"/>
    </xf>
    <xf numFmtId="166" fontId="35" fillId="10" borderId="38" xfId="6" applyNumberFormat="1" applyFont="1" applyFill="1" applyBorder="1" applyAlignment="1">
      <alignment horizontal="center" vertical="center"/>
    </xf>
    <xf numFmtId="0" fontId="6" fillId="5" borderId="32" xfId="0" applyFont="1" applyFill="1" applyBorder="1" applyAlignment="1">
      <alignment horizontal="center" vertical="center"/>
    </xf>
    <xf numFmtId="0" fontId="6" fillId="5" borderId="36" xfId="0" applyFont="1" applyFill="1" applyBorder="1" applyAlignment="1">
      <alignment horizontal="center" vertical="center"/>
    </xf>
    <xf numFmtId="0" fontId="6" fillId="5" borderId="34" xfId="0" applyFont="1" applyFill="1" applyBorder="1" applyAlignment="1">
      <alignment horizontal="center" vertical="center"/>
    </xf>
    <xf numFmtId="0" fontId="6" fillId="4" borderId="39" xfId="6" applyFont="1" applyFill="1" applyBorder="1" applyAlignment="1">
      <alignment horizontal="center" vertical="center"/>
    </xf>
    <xf numFmtId="0" fontId="6" fillId="4" borderId="27" xfId="6" applyFont="1" applyFill="1" applyBorder="1" applyAlignment="1">
      <alignment horizontal="center" vertical="center"/>
    </xf>
    <xf numFmtId="0" fontId="35" fillId="4" borderId="39" xfId="6" applyFont="1" applyFill="1" applyBorder="1" applyAlignment="1">
      <alignment horizontal="center" vertical="center"/>
    </xf>
    <xf numFmtId="0" fontId="35" fillId="4" borderId="27" xfId="6" applyFont="1" applyFill="1" applyBorder="1" applyAlignment="1">
      <alignment horizontal="center" vertical="center"/>
    </xf>
    <xf numFmtId="0" fontId="35" fillId="4" borderId="29" xfId="6" applyFont="1" applyFill="1" applyBorder="1" applyAlignment="1">
      <alignment horizontal="center" vertical="center"/>
    </xf>
    <xf numFmtId="0" fontId="23" fillId="4" borderId="26" xfId="6" applyFont="1" applyFill="1" applyBorder="1" applyAlignment="1" applyProtection="1">
      <alignment horizontal="right" vertical="center" wrapText="1"/>
      <protection hidden="1"/>
    </xf>
    <xf numFmtId="0" fontId="23" fillId="4" borderId="27" xfId="6" applyFont="1" applyFill="1" applyBorder="1" applyAlignment="1" applyProtection="1">
      <alignment horizontal="right" vertical="center" wrapText="1"/>
      <protection hidden="1"/>
    </xf>
    <xf numFmtId="0" fontId="23" fillId="4" borderId="29" xfId="6" applyFont="1" applyFill="1" applyBorder="1" applyAlignment="1" applyProtection="1">
      <alignment horizontal="right" vertical="center" wrapText="1"/>
      <protection hidden="1"/>
    </xf>
    <xf numFmtId="0" fontId="11" fillId="4" borderId="26" xfId="6" applyFont="1" applyFill="1" applyBorder="1" applyAlignment="1" applyProtection="1">
      <alignment horizontal="right" vertical="center" wrapText="1"/>
      <protection hidden="1"/>
    </xf>
    <xf numFmtId="0" fontId="11" fillId="4" borderId="27" xfId="6" applyFont="1" applyFill="1" applyBorder="1" applyAlignment="1" applyProtection="1">
      <alignment horizontal="right" vertical="center" wrapText="1"/>
      <protection hidden="1"/>
    </xf>
    <xf numFmtId="0" fontId="11" fillId="4" borderId="40" xfId="6" applyFont="1" applyFill="1" applyBorder="1" applyAlignment="1" applyProtection="1">
      <alignment horizontal="right" vertical="center" wrapText="1"/>
      <protection hidden="1"/>
    </xf>
    <xf numFmtId="0" fontId="11" fillId="4" borderId="8" xfId="6" applyFont="1" applyFill="1" applyBorder="1" applyAlignment="1" applyProtection="1">
      <alignment horizontal="right" vertical="center" wrapText="1"/>
      <protection hidden="1"/>
    </xf>
    <xf numFmtId="0" fontId="11" fillId="4" borderId="53" xfId="6" applyFont="1" applyFill="1" applyBorder="1" applyAlignment="1" applyProtection="1">
      <alignment horizontal="right" vertical="center" wrapText="1"/>
      <protection hidden="1"/>
    </xf>
    <xf numFmtId="0" fontId="11" fillId="4" borderId="51" xfId="6" applyFont="1" applyFill="1" applyBorder="1" applyAlignment="1" applyProtection="1">
      <alignment horizontal="right" vertical="center" wrapText="1"/>
      <protection hidden="1"/>
    </xf>
    <xf numFmtId="0" fontId="11" fillId="0" borderId="3" xfId="6" applyFont="1" applyBorder="1" applyAlignment="1" applyProtection="1">
      <alignment horizontal="center" vertical="center"/>
      <protection hidden="1"/>
    </xf>
    <xf numFmtId="0" fontId="11" fillId="0" borderId="24" xfId="6" applyFont="1" applyBorder="1" applyAlignment="1" applyProtection="1">
      <alignment horizontal="center" vertical="center" wrapText="1"/>
      <protection hidden="1"/>
    </xf>
    <xf numFmtId="0" fontId="11" fillId="0" borderId="8" xfId="6" applyFont="1" applyBorder="1" applyAlignment="1" applyProtection="1">
      <alignment horizontal="center" vertical="center" wrapText="1"/>
      <protection hidden="1"/>
    </xf>
    <xf numFmtId="166" fontId="6" fillId="10" borderId="2" xfId="6" applyNumberFormat="1" applyFont="1" applyFill="1" applyBorder="1" applyAlignment="1">
      <alignment horizontal="center" vertical="center"/>
    </xf>
    <xf numFmtId="166" fontId="6" fillId="10" borderId="38" xfId="6" applyNumberFormat="1" applyFont="1" applyFill="1" applyBorder="1" applyAlignment="1">
      <alignment horizontal="center" vertical="center"/>
    </xf>
    <xf numFmtId="1" fontId="40" fillId="4" borderId="18" xfId="0" applyNumberFormat="1" applyFont="1" applyFill="1" applyBorder="1" applyAlignment="1">
      <alignment horizontal="left" vertical="center" wrapText="1"/>
    </xf>
    <xf numFmtId="1" fontId="40" fillId="4" borderId="20" xfId="0" applyNumberFormat="1" applyFont="1" applyFill="1" applyBorder="1" applyAlignment="1">
      <alignment horizontal="left" vertical="center" wrapText="1"/>
    </xf>
    <xf numFmtId="0" fontId="58" fillId="10" borderId="32" xfId="0" applyFont="1" applyFill="1" applyBorder="1" applyAlignment="1">
      <alignment horizontal="center" vertical="center" wrapText="1"/>
    </xf>
    <xf numFmtId="0" fontId="58" fillId="10" borderId="6" xfId="0" applyFont="1" applyFill="1" applyBorder="1" applyAlignment="1">
      <alignment horizontal="center" vertical="center" wrapText="1"/>
    </xf>
    <xf numFmtId="0" fontId="58" fillId="10" borderId="33" xfId="0" applyFont="1" applyFill="1" applyBorder="1" applyAlignment="1">
      <alignment horizontal="center" vertical="center" wrapText="1"/>
    </xf>
    <xf numFmtId="0" fontId="58" fillId="10" borderId="36" xfId="0" applyFont="1" applyFill="1" applyBorder="1" applyAlignment="1">
      <alignment horizontal="center" vertical="center" wrapText="1"/>
    </xf>
    <xf numFmtId="0" fontId="58" fillId="10" borderId="0" xfId="0" applyFont="1" applyFill="1" applyAlignment="1">
      <alignment horizontal="center" vertical="center" wrapText="1"/>
    </xf>
    <xf numFmtId="0" fontId="58" fillId="10" borderId="37" xfId="0" applyFont="1" applyFill="1" applyBorder="1" applyAlignment="1">
      <alignment horizontal="center" vertical="center" wrapText="1"/>
    </xf>
    <xf numFmtId="0" fontId="23" fillId="4" borderId="28"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59" fillId="4" borderId="2" xfId="0" applyFont="1" applyFill="1" applyBorder="1" applyAlignment="1">
      <alignment horizontal="center" vertical="center" wrapText="1"/>
    </xf>
    <xf numFmtId="0" fontId="59" fillId="4" borderId="28" xfId="0" applyFont="1" applyFill="1" applyBorder="1" applyAlignment="1">
      <alignment horizontal="center" vertical="center" wrapText="1"/>
    </xf>
    <xf numFmtId="0" fontId="59" fillId="4" borderId="38" xfId="0" applyFont="1" applyFill="1" applyBorder="1" applyAlignment="1">
      <alignment horizontal="center" vertical="center" wrapText="1"/>
    </xf>
    <xf numFmtId="0" fontId="59" fillId="4" borderId="21" xfId="0" applyFont="1" applyFill="1" applyBorder="1" applyAlignment="1">
      <alignment horizontal="center" vertical="center" wrapText="1"/>
    </xf>
    <xf numFmtId="0" fontId="59" fillId="4" borderId="22" xfId="0" applyFont="1" applyFill="1" applyBorder="1" applyAlignment="1">
      <alignment horizontal="center" vertical="center" wrapText="1"/>
    </xf>
    <xf numFmtId="0" fontId="59" fillId="4" borderId="31" xfId="0" applyFont="1" applyFill="1" applyBorder="1" applyAlignment="1">
      <alignment horizontal="center" vertical="center" wrapText="1"/>
    </xf>
    <xf numFmtId="2" fontId="11" fillId="2" borderId="14" xfId="0" applyNumberFormat="1" applyFont="1" applyFill="1" applyBorder="1" applyAlignment="1" applyProtection="1">
      <alignment vertical="center" wrapText="1"/>
      <protection hidden="1"/>
    </xf>
    <xf numFmtId="0" fontId="6" fillId="2" borderId="15" xfId="0" applyFont="1" applyFill="1" applyBorder="1" applyAlignment="1">
      <alignment vertical="center" wrapText="1"/>
    </xf>
    <xf numFmtId="0" fontId="11" fillId="2" borderId="11" xfId="0" applyFont="1" applyFill="1" applyBorder="1" applyAlignment="1" applyProtection="1">
      <alignment horizontal="center" vertical="center" wrapText="1"/>
      <protection hidden="1"/>
    </xf>
    <xf numFmtId="2" fontId="11" fillId="2" borderId="14" xfId="0" applyNumberFormat="1" applyFont="1" applyFill="1" applyBorder="1" applyAlignment="1" applyProtection="1">
      <alignment horizontal="left" vertical="center" wrapText="1"/>
      <protection hidden="1"/>
    </xf>
    <xf numFmtId="2" fontId="11" fillId="2" borderId="15" xfId="0" applyNumberFormat="1" applyFont="1" applyFill="1" applyBorder="1" applyAlignment="1" applyProtection="1">
      <alignment horizontal="left" vertical="center" wrapText="1"/>
      <protection hidden="1"/>
    </xf>
    <xf numFmtId="0" fontId="59" fillId="4" borderId="26" xfId="0" applyFont="1" applyFill="1" applyBorder="1" applyAlignment="1">
      <alignment horizontal="center" vertical="center" wrapText="1"/>
    </xf>
    <xf numFmtId="0" fontId="59" fillId="4" borderId="23" xfId="0" applyFont="1" applyFill="1" applyBorder="1" applyAlignment="1">
      <alignment horizontal="center" vertical="center" wrapText="1"/>
    </xf>
    <xf numFmtId="0" fontId="40" fillId="4" borderId="46" xfId="0" applyFont="1" applyFill="1" applyBorder="1" applyAlignment="1">
      <alignment horizontal="left" vertical="center" wrapText="1"/>
    </xf>
    <xf numFmtId="0" fontId="40" fillId="4" borderId="41" xfId="0" applyFont="1" applyFill="1" applyBorder="1" applyAlignment="1">
      <alignment horizontal="left" vertical="center" wrapText="1"/>
    </xf>
    <xf numFmtId="0" fontId="40" fillId="4" borderId="47"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2" borderId="15" xfId="0" applyFont="1" applyFill="1" applyBorder="1" applyAlignment="1" applyProtection="1">
      <alignment horizontal="left" vertical="center" wrapText="1"/>
      <protection hidden="1"/>
    </xf>
    <xf numFmtId="0" fontId="8" fillId="2" borderId="15" xfId="2" applyFont="1" applyFill="1" applyBorder="1" applyAlignment="1" applyProtection="1">
      <alignment horizontal="center" vertical="center" wrapText="1"/>
      <protection hidden="1"/>
    </xf>
    <xf numFmtId="0" fontId="8" fillId="2" borderId="15" xfId="0" applyFont="1" applyFill="1" applyBorder="1" applyAlignment="1">
      <alignment horizontal="left" vertical="center" wrapText="1"/>
    </xf>
    <xf numFmtId="0" fontId="11" fillId="2" borderId="15" xfId="4" applyFont="1" applyFill="1" applyBorder="1" applyAlignment="1" applyProtection="1">
      <alignment horizontal="left" vertical="center" wrapText="1"/>
      <protection hidden="1"/>
    </xf>
    <xf numFmtId="0" fontId="11" fillId="2" borderId="15" xfId="2" applyFont="1" applyFill="1" applyBorder="1" applyAlignment="1" applyProtection="1">
      <alignment horizontal="left" vertical="center" wrapText="1"/>
      <protection hidden="1"/>
    </xf>
    <xf numFmtId="0" fontId="11" fillId="4" borderId="21"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40" fillId="2" borderId="15" xfId="0" applyFont="1" applyFill="1" applyBorder="1" applyAlignment="1">
      <alignment horizontal="left" vertical="center" wrapText="1"/>
    </xf>
    <xf numFmtId="0" fontId="40" fillId="2" borderId="17" xfId="0" applyFont="1" applyFill="1" applyBorder="1" applyAlignment="1">
      <alignment horizontal="left" vertical="center" wrapText="1"/>
    </xf>
    <xf numFmtId="0" fontId="11" fillId="2" borderId="17" xfId="0" applyFont="1" applyFill="1" applyBorder="1" applyAlignment="1" applyProtection="1">
      <alignment horizontal="left" vertical="center" wrapText="1"/>
      <protection hidden="1"/>
    </xf>
    <xf numFmtId="0" fontId="6" fillId="0" borderId="32" xfId="0" applyFont="1" applyBorder="1" applyAlignment="1">
      <alignment horizontal="left" vertical="center"/>
    </xf>
    <xf numFmtId="0" fontId="6" fillId="0" borderId="34" xfId="0" applyFont="1" applyBorder="1" applyAlignment="1">
      <alignment horizontal="left" vertical="center"/>
    </xf>
    <xf numFmtId="0" fontId="11" fillId="2" borderId="14"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2" borderId="14" xfId="0" applyFont="1" applyFill="1" applyBorder="1" applyAlignment="1" applyProtection="1">
      <alignment horizontal="left" vertical="center" wrapText="1"/>
      <protection hidden="1"/>
    </xf>
    <xf numFmtId="0" fontId="11" fillId="2" borderId="15" xfId="0" applyFont="1" applyFill="1" applyBorder="1" applyAlignment="1">
      <alignment vertical="center" wrapText="1"/>
    </xf>
    <xf numFmtId="0" fontId="11" fillId="2" borderId="15" xfId="0" applyFont="1" applyFill="1" applyBorder="1" applyAlignment="1">
      <alignment vertical="center"/>
    </xf>
    <xf numFmtId="0" fontId="11" fillId="2" borderId="14" xfId="0" applyFont="1" applyFill="1" applyBorder="1" applyAlignment="1" applyProtection="1">
      <alignment horizontal="center" vertical="center" wrapText="1"/>
      <protection hidden="1"/>
    </xf>
    <xf numFmtId="0" fontId="11" fillId="2" borderId="15" xfId="0" applyFont="1" applyFill="1" applyBorder="1" applyAlignment="1">
      <alignment horizontal="center" vertical="center" wrapText="1"/>
    </xf>
    <xf numFmtId="0" fontId="11" fillId="2" borderId="17" xfId="2" applyFont="1" applyFill="1" applyBorder="1" applyAlignment="1" applyProtection="1">
      <alignment horizontal="left" vertical="center" wrapText="1"/>
      <protection hidden="1"/>
    </xf>
    <xf numFmtId="0" fontId="40" fillId="4" borderId="21" xfId="0" applyFont="1" applyFill="1" applyBorder="1" applyAlignment="1">
      <alignment horizontal="left" vertical="center" wrapText="1"/>
    </xf>
    <xf numFmtId="0" fontId="40" fillId="4" borderId="22" xfId="0" applyFont="1" applyFill="1" applyBorder="1" applyAlignment="1">
      <alignment horizontal="left" vertical="center" wrapText="1"/>
    </xf>
    <xf numFmtId="0" fontId="40" fillId="4" borderId="23" xfId="0" applyFont="1" applyFill="1" applyBorder="1" applyAlignment="1">
      <alignment horizontal="left" vertical="center" wrapText="1"/>
    </xf>
    <xf numFmtId="0" fontId="11" fillId="2" borderId="11" xfId="0" applyFont="1" applyFill="1" applyBorder="1" applyAlignment="1">
      <alignment horizontal="center" vertical="center" wrapText="1"/>
    </xf>
    <xf numFmtId="0" fontId="6" fillId="2" borderId="1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41" fillId="10" borderId="39" xfId="0" applyFont="1" applyFill="1" applyBorder="1" applyAlignment="1">
      <alignment horizontal="center" vertical="center" wrapText="1"/>
    </xf>
    <xf numFmtId="0" fontId="41" fillId="10" borderId="29" xfId="0" applyFont="1" applyFill="1" applyBorder="1" applyAlignment="1">
      <alignment horizontal="center" vertical="center" wrapText="1"/>
    </xf>
    <xf numFmtId="0" fontId="41" fillId="10" borderId="27" xfId="0" applyFont="1" applyFill="1" applyBorder="1" applyAlignment="1">
      <alignment horizontal="center" vertical="center" wrapText="1"/>
    </xf>
    <xf numFmtId="168" fontId="11" fillId="4" borderId="2" xfId="0" applyNumberFormat="1" applyFont="1" applyFill="1" applyBorder="1" applyAlignment="1">
      <alignment horizontal="center" vertical="center" wrapText="1"/>
    </xf>
    <xf numFmtId="168" fontId="11" fillId="4" borderId="28" xfId="0" applyNumberFormat="1" applyFont="1" applyFill="1" applyBorder="1" applyAlignment="1">
      <alignment horizontal="center" vertical="center" wrapText="1"/>
    </xf>
    <xf numFmtId="168" fontId="11" fillId="4" borderId="38" xfId="0" applyNumberFormat="1" applyFont="1" applyFill="1" applyBorder="1" applyAlignment="1">
      <alignment horizontal="center" vertical="center" wrapText="1"/>
    </xf>
    <xf numFmtId="0" fontId="23" fillId="4" borderId="26" xfId="0" applyFont="1" applyFill="1" applyBorder="1" applyAlignment="1" applyProtection="1">
      <alignment horizontal="center" vertical="center" wrapText="1"/>
      <protection hidden="1"/>
    </xf>
    <xf numFmtId="0" fontId="23" fillId="4" borderId="27" xfId="0" applyFont="1" applyFill="1" applyBorder="1" applyAlignment="1" applyProtection="1">
      <alignment horizontal="center" vertical="center" wrapText="1"/>
      <protection hidden="1"/>
    </xf>
    <xf numFmtId="0" fontId="23" fillId="4" borderId="29" xfId="0" applyFont="1" applyFill="1" applyBorder="1" applyAlignment="1" applyProtection="1">
      <alignment horizontal="center" vertical="center" wrapText="1"/>
      <protection hidden="1"/>
    </xf>
    <xf numFmtId="0" fontId="40" fillId="2" borderId="45" xfId="0" applyFont="1" applyFill="1" applyBorder="1" applyAlignment="1" applyProtection="1">
      <alignment horizontal="left" vertical="center" wrapText="1"/>
      <protection hidden="1"/>
    </xf>
    <xf numFmtId="0" fontId="40" fillId="2" borderId="43" xfId="0" applyFont="1" applyFill="1" applyBorder="1" applyAlignment="1" applyProtection="1">
      <alignment horizontal="left" vertical="center" wrapText="1"/>
      <protection hidden="1"/>
    </xf>
    <xf numFmtId="0" fontId="40" fillId="2" borderId="50" xfId="0" applyFont="1" applyFill="1" applyBorder="1" applyAlignment="1" applyProtection="1">
      <alignment horizontal="left" vertical="center" wrapText="1"/>
      <protection hidden="1"/>
    </xf>
    <xf numFmtId="0" fontId="40" fillId="2" borderId="18" xfId="0" applyFont="1" applyFill="1" applyBorder="1" applyAlignment="1" applyProtection="1">
      <alignment horizontal="left" vertical="center" wrapText="1"/>
      <protection hidden="1"/>
    </xf>
    <xf numFmtId="0" fontId="40" fillId="2" borderId="20" xfId="0" applyFont="1" applyFill="1" applyBorder="1" applyAlignment="1" applyProtection="1">
      <alignment horizontal="left" vertical="center" wrapText="1"/>
      <protection hidden="1"/>
    </xf>
    <xf numFmtId="0" fontId="40" fillId="2" borderId="19" xfId="0" applyFont="1" applyFill="1" applyBorder="1" applyAlignment="1" applyProtection="1">
      <alignment horizontal="left" vertical="center" wrapText="1"/>
      <protection hidden="1"/>
    </xf>
    <xf numFmtId="0" fontId="6" fillId="4" borderId="28" xfId="0" applyFont="1" applyFill="1" applyBorder="1" applyAlignment="1" applyProtection="1">
      <alignment horizontal="center" vertical="center" wrapText="1"/>
      <protection hidden="1"/>
    </xf>
    <xf numFmtId="0" fontId="6" fillId="4" borderId="26" xfId="0" applyFont="1" applyFill="1" applyBorder="1" applyAlignment="1" applyProtection="1">
      <alignment horizontal="center" vertical="center" wrapText="1"/>
      <protection hidden="1"/>
    </xf>
    <xf numFmtId="0" fontId="6" fillId="4" borderId="39" xfId="0" applyFont="1" applyFill="1" applyBorder="1" applyAlignment="1" applyProtection="1">
      <alignment horizontal="center" vertical="center" wrapText="1"/>
      <protection hidden="1"/>
    </xf>
    <xf numFmtId="0" fontId="6" fillId="4" borderId="27" xfId="0" applyFont="1" applyFill="1" applyBorder="1" applyAlignment="1" applyProtection="1">
      <alignment horizontal="center" vertical="center" wrapText="1"/>
      <protection hidden="1"/>
    </xf>
    <xf numFmtId="0" fontId="6" fillId="4" borderId="29" xfId="0" applyFont="1" applyFill="1" applyBorder="1" applyAlignment="1" applyProtection="1">
      <alignment horizontal="center" vertical="center" wrapText="1"/>
      <protection hidden="1"/>
    </xf>
    <xf numFmtId="0" fontId="6" fillId="5" borderId="32" xfId="0" applyFont="1" applyFill="1" applyBorder="1" applyAlignment="1">
      <alignment horizontal="left" vertical="center"/>
    </xf>
    <xf numFmtId="0" fontId="6" fillId="5" borderId="34" xfId="0" applyFont="1" applyFill="1" applyBorder="1" applyAlignment="1">
      <alignment horizontal="left" vertical="center"/>
    </xf>
    <xf numFmtId="9" fontId="11" fillId="2" borderId="14" xfId="21" applyFont="1" applyFill="1" applyBorder="1" applyAlignment="1">
      <alignment horizontal="center" vertical="center" wrapText="1"/>
    </xf>
    <xf numFmtId="9" fontId="11" fillId="2" borderId="15" xfId="21" applyFont="1" applyFill="1" applyBorder="1" applyAlignment="1">
      <alignment horizontal="center" vertical="center" wrapText="1"/>
    </xf>
    <xf numFmtId="9" fontId="11" fillId="2" borderId="17" xfId="21" applyFont="1" applyFill="1" applyBorder="1" applyAlignment="1">
      <alignment horizontal="center" vertical="center" wrapText="1"/>
    </xf>
    <xf numFmtId="0" fontId="6" fillId="5" borderId="36" xfId="0" applyFont="1" applyFill="1" applyBorder="1" applyAlignment="1">
      <alignment horizontal="left" vertical="center"/>
    </xf>
    <xf numFmtId="0" fontId="8" fillId="2" borderId="109" xfId="0" applyFont="1" applyFill="1" applyBorder="1" applyAlignment="1" applyProtection="1">
      <alignment vertical="center" wrapText="1"/>
      <protection hidden="1"/>
    </xf>
    <xf numFmtId="168" fontId="11" fillId="2" borderId="108" xfId="0" applyNumberFormat="1" applyFont="1" applyFill="1" applyBorder="1" applyAlignment="1">
      <alignment vertical="center" wrapText="1"/>
    </xf>
    <xf numFmtId="0" fontId="11" fillId="2" borderId="108" xfId="0" applyFont="1" applyFill="1" applyBorder="1" applyAlignment="1">
      <alignment horizontal="center" vertical="center" wrapText="1"/>
    </xf>
    <xf numFmtId="0" fontId="11" fillId="2" borderId="108" xfId="0" applyFont="1" applyFill="1" applyBorder="1" applyAlignment="1" applyProtection="1">
      <alignment horizontal="left" vertical="center" wrapText="1"/>
      <protection hidden="1"/>
    </xf>
    <xf numFmtId="0" fontId="11" fillId="2" borderId="109" xfId="0" applyFont="1" applyFill="1" applyBorder="1" applyAlignment="1">
      <alignment horizontal="center" vertical="center"/>
    </xf>
    <xf numFmtId="168" fontId="11" fillId="2" borderId="108" xfId="0" applyNumberFormat="1" applyFont="1" applyFill="1" applyBorder="1" applyAlignment="1">
      <alignment horizontal="center" vertical="center"/>
    </xf>
    <xf numFmtId="168" fontId="11" fillId="2" borderId="108" xfId="0" applyNumberFormat="1" applyFont="1" applyFill="1" applyBorder="1" applyAlignment="1">
      <alignment horizontal="center" vertical="center" wrapText="1"/>
    </xf>
    <xf numFmtId="168" fontId="11" fillId="2" borderId="109" xfId="0" applyNumberFormat="1" applyFont="1" applyFill="1" applyBorder="1" applyAlignment="1">
      <alignment horizontal="center" vertical="center" wrapText="1"/>
    </xf>
    <xf numFmtId="168" fontId="8" fillId="2" borderId="108" xfId="0" applyNumberFormat="1" applyFont="1" applyFill="1" applyBorder="1" applyAlignment="1">
      <alignment horizontal="center" vertical="center"/>
    </xf>
    <xf numFmtId="168" fontId="8" fillId="2" borderId="108" xfId="0" applyNumberFormat="1" applyFont="1" applyFill="1" applyBorder="1" applyAlignment="1">
      <alignment horizontal="center" vertical="center" wrapText="1"/>
    </xf>
    <xf numFmtId="168" fontId="8" fillId="2" borderId="109" xfId="0" applyNumberFormat="1" applyFont="1" applyFill="1" applyBorder="1" applyAlignment="1">
      <alignment horizontal="center" vertical="center" wrapText="1"/>
    </xf>
    <xf numFmtId="168" fontId="10" fillId="2" borderId="108" xfId="0" applyNumberFormat="1" applyFont="1" applyFill="1" applyBorder="1" applyAlignment="1">
      <alignment horizontal="center" vertical="center" wrapText="1"/>
    </xf>
    <xf numFmtId="168" fontId="10" fillId="2" borderId="109" xfId="0" applyNumberFormat="1" applyFont="1" applyFill="1" applyBorder="1" applyAlignment="1">
      <alignment horizontal="center" vertical="center" wrapText="1"/>
    </xf>
    <xf numFmtId="0" fontId="11" fillId="2" borderId="108" xfId="0" applyFont="1" applyFill="1" applyBorder="1" applyAlignment="1">
      <alignment horizontal="center" vertical="center" wrapText="1"/>
    </xf>
    <xf numFmtId="0" fontId="40" fillId="2" borderId="108" xfId="0" applyFont="1" applyFill="1" applyBorder="1" applyAlignment="1">
      <alignment vertical="center" wrapText="1"/>
    </xf>
    <xf numFmtId="0" fontId="8" fillId="2" borderId="109" xfId="0" applyFont="1" applyFill="1" applyBorder="1" applyAlignment="1">
      <alignment horizontal="center" vertical="center" wrapText="1"/>
    </xf>
    <xf numFmtId="168" fontId="23" fillId="2" borderId="108" xfId="0" applyNumberFormat="1" applyFont="1" applyFill="1" applyBorder="1" applyAlignment="1">
      <alignment horizontal="center" vertical="center" wrapText="1"/>
    </xf>
    <xf numFmtId="168" fontId="23" fillId="2" borderId="109" xfId="0" applyNumberFormat="1" applyFont="1" applyFill="1" applyBorder="1" applyAlignment="1">
      <alignment horizontal="center" vertical="center" wrapText="1"/>
    </xf>
    <xf numFmtId="0" fontId="11" fillId="0" borderId="108" xfId="0" applyFont="1" applyBorder="1" applyAlignment="1">
      <alignment horizontal="center" vertical="center" wrapText="1"/>
    </xf>
    <xf numFmtId="0" fontId="40" fillId="2" borderId="108" xfId="0" applyFont="1" applyFill="1" applyBorder="1" applyAlignment="1">
      <alignment horizontal="left" vertical="center" wrapText="1"/>
    </xf>
    <xf numFmtId="0" fontId="40" fillId="2" borderId="109" xfId="0" applyFont="1" applyFill="1" applyBorder="1" applyAlignment="1">
      <alignment horizontal="left" vertical="center" wrapText="1"/>
    </xf>
    <xf numFmtId="168" fontId="29" fillId="2" borderId="108" xfId="0" applyNumberFormat="1" applyFont="1" applyFill="1" applyBorder="1" applyAlignment="1">
      <alignment horizontal="center" vertical="center" wrapText="1"/>
    </xf>
    <xf numFmtId="168" fontId="29" fillId="2" borderId="109" xfId="0" applyNumberFormat="1" applyFont="1" applyFill="1" applyBorder="1" applyAlignment="1">
      <alignment horizontal="center" vertical="center" wrapText="1"/>
    </xf>
    <xf numFmtId="0" fontId="11" fillId="2" borderId="108" xfId="0" applyFont="1" applyFill="1" applyBorder="1" applyAlignment="1">
      <alignment horizontal="left" vertical="center" wrapText="1"/>
    </xf>
    <xf numFmtId="0" fontId="11" fillId="2" borderId="109" xfId="0" applyFont="1" applyFill="1" applyBorder="1" applyAlignment="1">
      <alignment horizontal="center" vertical="center" wrapText="1"/>
    </xf>
    <xf numFmtId="166" fontId="11" fillId="2" borderId="109" xfId="0" applyNumberFormat="1" applyFont="1" applyFill="1" applyBorder="1" applyAlignment="1">
      <alignment vertical="center" wrapText="1"/>
    </xf>
    <xf numFmtId="168" fontId="14" fillId="2" borderId="108" xfId="0" applyNumberFormat="1" applyFont="1" applyFill="1" applyBorder="1" applyAlignment="1">
      <alignment vertical="center" wrapText="1"/>
    </xf>
    <xf numFmtId="168" fontId="14" fillId="2" borderId="109" xfId="0" applyNumberFormat="1" applyFont="1" applyFill="1" applyBorder="1" applyAlignment="1">
      <alignment vertical="center" wrapText="1"/>
    </xf>
    <xf numFmtId="168" fontId="14" fillId="2" borderId="30" xfId="0" applyNumberFormat="1" applyFont="1" applyFill="1" applyBorder="1" applyAlignment="1">
      <alignment vertical="center" wrapText="1"/>
    </xf>
    <xf numFmtId="168" fontId="14" fillId="2" borderId="16" xfId="0" applyNumberFormat="1" applyFont="1" applyFill="1" applyBorder="1" applyAlignment="1">
      <alignment vertical="center" wrapText="1"/>
    </xf>
    <xf numFmtId="168" fontId="17" fillId="2" borderId="16" xfId="0" applyNumberFormat="1" applyFont="1" applyFill="1" applyBorder="1" applyAlignment="1">
      <alignment vertical="center"/>
    </xf>
    <xf numFmtId="166" fontId="11" fillId="2" borderId="109" xfId="0" applyNumberFormat="1" applyFont="1" applyFill="1" applyBorder="1" applyAlignment="1">
      <alignment horizontal="center" vertical="center" wrapText="1"/>
    </xf>
  </cellXfs>
  <cellStyles count="36">
    <cellStyle name="Comma" xfId="1" builtinId="3"/>
    <cellStyle name="Comma 2" xfId="32" xr:uid="{F6E9971D-6530-4BB2-8556-6E2E500CE5E9}"/>
    <cellStyle name="Comma 3" xfId="31" xr:uid="{9CDA5573-F411-4E98-982F-80164FAD1ECB}"/>
    <cellStyle name="Currency" xfId="20" builtinId="4"/>
    <cellStyle name="Currency 2" xfId="19" xr:uid="{00000000-0005-0000-0000-000002000000}"/>
    <cellStyle name="Currency 3" xfId="3" xr:uid="{00000000-0005-0000-0000-000003000000}"/>
    <cellStyle name="F4" xfId="2" xr:uid="{00000000-0005-0000-0000-000004000000}"/>
    <cellStyle name="Hyperlink" xfId="22" builtinId="8"/>
    <cellStyle name="Hyperlink 2" xfId="26" xr:uid="{F6888F9F-EB8A-41FA-9447-0E023A241309}"/>
    <cellStyle name="Normal" xfId="0" builtinId="0"/>
    <cellStyle name="Normal 10" xfId="6" xr:uid="{00000000-0005-0000-0000-000007000000}"/>
    <cellStyle name="Normal 100" xfId="16" xr:uid="{00000000-0005-0000-0000-000008000000}"/>
    <cellStyle name="Normal 101" xfId="15" xr:uid="{00000000-0005-0000-0000-000009000000}"/>
    <cellStyle name="Normal 102" xfId="17" xr:uid="{00000000-0005-0000-0000-00000A000000}"/>
    <cellStyle name="Normal 103" xfId="18" xr:uid="{00000000-0005-0000-0000-00000B000000}"/>
    <cellStyle name="Normal 104" xfId="14" xr:uid="{00000000-0005-0000-0000-00000C000000}"/>
    <cellStyle name="Normal 106" xfId="7" xr:uid="{00000000-0005-0000-0000-00000D000000}"/>
    <cellStyle name="Normal 2" xfId="25" xr:uid="{C42468AF-90F6-4B02-9108-CBF751FD0F30}"/>
    <cellStyle name="Normal 2 2" xfId="34" xr:uid="{A1EB882A-1696-4395-9D92-8834ADA2EF61}"/>
    <cellStyle name="Normal 38" xfId="27" xr:uid="{7C4DAD75-55A3-46E3-9C16-2AB99736A12B}"/>
    <cellStyle name="Normal 4 2" xfId="24" xr:uid="{00000000-0005-0000-0000-00000E000000}"/>
    <cellStyle name="Normal 9" xfId="5" xr:uid="{00000000-0005-0000-0000-00000F000000}"/>
    <cellStyle name="Normal 91" xfId="11" xr:uid="{00000000-0005-0000-0000-000010000000}"/>
    <cellStyle name="Normal 95" xfId="9" xr:uid="{00000000-0005-0000-0000-000011000000}"/>
    <cellStyle name="Normal 96" xfId="12" xr:uid="{00000000-0005-0000-0000-000012000000}"/>
    <cellStyle name="Normal 97" xfId="10" xr:uid="{00000000-0005-0000-0000-000013000000}"/>
    <cellStyle name="Normal 99" xfId="13" xr:uid="{00000000-0005-0000-0000-000014000000}"/>
    <cellStyle name="Normal_Cert 19- FPP" xfId="30" xr:uid="{6C9D8E1D-9887-43CA-83E7-602E70AAA996}"/>
    <cellStyle name="Normal_CERT CM 2-18 (Oct 2000)" xfId="33" xr:uid="{6A5A9F3E-F3A9-41C6-A86A-472A28B4B555}"/>
    <cellStyle name="Normal_Certificate cover_1" xfId="29" xr:uid="{A82C9E09-F538-415A-8A47-A7E32A3ABECD}"/>
    <cellStyle name="Normal_Material Summery" xfId="4" xr:uid="{00000000-0005-0000-0000-000015000000}"/>
    <cellStyle name="Percent" xfId="21" builtinId="5"/>
    <cellStyle name="Percent 2" xfId="23" xr:uid="{00000000-0005-0000-0000-000017000000}"/>
    <cellStyle name="Percent 4" xfId="8" xr:uid="{00000000-0005-0000-0000-000018000000}"/>
    <cellStyle name="Style 1" xfId="35" xr:uid="{8CE88A29-151E-4501-BA0D-F4FF4E31957A}"/>
    <cellStyle name="Total 2" xfId="28" xr:uid="{BFA33B8C-18DF-48D4-A1D7-DBFAF297A0C1}"/>
  </cellStyles>
  <dxfs count="14">
    <dxf>
      <font>
        <color rgb="FF9C0006"/>
      </font>
      <fill>
        <patternFill>
          <bgColor rgb="FFFFC7CE"/>
        </patternFill>
      </fill>
    </dxf>
    <dxf>
      <font>
        <color theme="0"/>
      </font>
      <fill>
        <patternFill>
          <bgColor rgb="FFFF0000"/>
        </patternFill>
      </fill>
    </dxf>
    <dxf>
      <fill>
        <patternFill patternType="none">
          <bgColor auto="1"/>
        </patternFill>
      </fill>
      <border>
        <left style="dashDot">
          <color rgb="FFC00000"/>
        </left>
        <right style="dashDot">
          <color rgb="FFC00000"/>
        </right>
        <top style="dashDot">
          <color rgb="FFC00000"/>
        </top>
        <bottom style="dashDot">
          <color rgb="FFC00000"/>
        </bottom>
        <vertical/>
        <horizontal/>
      </border>
    </dxf>
    <dxf>
      <border>
        <left style="dashDotDot">
          <color rgb="FFFF0000"/>
        </left>
        <right style="dashDotDot">
          <color rgb="FFFF0000"/>
        </right>
        <top style="dashDotDot">
          <color rgb="FFFF0000"/>
        </top>
        <bottom style="dashDotDot">
          <color rgb="FFFF0000"/>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border>
        <left style="dashDot">
          <color rgb="FFC00000"/>
        </left>
        <right style="dashDot">
          <color rgb="FFC00000"/>
        </right>
        <top style="dashDot">
          <color rgb="FFC00000"/>
        </top>
        <bottom style="dashDot">
          <color rgb="FFC00000"/>
        </bottom>
        <vertical/>
        <horizontal/>
      </border>
    </dxf>
    <dxf>
      <fill>
        <patternFill>
          <bgColor theme="0"/>
        </patternFill>
      </fill>
      <border>
        <left style="dashDotDot">
          <color rgb="FFFF0000"/>
        </left>
        <right style="dashDotDot">
          <color rgb="FFFF0000"/>
        </right>
        <top style="dashDotDot">
          <color rgb="FFFF0000"/>
        </top>
        <bottom style="dashDotDot">
          <color rgb="FFFF0000"/>
        </bottom>
        <vertical/>
        <horizontal/>
      </border>
    </dxf>
    <dxf>
      <border>
        <left style="dashDotDot">
          <color rgb="FFFF0000"/>
        </left>
        <right style="dashDotDot">
          <color rgb="FFFF0000"/>
        </right>
        <top style="dashDotDot">
          <color rgb="FFFF0000"/>
        </top>
        <bottom style="dashDotDot">
          <color rgb="FFFF0000"/>
        </bottom>
        <vertical/>
        <horizontal/>
      </border>
    </dxf>
    <dxf>
      <fill>
        <patternFill patternType="none">
          <bgColor auto="1"/>
        </patternFill>
      </fill>
      <border>
        <left style="dashed">
          <color rgb="FFFF0000"/>
        </left>
        <right style="dashed">
          <color rgb="FFFF0000"/>
        </right>
        <top style="dashed">
          <color rgb="FFFF0000"/>
        </top>
        <bottom style="dashed">
          <color rgb="FFFF0000"/>
        </bottom>
      </border>
    </dxf>
    <dxf>
      <fill>
        <patternFill>
          <bgColor rgb="FFFF0000"/>
        </patternFill>
      </fill>
    </dxf>
    <dxf>
      <fill>
        <patternFill>
          <bgColor rgb="FFFF00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calcChain" Target="calcChain.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0</xdr:row>
          <xdr:rowOff>127000</xdr:rowOff>
        </xdr:from>
        <xdr:to>
          <xdr:col>4</xdr:col>
          <xdr:colOff>641350</xdr:colOff>
          <xdr:row>3</xdr:row>
          <xdr:rowOff>50800</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1346200</xdr:colOff>
          <xdr:row>27</xdr:row>
          <xdr:rowOff>50800</xdr:rowOff>
        </xdr:from>
        <xdr:to>
          <xdr:col>1</xdr:col>
          <xdr:colOff>1066800</xdr:colOff>
          <xdr:row>27</xdr:row>
          <xdr:rowOff>298450</xdr:rowOff>
        </xdr:to>
        <xdr:sp macro="" textlink="">
          <xdr:nvSpPr>
            <xdr:cNvPr id="21505" name="uploadManhours"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ZA" sz="1100" b="0" i="0" u="none" strike="noStrike" baseline="0">
                  <a:solidFill>
                    <a:srgbClr val="000000"/>
                  </a:solidFill>
                  <a:latin typeface="Arial"/>
                  <a:cs typeface="Arial"/>
                </a:rPr>
                <a:t>Upload Manhours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2572</xdr:colOff>
      <xdr:row>1</xdr:row>
      <xdr:rowOff>45218</xdr:rowOff>
    </xdr:from>
    <xdr:to>
      <xdr:col>1</xdr:col>
      <xdr:colOff>308566</xdr:colOff>
      <xdr:row>3</xdr:row>
      <xdr:rowOff>52917</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2" y="299218"/>
          <a:ext cx="1205577" cy="5156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ork%20Data\Bravo%20Kusile\Turbine\Assessments\200907\ice%20Check\Revised\Work%20Data\Bravo%20Kusile\Turbine\Assessments\200903\ice%20Check\20090420\Data\Vote%20Revision\Votrev99\Vote'96\Vote'96%20new%20files\96consu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ieter\AppData\Local\Microsoft\Windows\Temporary%20Internet%20Files\Content.Outlook\47UVLQOT\ALL_Purpose_worksheet%20(Conversion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ClintonS\Documents\Projects\TBGI\PROJECTS\Mbazwana\Mbwazane%20Mall%20Feasibility%202015%20rev%20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05.0%20Administration\05.1%20DCA\DCA%20Standard%20Forms\Variation%20Formats\Revised%20Template-flower%20centr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ouis%20Coetsee\Desktop\20140623%20Check%20Mth%2078%20Kusile%20Turbine%20dat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ieter\c\My%20Documents\Joel%20Projects\Cem%20-%20Phase%20II\Certificates\CERT%20CM%202-18%20(Oct%202000).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Projects/Anglo%20Gold%20-%20AG/CES%20AG10000%20-%20General/01%20-%20Old%20Projects/01%20-%20Taung%20North%20Sink%20&amp;%20Line/Taung%20North%20Sink%20&amp;%20Line%20-%20Cert%2023.xls" TargetMode="External"/><Relationship Id="rId1" Type="http://schemas.openxmlformats.org/officeDocument/2006/relationships/externalLinkPath" Target="/Projects/Anglo%20Gold%20-%20AG/CES%20AG10000%20-%20General/01%20-%20Old%20Projects/01%20-%20Taung%20North%20Sink%20&amp;%20Line/Taung%20North%20Sink%20&amp;%20Line%20-%20Cert%202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ENDERS%202008\TEN%20099%202008\TENDER\TENSUM%20099%202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ManyikNK\Documents\Work%20Stuffs\BIPM\Contractor%20Database\Experiments\Contractor%20Reporting_Contractor%20Capture%20Form.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PRPGROUP\USERS\MVANWYK\EXCELL\ROSEBANK\FINAN.XLW"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akkiahk\Documents\Templates\NEC3%20ECC%20Payment%20Certificate%20issued%20by%20Project%20Manager_240-874474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nders\N0801%20-%20Offers\N0801-36%20-%20CED0083-JN%20-%20Low%20Pressure%20Services%20Systems%20-%20Medupi%20Power%20Station\02%20Offer%20Preparation%20Documents\01%20Working%20Folders\01%20Estimating\Simon%20(Revised%20Scope%20Price)\LPS%20Budget_sc.xls" TargetMode="External"/></Relationships>
</file>

<file path=xl/externalLinks/_rels/externalLink20.xml.rels><?xml version="1.0" encoding="UTF-8" standalone="yes"?>
<Relationships xmlns="http://schemas.openxmlformats.org/package/2006/relationships"><Relationship Id="rId3" Type="http://schemas.openxmlformats.org/officeDocument/2006/relationships/externalLinkPath" Target="../.Templates/Reticulation%20Master%20BOQ%202025-26%20CPA%20NOV%202025.xlsx" TargetMode="External"/><Relationship Id="rId2" Type="http://schemas.openxmlformats.org/officeDocument/2006/relationships/externalLinkPath" Target="file:///C:\Users\HlatshNu\AppData\Local\Microsoft\Windows\INetCache\Content.Outlook\DUBJOMI7\Reticulation%20Master%20BOQ%202025-26%20CPA%20NOV%202025.xlsx" TargetMode="External"/><Relationship Id="rId1" Type="http://schemas.openxmlformats.org/officeDocument/2006/relationships/externalLinkPath" Target="/Quantity%20Surveyor/Nompumelelo/RETICULATION/.Templates/Reticulation%20Master%20BOQ%202025-26%20CPA%20NOV%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ieter\c\WINDOWS\DESKTOP\Joel%20Projects\ORD%20-%20Mine\Adj%2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phakatms\AppData\Local\Microsoft\Windows\INetCache\Content.Outlook\IYZEUJR9\Contractor%20Reporting_Contractor%20Capture%20For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erlyn-1\c\A%202004%20Service\Coal%20&amp;%20Ash\Negotiation%20mandate%20info\Coal%20Ash%20NOV%202003%20mc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All%20Users\Documents\Camden\Prices\Unit%206%20TO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TASVR\Water\Clint\Temp\Res%20Cost%20Shee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ieter\c\My%20Documents\Joel%20Projects\Cem%20-%20Phase%20II\Certificates\CERT%20CM%202-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tom\Documents\THOR%20Developments\ADMIN%20DOCS\2010%20TO%202011%20TO\Budgets%20and%20cash%20flow%202011%20to%202012.%20Elias.%2015th%20Nov\Management%20Accounts%20for%20September%202011%20tvv%2015t%20NO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Conversion"/>
      <sheetName val="Calendar"/>
      <sheetName val="Checkbook Balance"/>
      <sheetName val="Loan Payment"/>
      <sheetName val="BMI &amp; Calorie"/>
      <sheetName val="Blood Pressure"/>
      <sheetName val="Conversion"/>
      <sheetName val="Convert"/>
      <sheetName val="Right Triangle"/>
      <sheetName val="Tap Drill"/>
      <sheetName val="Drill Bit Equivalence"/>
      <sheetName val="Chart 1"/>
      <sheetName val="Chart 2"/>
      <sheetName val="Bolt Circle"/>
      <sheetName val="Spiral"/>
      <sheetName val="Rotate"/>
      <sheetName val="Cone Fab"/>
      <sheetName val="Circle Segment"/>
      <sheetName val="Polygon"/>
      <sheetName val="Trig Function"/>
      <sheetName val="Data"/>
    </sheetNames>
    <sheetDataSet>
      <sheetData sheetId="0" refreshError="1"/>
      <sheetData sheetId="1">
        <row r="22">
          <cell r="C22" t="str">
            <v>SUN</v>
          </cell>
          <cell r="D22" t="str">
            <v>MON</v>
          </cell>
          <cell r="E22" t="str">
            <v>TUE</v>
          </cell>
          <cell r="F22" t="str">
            <v>WED</v>
          </cell>
          <cell r="G22" t="str">
            <v>THU</v>
          </cell>
          <cell r="H22" t="str">
            <v>FRI</v>
          </cell>
          <cell r="I22" t="str">
            <v>SAT</v>
          </cell>
          <cell r="L22" t="str">
            <v>SUN</v>
          </cell>
          <cell r="M22" t="str">
            <v>MON</v>
          </cell>
          <cell r="N22" t="str">
            <v>TUE</v>
          </cell>
          <cell r="O22" t="str">
            <v>WED</v>
          </cell>
          <cell r="P22" t="str">
            <v>THU</v>
          </cell>
          <cell r="Q22" t="str">
            <v>FRI</v>
          </cell>
          <cell r="R22" t="str">
            <v>SAT</v>
          </cell>
          <cell r="U22" t="str">
            <v>SUN</v>
          </cell>
          <cell r="V22" t="str">
            <v>MON</v>
          </cell>
          <cell r="W22" t="str">
            <v>TUE</v>
          </cell>
          <cell r="X22" t="str">
            <v>WED</v>
          </cell>
          <cell r="Y22" t="str">
            <v>THU</v>
          </cell>
          <cell r="Z22" t="str">
            <v>FRI</v>
          </cell>
          <cell r="AA22" t="str">
            <v>SAT</v>
          </cell>
        </row>
        <row r="23">
          <cell r="C23" t="e">
            <v>#VALUE!</v>
          </cell>
          <cell r="D23" t="e">
            <v>#VALUE!</v>
          </cell>
          <cell r="E23" t="e">
            <v>#VALUE!</v>
          </cell>
          <cell r="F23" t="e">
            <v>#VALUE!</v>
          </cell>
          <cell r="G23" t="e">
            <v>#VALUE!</v>
          </cell>
          <cell r="H23" t="e">
            <v>#VALUE!</v>
          </cell>
          <cell r="I23" t="e">
            <v>#VALUE!</v>
          </cell>
          <cell r="L23" t="e">
            <v>#VALUE!</v>
          </cell>
          <cell r="M23" t="e">
            <v>#VALUE!</v>
          </cell>
          <cell r="N23" t="e">
            <v>#VALUE!</v>
          </cell>
          <cell r="O23" t="e">
            <v>#VALUE!</v>
          </cell>
          <cell r="P23" t="e">
            <v>#VALUE!</v>
          </cell>
          <cell r="Q23" t="e">
            <v>#VALUE!</v>
          </cell>
          <cell r="R23" t="e">
            <v>#VALUE!</v>
          </cell>
          <cell r="U23" t="e">
            <v>#VALUE!</v>
          </cell>
          <cell r="V23" t="e">
            <v>#VALUE!</v>
          </cell>
          <cell r="W23" t="e">
            <v>#VALUE!</v>
          </cell>
          <cell r="X23" t="e">
            <v>#VALUE!</v>
          </cell>
          <cell r="Y23" t="e">
            <v>#VALUE!</v>
          </cell>
          <cell r="Z23" t="e">
            <v>#VALUE!</v>
          </cell>
          <cell r="AA23" t="e">
            <v>#VALUE!</v>
          </cell>
        </row>
        <row r="24">
          <cell r="C24" t="e">
            <v>#VALUE!</v>
          </cell>
          <cell r="D24" t="e">
            <v>#VALUE!</v>
          </cell>
          <cell r="E24" t="e">
            <v>#VALUE!</v>
          </cell>
          <cell r="F24" t="e">
            <v>#VALUE!</v>
          </cell>
          <cell r="G24" t="e">
            <v>#VALUE!</v>
          </cell>
          <cell r="H24" t="e">
            <v>#VALUE!</v>
          </cell>
          <cell r="I24" t="e">
            <v>#VALUE!</v>
          </cell>
          <cell r="L24" t="e">
            <v>#VALUE!</v>
          </cell>
          <cell r="M24" t="e">
            <v>#VALUE!</v>
          </cell>
          <cell r="N24" t="e">
            <v>#VALUE!</v>
          </cell>
          <cell r="O24" t="e">
            <v>#VALUE!</v>
          </cell>
          <cell r="P24" t="e">
            <v>#VALUE!</v>
          </cell>
          <cell r="Q24" t="e">
            <v>#VALUE!</v>
          </cell>
          <cell r="R24" t="e">
            <v>#VALUE!</v>
          </cell>
          <cell r="U24" t="e">
            <v>#VALUE!</v>
          </cell>
          <cell r="V24" t="e">
            <v>#VALUE!</v>
          </cell>
          <cell r="W24" t="e">
            <v>#VALUE!</v>
          </cell>
          <cell r="X24" t="e">
            <v>#VALUE!</v>
          </cell>
          <cell r="Y24" t="e">
            <v>#VALUE!</v>
          </cell>
          <cell r="Z24" t="e">
            <v>#VALUE!</v>
          </cell>
          <cell r="AA24" t="e">
            <v>#VALUE!</v>
          </cell>
        </row>
        <row r="25">
          <cell r="C25" t="e">
            <v>#VALUE!</v>
          </cell>
          <cell r="D25" t="e">
            <v>#VALUE!</v>
          </cell>
          <cell r="E25" t="e">
            <v>#VALUE!</v>
          </cell>
          <cell r="F25" t="e">
            <v>#VALUE!</v>
          </cell>
          <cell r="G25" t="e">
            <v>#VALUE!</v>
          </cell>
          <cell r="H25" t="e">
            <v>#VALUE!</v>
          </cell>
          <cell r="I25" t="e">
            <v>#VALUE!</v>
          </cell>
          <cell r="L25" t="e">
            <v>#VALUE!</v>
          </cell>
          <cell r="M25" t="e">
            <v>#VALUE!</v>
          </cell>
          <cell r="N25" t="e">
            <v>#VALUE!</v>
          </cell>
          <cell r="O25" t="e">
            <v>#VALUE!</v>
          </cell>
          <cell r="P25" t="e">
            <v>#VALUE!</v>
          </cell>
          <cell r="Q25" t="e">
            <v>#VALUE!</v>
          </cell>
          <cell r="R25" t="e">
            <v>#VALUE!</v>
          </cell>
          <cell r="U25" t="e">
            <v>#VALUE!</v>
          </cell>
          <cell r="V25" t="e">
            <v>#VALUE!</v>
          </cell>
          <cell r="W25" t="e">
            <v>#VALUE!</v>
          </cell>
          <cell r="X25" t="e">
            <v>#VALUE!</v>
          </cell>
          <cell r="Y25" t="e">
            <v>#VALUE!</v>
          </cell>
          <cell r="Z25" t="e">
            <v>#VALUE!</v>
          </cell>
          <cell r="AA25" t="e">
            <v>#VALUE!</v>
          </cell>
        </row>
        <row r="26">
          <cell r="C26" t="e">
            <v>#VALUE!</v>
          </cell>
          <cell r="D26" t="e">
            <v>#VALUE!</v>
          </cell>
          <cell r="E26" t="e">
            <v>#VALUE!</v>
          </cell>
          <cell r="F26" t="e">
            <v>#VALUE!</v>
          </cell>
          <cell r="G26" t="e">
            <v>#VALUE!</v>
          </cell>
          <cell r="H26" t="e">
            <v>#VALUE!</v>
          </cell>
          <cell r="I26" t="e">
            <v>#VALUE!</v>
          </cell>
          <cell r="L26" t="e">
            <v>#VALUE!</v>
          </cell>
          <cell r="M26" t="e">
            <v>#VALUE!</v>
          </cell>
          <cell r="N26" t="e">
            <v>#VALUE!</v>
          </cell>
          <cell r="O26" t="e">
            <v>#VALUE!</v>
          </cell>
          <cell r="P26" t="e">
            <v>#VALUE!</v>
          </cell>
          <cell r="Q26" t="e">
            <v>#VALUE!</v>
          </cell>
          <cell r="R26" t="e">
            <v>#VALUE!</v>
          </cell>
          <cell r="U26" t="e">
            <v>#VALUE!</v>
          </cell>
          <cell r="V26" t="e">
            <v>#VALUE!</v>
          </cell>
          <cell r="W26" t="e">
            <v>#VALUE!</v>
          </cell>
          <cell r="X26" t="e">
            <v>#VALUE!</v>
          </cell>
          <cell r="Y26" t="e">
            <v>#VALUE!</v>
          </cell>
          <cell r="Z26" t="e">
            <v>#VALUE!</v>
          </cell>
          <cell r="AA26" t="e">
            <v>#VALUE!</v>
          </cell>
        </row>
        <row r="27">
          <cell r="C27" t="e">
            <v>#VALUE!</v>
          </cell>
          <cell r="D27" t="e">
            <v>#VALUE!</v>
          </cell>
          <cell r="E27" t="e">
            <v>#VALUE!</v>
          </cell>
          <cell r="F27" t="e">
            <v>#VALUE!</v>
          </cell>
          <cell r="G27" t="e">
            <v>#VALUE!</v>
          </cell>
          <cell r="H27" t="e">
            <v>#VALUE!</v>
          </cell>
          <cell r="I27" t="e">
            <v>#VALUE!</v>
          </cell>
          <cell r="L27" t="e">
            <v>#VALUE!</v>
          </cell>
          <cell r="M27" t="e">
            <v>#VALUE!</v>
          </cell>
          <cell r="N27" t="e">
            <v>#VALUE!</v>
          </cell>
          <cell r="O27" t="e">
            <v>#VALUE!</v>
          </cell>
          <cell r="P27" t="e">
            <v>#VALUE!</v>
          </cell>
          <cell r="Q27" t="e">
            <v>#VALUE!</v>
          </cell>
          <cell r="R27" t="e">
            <v>#VALUE!</v>
          </cell>
          <cell r="U27" t="e">
            <v>#VALUE!</v>
          </cell>
          <cell r="V27" t="e">
            <v>#VALUE!</v>
          </cell>
          <cell r="W27" t="e">
            <v>#VALUE!</v>
          </cell>
          <cell r="X27" t="e">
            <v>#VALUE!</v>
          </cell>
          <cell r="Y27" t="e">
            <v>#VALUE!</v>
          </cell>
          <cell r="Z27" t="e">
            <v>#VALUE!</v>
          </cell>
          <cell r="AA27" t="e">
            <v>#VALUE!</v>
          </cell>
        </row>
        <row r="28">
          <cell r="C28" t="e">
            <v>#VALUE!</v>
          </cell>
          <cell r="D28" t="e">
            <v>#VALUE!</v>
          </cell>
          <cell r="E28" t="e">
            <v>#VALUE!</v>
          </cell>
          <cell r="F28" t="e">
            <v>#VALUE!</v>
          </cell>
          <cell r="G28" t="e">
            <v>#VALUE!</v>
          </cell>
          <cell r="H28" t="e">
            <v>#VALUE!</v>
          </cell>
          <cell r="I28" t="e">
            <v>#VALUE!</v>
          </cell>
          <cell r="L28" t="e">
            <v>#VALUE!</v>
          </cell>
          <cell r="M28" t="e">
            <v>#VALUE!</v>
          </cell>
          <cell r="N28" t="e">
            <v>#VALUE!</v>
          </cell>
          <cell r="O28" t="e">
            <v>#VALUE!</v>
          </cell>
          <cell r="P28" t="e">
            <v>#VALUE!</v>
          </cell>
          <cell r="Q28" t="e">
            <v>#VALUE!</v>
          </cell>
          <cell r="R28" t="e">
            <v>#VALUE!</v>
          </cell>
          <cell r="U28" t="e">
            <v>#VALUE!</v>
          </cell>
          <cell r="V28" t="e">
            <v>#VALUE!</v>
          </cell>
          <cell r="W28" t="e">
            <v>#VALUE!</v>
          </cell>
          <cell r="X28" t="e">
            <v>#VALUE!</v>
          </cell>
          <cell r="Y28" t="e">
            <v>#VALUE!</v>
          </cell>
          <cell r="Z28" t="e">
            <v>#VALUE!</v>
          </cell>
          <cell r="AA28" t="e">
            <v>#VALUE!</v>
          </cell>
        </row>
        <row r="36">
          <cell r="C36" t="str">
            <v>SUN</v>
          </cell>
          <cell r="D36" t="str">
            <v>MON</v>
          </cell>
          <cell r="E36" t="str">
            <v>TUE</v>
          </cell>
          <cell r="F36" t="str">
            <v>WED</v>
          </cell>
          <cell r="G36" t="str">
            <v>THU</v>
          </cell>
          <cell r="H36" t="str">
            <v>FRI</v>
          </cell>
          <cell r="I36" t="str">
            <v>SAT</v>
          </cell>
          <cell r="L36" t="str">
            <v>SUN</v>
          </cell>
          <cell r="M36" t="str">
            <v>MON</v>
          </cell>
          <cell r="N36" t="str">
            <v>TUE</v>
          </cell>
          <cell r="O36" t="str">
            <v>WED</v>
          </cell>
          <cell r="P36" t="str">
            <v>THU</v>
          </cell>
          <cell r="Q36" t="str">
            <v>FRI</v>
          </cell>
          <cell r="R36" t="str">
            <v>SAT</v>
          </cell>
          <cell r="U36" t="str">
            <v>SUN</v>
          </cell>
          <cell r="V36" t="str">
            <v>MON</v>
          </cell>
          <cell r="W36" t="str">
            <v>TUE</v>
          </cell>
          <cell r="X36" t="str">
            <v>WED</v>
          </cell>
          <cell r="Y36" t="str">
            <v>THU</v>
          </cell>
          <cell r="Z36" t="str">
            <v>FRI</v>
          </cell>
          <cell r="AA36" t="str">
            <v>SAT</v>
          </cell>
        </row>
        <row r="37">
          <cell r="C37" t="e">
            <v>#VALUE!</v>
          </cell>
          <cell r="D37" t="e">
            <v>#VALUE!</v>
          </cell>
          <cell r="E37" t="e">
            <v>#VALUE!</v>
          </cell>
          <cell r="F37" t="e">
            <v>#VALUE!</v>
          </cell>
          <cell r="G37" t="e">
            <v>#VALUE!</v>
          </cell>
          <cell r="H37" t="e">
            <v>#VALUE!</v>
          </cell>
          <cell r="I37" t="e">
            <v>#VALUE!</v>
          </cell>
          <cell r="L37" t="e">
            <v>#VALUE!</v>
          </cell>
          <cell r="M37" t="e">
            <v>#VALUE!</v>
          </cell>
          <cell r="N37" t="e">
            <v>#VALUE!</v>
          </cell>
          <cell r="O37" t="e">
            <v>#VALUE!</v>
          </cell>
          <cell r="P37" t="e">
            <v>#VALUE!</v>
          </cell>
          <cell r="Q37" t="e">
            <v>#VALUE!</v>
          </cell>
          <cell r="R37" t="e">
            <v>#VALUE!</v>
          </cell>
          <cell r="U37" t="e">
            <v>#VALUE!</v>
          </cell>
          <cell r="V37" t="e">
            <v>#VALUE!</v>
          </cell>
          <cell r="W37" t="e">
            <v>#VALUE!</v>
          </cell>
          <cell r="X37" t="e">
            <v>#VALUE!</v>
          </cell>
          <cell r="Y37" t="e">
            <v>#VALUE!</v>
          </cell>
          <cell r="Z37" t="e">
            <v>#VALUE!</v>
          </cell>
          <cell r="AA37" t="e">
            <v>#VALUE!</v>
          </cell>
        </row>
        <row r="38">
          <cell r="C38" t="e">
            <v>#VALUE!</v>
          </cell>
          <cell r="D38" t="e">
            <v>#VALUE!</v>
          </cell>
          <cell r="E38" t="e">
            <v>#VALUE!</v>
          </cell>
          <cell r="F38" t="e">
            <v>#VALUE!</v>
          </cell>
          <cell r="G38" t="e">
            <v>#VALUE!</v>
          </cell>
          <cell r="H38" t="e">
            <v>#VALUE!</v>
          </cell>
          <cell r="I38" t="e">
            <v>#VALUE!</v>
          </cell>
          <cell r="L38" t="e">
            <v>#VALUE!</v>
          </cell>
          <cell r="M38" t="e">
            <v>#VALUE!</v>
          </cell>
          <cell r="N38" t="e">
            <v>#VALUE!</v>
          </cell>
          <cell r="O38" t="e">
            <v>#VALUE!</v>
          </cell>
          <cell r="P38" t="e">
            <v>#VALUE!</v>
          </cell>
          <cell r="Q38" t="e">
            <v>#VALUE!</v>
          </cell>
          <cell r="R38" t="e">
            <v>#VALUE!</v>
          </cell>
          <cell r="U38" t="e">
            <v>#VALUE!</v>
          </cell>
          <cell r="V38" t="e">
            <v>#VALUE!</v>
          </cell>
          <cell r="W38" t="e">
            <v>#VALUE!</v>
          </cell>
          <cell r="X38" t="e">
            <v>#VALUE!</v>
          </cell>
          <cell r="Y38" t="e">
            <v>#VALUE!</v>
          </cell>
          <cell r="Z38" t="e">
            <v>#VALUE!</v>
          </cell>
          <cell r="AA38" t="e">
            <v>#VALUE!</v>
          </cell>
        </row>
        <row r="39">
          <cell r="C39" t="e">
            <v>#VALUE!</v>
          </cell>
          <cell r="D39" t="e">
            <v>#VALUE!</v>
          </cell>
          <cell r="E39" t="e">
            <v>#VALUE!</v>
          </cell>
          <cell r="F39" t="e">
            <v>#VALUE!</v>
          </cell>
          <cell r="G39" t="e">
            <v>#VALUE!</v>
          </cell>
          <cell r="H39" t="e">
            <v>#VALUE!</v>
          </cell>
          <cell r="I39" t="e">
            <v>#VALUE!</v>
          </cell>
          <cell r="L39" t="e">
            <v>#VALUE!</v>
          </cell>
          <cell r="M39" t="e">
            <v>#VALUE!</v>
          </cell>
          <cell r="N39" t="e">
            <v>#VALUE!</v>
          </cell>
          <cell r="O39" t="e">
            <v>#VALUE!</v>
          </cell>
          <cell r="P39" t="e">
            <v>#VALUE!</v>
          </cell>
          <cell r="Q39" t="e">
            <v>#VALUE!</v>
          </cell>
          <cell r="R39" t="e">
            <v>#VALUE!</v>
          </cell>
          <cell r="U39" t="e">
            <v>#VALUE!</v>
          </cell>
          <cell r="V39" t="e">
            <v>#VALUE!</v>
          </cell>
          <cell r="W39" t="e">
            <v>#VALUE!</v>
          </cell>
          <cell r="X39" t="e">
            <v>#VALUE!</v>
          </cell>
          <cell r="Y39" t="e">
            <v>#VALUE!</v>
          </cell>
          <cell r="Z39" t="e">
            <v>#VALUE!</v>
          </cell>
          <cell r="AA39" t="e">
            <v>#VALUE!</v>
          </cell>
        </row>
        <row r="40">
          <cell r="C40" t="e">
            <v>#VALUE!</v>
          </cell>
          <cell r="D40" t="e">
            <v>#VALUE!</v>
          </cell>
          <cell r="E40" t="e">
            <v>#VALUE!</v>
          </cell>
          <cell r="F40" t="e">
            <v>#VALUE!</v>
          </cell>
          <cell r="G40" t="e">
            <v>#VALUE!</v>
          </cell>
          <cell r="H40" t="e">
            <v>#VALUE!</v>
          </cell>
          <cell r="I40" t="e">
            <v>#VALUE!</v>
          </cell>
          <cell r="L40" t="e">
            <v>#VALUE!</v>
          </cell>
          <cell r="M40" t="e">
            <v>#VALUE!</v>
          </cell>
          <cell r="N40" t="e">
            <v>#VALUE!</v>
          </cell>
          <cell r="O40" t="e">
            <v>#VALUE!</v>
          </cell>
          <cell r="P40" t="e">
            <v>#VALUE!</v>
          </cell>
          <cell r="Q40" t="e">
            <v>#VALUE!</v>
          </cell>
          <cell r="R40" t="e">
            <v>#VALUE!</v>
          </cell>
          <cell r="U40" t="e">
            <v>#VALUE!</v>
          </cell>
          <cell r="V40" t="e">
            <v>#VALUE!</v>
          </cell>
          <cell r="W40" t="e">
            <v>#VALUE!</v>
          </cell>
          <cell r="X40" t="e">
            <v>#VALUE!</v>
          </cell>
          <cell r="Y40" t="e">
            <v>#VALUE!</v>
          </cell>
          <cell r="Z40" t="e">
            <v>#VALUE!</v>
          </cell>
          <cell r="AA40" t="e">
            <v>#VALUE!</v>
          </cell>
        </row>
        <row r="41">
          <cell r="C41" t="e">
            <v>#VALUE!</v>
          </cell>
          <cell r="D41" t="e">
            <v>#VALUE!</v>
          </cell>
          <cell r="E41" t="e">
            <v>#VALUE!</v>
          </cell>
          <cell r="F41" t="e">
            <v>#VALUE!</v>
          </cell>
          <cell r="G41" t="e">
            <v>#VALUE!</v>
          </cell>
          <cell r="H41" t="e">
            <v>#VALUE!</v>
          </cell>
          <cell r="I41" t="e">
            <v>#VALUE!</v>
          </cell>
          <cell r="L41" t="e">
            <v>#VALUE!</v>
          </cell>
          <cell r="M41" t="e">
            <v>#VALUE!</v>
          </cell>
          <cell r="N41" t="e">
            <v>#VALUE!</v>
          </cell>
          <cell r="O41" t="e">
            <v>#VALUE!</v>
          </cell>
          <cell r="P41" t="e">
            <v>#VALUE!</v>
          </cell>
          <cell r="Q41" t="e">
            <v>#VALUE!</v>
          </cell>
          <cell r="R41" t="e">
            <v>#VALUE!</v>
          </cell>
          <cell r="U41" t="e">
            <v>#VALUE!</v>
          </cell>
          <cell r="V41" t="e">
            <v>#VALUE!</v>
          </cell>
          <cell r="W41" t="e">
            <v>#VALUE!</v>
          </cell>
          <cell r="X41" t="e">
            <v>#VALUE!</v>
          </cell>
          <cell r="Y41" t="e">
            <v>#VALUE!</v>
          </cell>
          <cell r="Z41" t="e">
            <v>#VALUE!</v>
          </cell>
          <cell r="AA41" t="e">
            <v>#VALUE!</v>
          </cell>
        </row>
        <row r="42">
          <cell r="C42" t="e">
            <v>#VALUE!</v>
          </cell>
          <cell r="D42" t="e">
            <v>#VALUE!</v>
          </cell>
          <cell r="E42" t="e">
            <v>#VALUE!</v>
          </cell>
          <cell r="F42" t="e">
            <v>#VALUE!</v>
          </cell>
          <cell r="G42" t="e">
            <v>#VALUE!</v>
          </cell>
          <cell r="H42" t="e">
            <v>#VALUE!</v>
          </cell>
          <cell r="I42" t="e">
            <v>#VALUE!</v>
          </cell>
          <cell r="L42" t="e">
            <v>#VALUE!</v>
          </cell>
          <cell r="M42" t="e">
            <v>#VALUE!</v>
          </cell>
          <cell r="N42" t="e">
            <v>#VALUE!</v>
          </cell>
          <cell r="O42" t="e">
            <v>#VALUE!</v>
          </cell>
          <cell r="P42" t="e">
            <v>#VALUE!</v>
          </cell>
          <cell r="Q42" t="e">
            <v>#VALUE!</v>
          </cell>
          <cell r="R42" t="e">
            <v>#VALUE!</v>
          </cell>
          <cell r="U42" t="e">
            <v>#VALUE!</v>
          </cell>
          <cell r="V42" t="e">
            <v>#VALUE!</v>
          </cell>
          <cell r="W42" t="e">
            <v>#VALUE!</v>
          </cell>
          <cell r="X42" t="e">
            <v>#VALUE!</v>
          </cell>
          <cell r="Y42" t="e">
            <v>#VALUE!</v>
          </cell>
          <cell r="Z42" t="e">
            <v>#VALUE!</v>
          </cell>
          <cell r="AA42" t="e">
            <v>#VALUE!</v>
          </cell>
        </row>
        <row r="50">
          <cell r="C50" t="str">
            <v>SUN</v>
          </cell>
          <cell r="D50" t="str">
            <v>MON</v>
          </cell>
          <cell r="E50" t="str">
            <v>TUE</v>
          </cell>
          <cell r="F50" t="str">
            <v>WED</v>
          </cell>
          <cell r="G50" t="str">
            <v>THU</v>
          </cell>
          <cell r="H50" t="str">
            <v>FRI</v>
          </cell>
          <cell r="I50" t="str">
            <v>SAT</v>
          </cell>
          <cell r="L50" t="str">
            <v>SUN</v>
          </cell>
          <cell r="M50" t="str">
            <v>MON</v>
          </cell>
          <cell r="N50" t="str">
            <v>TUE</v>
          </cell>
          <cell r="O50" t="str">
            <v>WED</v>
          </cell>
          <cell r="P50" t="str">
            <v>THU</v>
          </cell>
          <cell r="Q50" t="str">
            <v>FRI</v>
          </cell>
          <cell r="R50" t="str">
            <v>SAT</v>
          </cell>
          <cell r="U50" t="str">
            <v>SUN</v>
          </cell>
          <cell r="V50" t="str">
            <v>MON</v>
          </cell>
          <cell r="W50" t="str">
            <v>TUE</v>
          </cell>
          <cell r="X50" t="str">
            <v>WED</v>
          </cell>
          <cell r="Y50" t="str">
            <v>THU</v>
          </cell>
          <cell r="Z50" t="str">
            <v>FRI</v>
          </cell>
          <cell r="AA50" t="str">
            <v>SAT</v>
          </cell>
        </row>
        <row r="51">
          <cell r="C51" t="e">
            <v>#VALUE!</v>
          </cell>
          <cell r="D51" t="e">
            <v>#VALUE!</v>
          </cell>
          <cell r="E51" t="e">
            <v>#VALUE!</v>
          </cell>
          <cell r="F51" t="e">
            <v>#VALUE!</v>
          </cell>
          <cell r="G51" t="e">
            <v>#VALUE!</v>
          </cell>
          <cell r="H51" t="e">
            <v>#VALUE!</v>
          </cell>
          <cell r="I51" t="e">
            <v>#VALUE!</v>
          </cell>
          <cell r="L51" t="e">
            <v>#VALUE!</v>
          </cell>
          <cell r="M51" t="e">
            <v>#VALUE!</v>
          </cell>
          <cell r="N51" t="e">
            <v>#VALUE!</v>
          </cell>
          <cell r="O51" t="e">
            <v>#VALUE!</v>
          </cell>
          <cell r="P51" t="e">
            <v>#VALUE!</v>
          </cell>
          <cell r="Q51" t="e">
            <v>#VALUE!</v>
          </cell>
          <cell r="R51" t="e">
            <v>#VALUE!</v>
          </cell>
          <cell r="U51" t="e">
            <v>#VALUE!</v>
          </cell>
          <cell r="V51" t="e">
            <v>#VALUE!</v>
          </cell>
          <cell r="W51" t="e">
            <v>#VALUE!</v>
          </cell>
          <cell r="X51" t="e">
            <v>#VALUE!</v>
          </cell>
          <cell r="Y51" t="e">
            <v>#VALUE!</v>
          </cell>
          <cell r="Z51" t="e">
            <v>#VALUE!</v>
          </cell>
          <cell r="AA51" t="e">
            <v>#VALUE!</v>
          </cell>
        </row>
        <row r="52">
          <cell r="C52" t="e">
            <v>#VALUE!</v>
          </cell>
          <cell r="D52" t="e">
            <v>#VALUE!</v>
          </cell>
          <cell r="E52" t="e">
            <v>#VALUE!</v>
          </cell>
          <cell r="F52" t="e">
            <v>#VALUE!</v>
          </cell>
          <cell r="G52" t="e">
            <v>#VALUE!</v>
          </cell>
          <cell r="H52" t="e">
            <v>#VALUE!</v>
          </cell>
          <cell r="I52" t="e">
            <v>#VALUE!</v>
          </cell>
          <cell r="L52" t="e">
            <v>#VALUE!</v>
          </cell>
          <cell r="M52" t="e">
            <v>#VALUE!</v>
          </cell>
          <cell r="N52" t="e">
            <v>#VALUE!</v>
          </cell>
          <cell r="O52" t="e">
            <v>#VALUE!</v>
          </cell>
          <cell r="P52" t="e">
            <v>#VALUE!</v>
          </cell>
          <cell r="Q52" t="e">
            <v>#VALUE!</v>
          </cell>
          <cell r="R52" t="e">
            <v>#VALUE!</v>
          </cell>
          <cell r="U52" t="e">
            <v>#VALUE!</v>
          </cell>
          <cell r="V52" t="e">
            <v>#VALUE!</v>
          </cell>
          <cell r="W52" t="e">
            <v>#VALUE!</v>
          </cell>
          <cell r="X52" t="e">
            <v>#VALUE!</v>
          </cell>
          <cell r="Y52" t="e">
            <v>#VALUE!</v>
          </cell>
          <cell r="Z52" t="e">
            <v>#VALUE!</v>
          </cell>
          <cell r="AA52" t="e">
            <v>#VALUE!</v>
          </cell>
        </row>
        <row r="53">
          <cell r="C53" t="e">
            <v>#VALUE!</v>
          </cell>
          <cell r="D53" t="e">
            <v>#VALUE!</v>
          </cell>
          <cell r="E53" t="e">
            <v>#VALUE!</v>
          </cell>
          <cell r="F53" t="e">
            <v>#VALUE!</v>
          </cell>
          <cell r="G53" t="e">
            <v>#VALUE!</v>
          </cell>
          <cell r="H53" t="e">
            <v>#VALUE!</v>
          </cell>
          <cell r="I53" t="e">
            <v>#VALUE!</v>
          </cell>
          <cell r="L53" t="e">
            <v>#VALUE!</v>
          </cell>
          <cell r="M53" t="e">
            <v>#VALUE!</v>
          </cell>
          <cell r="N53" t="e">
            <v>#VALUE!</v>
          </cell>
          <cell r="O53" t="e">
            <v>#VALUE!</v>
          </cell>
          <cell r="P53" t="e">
            <v>#VALUE!</v>
          </cell>
          <cell r="Q53" t="e">
            <v>#VALUE!</v>
          </cell>
          <cell r="R53" t="e">
            <v>#VALUE!</v>
          </cell>
          <cell r="U53" t="e">
            <v>#VALUE!</v>
          </cell>
          <cell r="V53" t="e">
            <v>#VALUE!</v>
          </cell>
          <cell r="W53" t="e">
            <v>#VALUE!</v>
          </cell>
          <cell r="X53" t="e">
            <v>#VALUE!</v>
          </cell>
          <cell r="Y53" t="e">
            <v>#VALUE!</v>
          </cell>
          <cell r="Z53" t="e">
            <v>#VALUE!</v>
          </cell>
          <cell r="AA53" t="e">
            <v>#VALUE!</v>
          </cell>
        </row>
        <row r="54">
          <cell r="C54" t="e">
            <v>#VALUE!</v>
          </cell>
          <cell r="D54" t="e">
            <v>#VALUE!</v>
          </cell>
          <cell r="E54" t="e">
            <v>#VALUE!</v>
          </cell>
          <cell r="F54" t="e">
            <v>#VALUE!</v>
          </cell>
          <cell r="G54" t="e">
            <v>#VALUE!</v>
          </cell>
          <cell r="H54" t="e">
            <v>#VALUE!</v>
          </cell>
          <cell r="I54" t="e">
            <v>#VALUE!</v>
          </cell>
          <cell r="L54" t="e">
            <v>#VALUE!</v>
          </cell>
          <cell r="M54" t="e">
            <v>#VALUE!</v>
          </cell>
          <cell r="N54" t="e">
            <v>#VALUE!</v>
          </cell>
          <cell r="O54" t="e">
            <v>#VALUE!</v>
          </cell>
          <cell r="P54" t="e">
            <v>#VALUE!</v>
          </cell>
          <cell r="Q54" t="e">
            <v>#VALUE!</v>
          </cell>
          <cell r="R54" t="e">
            <v>#VALUE!</v>
          </cell>
          <cell r="U54" t="e">
            <v>#VALUE!</v>
          </cell>
          <cell r="V54" t="e">
            <v>#VALUE!</v>
          </cell>
          <cell r="W54" t="e">
            <v>#VALUE!</v>
          </cell>
          <cell r="X54" t="e">
            <v>#VALUE!</v>
          </cell>
          <cell r="Y54" t="e">
            <v>#VALUE!</v>
          </cell>
          <cell r="Z54" t="e">
            <v>#VALUE!</v>
          </cell>
          <cell r="AA54" t="e">
            <v>#VALUE!</v>
          </cell>
        </row>
        <row r="55">
          <cell r="C55" t="e">
            <v>#VALUE!</v>
          </cell>
          <cell r="D55" t="e">
            <v>#VALUE!</v>
          </cell>
          <cell r="E55" t="e">
            <v>#VALUE!</v>
          </cell>
          <cell r="F55" t="e">
            <v>#VALUE!</v>
          </cell>
          <cell r="G55" t="e">
            <v>#VALUE!</v>
          </cell>
          <cell r="H55" t="e">
            <v>#VALUE!</v>
          </cell>
          <cell r="I55" t="e">
            <v>#VALUE!</v>
          </cell>
          <cell r="L55" t="e">
            <v>#VALUE!</v>
          </cell>
          <cell r="M55" t="e">
            <v>#VALUE!</v>
          </cell>
          <cell r="N55" t="e">
            <v>#VALUE!</v>
          </cell>
          <cell r="O55" t="e">
            <v>#VALUE!</v>
          </cell>
          <cell r="P55" t="e">
            <v>#VALUE!</v>
          </cell>
          <cell r="Q55" t="e">
            <v>#VALUE!</v>
          </cell>
          <cell r="R55" t="e">
            <v>#VALUE!</v>
          </cell>
          <cell r="U55" t="e">
            <v>#VALUE!</v>
          </cell>
          <cell r="V55" t="e">
            <v>#VALUE!</v>
          </cell>
          <cell r="W55" t="e">
            <v>#VALUE!</v>
          </cell>
          <cell r="X55" t="e">
            <v>#VALUE!</v>
          </cell>
          <cell r="Y55" t="e">
            <v>#VALUE!</v>
          </cell>
          <cell r="Z55" t="e">
            <v>#VALUE!</v>
          </cell>
          <cell r="AA55" t="e">
            <v>#VALUE!</v>
          </cell>
        </row>
        <row r="56">
          <cell r="C56" t="e">
            <v>#VALUE!</v>
          </cell>
          <cell r="D56" t="e">
            <v>#VALUE!</v>
          </cell>
          <cell r="E56" t="e">
            <v>#VALUE!</v>
          </cell>
          <cell r="F56" t="e">
            <v>#VALUE!</v>
          </cell>
          <cell r="G56" t="e">
            <v>#VALUE!</v>
          </cell>
          <cell r="H56" t="e">
            <v>#VALUE!</v>
          </cell>
          <cell r="I56" t="e">
            <v>#VALUE!</v>
          </cell>
          <cell r="L56" t="e">
            <v>#VALUE!</v>
          </cell>
          <cell r="M56" t="e">
            <v>#VALUE!</v>
          </cell>
          <cell r="N56" t="e">
            <v>#VALUE!</v>
          </cell>
          <cell r="O56" t="e">
            <v>#VALUE!</v>
          </cell>
          <cell r="P56" t="e">
            <v>#VALUE!</v>
          </cell>
          <cell r="Q56" t="e">
            <v>#VALUE!</v>
          </cell>
          <cell r="R56" t="e">
            <v>#VALUE!</v>
          </cell>
          <cell r="U56" t="e">
            <v>#VALUE!</v>
          </cell>
          <cell r="V56" t="e">
            <v>#VALUE!</v>
          </cell>
          <cell r="W56" t="e">
            <v>#VALUE!</v>
          </cell>
          <cell r="X56" t="e">
            <v>#VALUE!</v>
          </cell>
          <cell r="Y56" t="e">
            <v>#VALUE!</v>
          </cell>
          <cell r="Z56" t="e">
            <v>#VALUE!</v>
          </cell>
          <cell r="AA56" t="e">
            <v>#VALUE!</v>
          </cell>
        </row>
        <row r="64">
          <cell r="C64" t="str">
            <v>SUN</v>
          </cell>
          <cell r="D64" t="str">
            <v>MON</v>
          </cell>
          <cell r="E64" t="str">
            <v>TUE</v>
          </cell>
          <cell r="F64" t="str">
            <v>WED</v>
          </cell>
          <cell r="G64" t="str">
            <v>THU</v>
          </cell>
          <cell r="H64" t="str">
            <v>FRI</v>
          </cell>
          <cell r="I64" t="str">
            <v>SAT</v>
          </cell>
          <cell r="L64" t="str">
            <v>SUN</v>
          </cell>
          <cell r="M64" t="str">
            <v>MON</v>
          </cell>
          <cell r="N64" t="str">
            <v>TUE</v>
          </cell>
          <cell r="O64" t="str">
            <v>WED</v>
          </cell>
          <cell r="P64" t="str">
            <v>THU</v>
          </cell>
          <cell r="Q64" t="str">
            <v>FRI</v>
          </cell>
          <cell r="R64" t="str">
            <v>SAT</v>
          </cell>
          <cell r="U64" t="str">
            <v>SUN</v>
          </cell>
          <cell r="V64" t="str">
            <v>MON</v>
          </cell>
          <cell r="W64" t="str">
            <v>TUE</v>
          </cell>
          <cell r="X64" t="str">
            <v>WED</v>
          </cell>
          <cell r="Y64" t="str">
            <v>THU</v>
          </cell>
          <cell r="Z64" t="str">
            <v>FRI</v>
          </cell>
          <cell r="AA64" t="str">
            <v>SAT</v>
          </cell>
        </row>
        <row r="65">
          <cell r="C65" t="e">
            <v>#VALUE!</v>
          </cell>
          <cell r="D65" t="e">
            <v>#VALUE!</v>
          </cell>
          <cell r="E65" t="e">
            <v>#VALUE!</v>
          </cell>
          <cell r="F65" t="e">
            <v>#VALUE!</v>
          </cell>
          <cell r="G65" t="e">
            <v>#VALUE!</v>
          </cell>
          <cell r="H65" t="e">
            <v>#VALUE!</v>
          </cell>
          <cell r="I65" t="e">
            <v>#VALUE!</v>
          </cell>
          <cell r="L65" t="e">
            <v>#VALUE!</v>
          </cell>
          <cell r="M65" t="e">
            <v>#VALUE!</v>
          </cell>
          <cell r="N65" t="e">
            <v>#VALUE!</v>
          </cell>
          <cell r="O65" t="e">
            <v>#VALUE!</v>
          </cell>
          <cell r="P65" t="e">
            <v>#VALUE!</v>
          </cell>
          <cell r="Q65" t="e">
            <v>#VALUE!</v>
          </cell>
          <cell r="R65" t="e">
            <v>#VALUE!</v>
          </cell>
          <cell r="U65" t="e">
            <v>#VALUE!</v>
          </cell>
          <cell r="V65" t="e">
            <v>#VALUE!</v>
          </cell>
          <cell r="W65" t="e">
            <v>#VALUE!</v>
          </cell>
          <cell r="X65" t="e">
            <v>#VALUE!</v>
          </cell>
          <cell r="Y65" t="e">
            <v>#VALUE!</v>
          </cell>
          <cell r="Z65" t="e">
            <v>#VALUE!</v>
          </cell>
          <cell r="AA65" t="e">
            <v>#VALUE!</v>
          </cell>
        </row>
        <row r="66">
          <cell r="C66" t="e">
            <v>#VALUE!</v>
          </cell>
          <cell r="D66" t="e">
            <v>#VALUE!</v>
          </cell>
          <cell r="E66" t="e">
            <v>#VALUE!</v>
          </cell>
          <cell r="F66" t="e">
            <v>#VALUE!</v>
          </cell>
          <cell r="G66" t="e">
            <v>#VALUE!</v>
          </cell>
          <cell r="H66" t="e">
            <v>#VALUE!</v>
          </cell>
          <cell r="I66" t="e">
            <v>#VALUE!</v>
          </cell>
          <cell r="L66" t="e">
            <v>#VALUE!</v>
          </cell>
          <cell r="M66" t="e">
            <v>#VALUE!</v>
          </cell>
          <cell r="N66" t="e">
            <v>#VALUE!</v>
          </cell>
          <cell r="O66" t="e">
            <v>#VALUE!</v>
          </cell>
          <cell r="P66" t="e">
            <v>#VALUE!</v>
          </cell>
          <cell r="Q66" t="e">
            <v>#VALUE!</v>
          </cell>
          <cell r="R66" t="e">
            <v>#VALUE!</v>
          </cell>
          <cell r="U66" t="e">
            <v>#VALUE!</v>
          </cell>
          <cell r="V66" t="e">
            <v>#VALUE!</v>
          </cell>
          <cell r="W66" t="e">
            <v>#VALUE!</v>
          </cell>
          <cell r="X66" t="e">
            <v>#VALUE!</v>
          </cell>
          <cell r="Y66" t="e">
            <v>#VALUE!</v>
          </cell>
          <cell r="Z66" t="e">
            <v>#VALUE!</v>
          </cell>
          <cell r="AA66" t="e">
            <v>#VALUE!</v>
          </cell>
        </row>
        <row r="67">
          <cell r="C67" t="e">
            <v>#VALUE!</v>
          </cell>
          <cell r="D67" t="e">
            <v>#VALUE!</v>
          </cell>
          <cell r="E67" t="e">
            <v>#VALUE!</v>
          </cell>
          <cell r="F67" t="e">
            <v>#VALUE!</v>
          </cell>
          <cell r="G67" t="e">
            <v>#VALUE!</v>
          </cell>
          <cell r="H67" t="e">
            <v>#VALUE!</v>
          </cell>
          <cell r="I67" t="e">
            <v>#VALUE!</v>
          </cell>
          <cell r="L67" t="e">
            <v>#VALUE!</v>
          </cell>
          <cell r="M67" t="e">
            <v>#VALUE!</v>
          </cell>
          <cell r="N67" t="e">
            <v>#VALUE!</v>
          </cell>
          <cell r="O67" t="e">
            <v>#VALUE!</v>
          </cell>
          <cell r="P67" t="e">
            <v>#VALUE!</v>
          </cell>
          <cell r="Q67" t="e">
            <v>#VALUE!</v>
          </cell>
          <cell r="R67" t="e">
            <v>#VALUE!</v>
          </cell>
          <cell r="U67" t="e">
            <v>#VALUE!</v>
          </cell>
          <cell r="V67" t="e">
            <v>#VALUE!</v>
          </cell>
          <cell r="W67" t="e">
            <v>#VALUE!</v>
          </cell>
          <cell r="X67" t="e">
            <v>#VALUE!</v>
          </cell>
          <cell r="Y67" t="e">
            <v>#VALUE!</v>
          </cell>
          <cell r="Z67" t="e">
            <v>#VALUE!</v>
          </cell>
          <cell r="AA67" t="e">
            <v>#VALUE!</v>
          </cell>
        </row>
        <row r="68">
          <cell r="C68" t="e">
            <v>#VALUE!</v>
          </cell>
          <cell r="D68" t="e">
            <v>#VALUE!</v>
          </cell>
          <cell r="E68" t="e">
            <v>#VALUE!</v>
          </cell>
          <cell r="F68" t="e">
            <v>#VALUE!</v>
          </cell>
          <cell r="G68" t="e">
            <v>#VALUE!</v>
          </cell>
          <cell r="H68" t="e">
            <v>#VALUE!</v>
          </cell>
          <cell r="I68" t="e">
            <v>#VALUE!</v>
          </cell>
          <cell r="L68" t="e">
            <v>#VALUE!</v>
          </cell>
          <cell r="M68" t="e">
            <v>#VALUE!</v>
          </cell>
          <cell r="N68" t="e">
            <v>#VALUE!</v>
          </cell>
          <cell r="O68" t="e">
            <v>#VALUE!</v>
          </cell>
          <cell r="P68" t="e">
            <v>#VALUE!</v>
          </cell>
          <cell r="Q68" t="e">
            <v>#VALUE!</v>
          </cell>
          <cell r="R68" t="e">
            <v>#VALUE!</v>
          </cell>
          <cell r="U68" t="e">
            <v>#VALUE!</v>
          </cell>
          <cell r="V68" t="e">
            <v>#VALUE!</v>
          </cell>
          <cell r="W68" t="e">
            <v>#VALUE!</v>
          </cell>
          <cell r="X68" t="e">
            <v>#VALUE!</v>
          </cell>
          <cell r="Y68" t="e">
            <v>#VALUE!</v>
          </cell>
          <cell r="Z68" t="e">
            <v>#VALUE!</v>
          </cell>
          <cell r="AA68" t="e">
            <v>#VALUE!</v>
          </cell>
        </row>
        <row r="69">
          <cell r="C69" t="e">
            <v>#VALUE!</v>
          </cell>
          <cell r="D69" t="e">
            <v>#VALUE!</v>
          </cell>
          <cell r="E69" t="e">
            <v>#VALUE!</v>
          </cell>
          <cell r="F69" t="e">
            <v>#VALUE!</v>
          </cell>
          <cell r="G69" t="e">
            <v>#VALUE!</v>
          </cell>
          <cell r="H69" t="e">
            <v>#VALUE!</v>
          </cell>
          <cell r="I69" t="e">
            <v>#VALUE!</v>
          </cell>
          <cell r="L69" t="e">
            <v>#VALUE!</v>
          </cell>
          <cell r="M69" t="e">
            <v>#VALUE!</v>
          </cell>
          <cell r="N69" t="e">
            <v>#VALUE!</v>
          </cell>
          <cell r="O69" t="e">
            <v>#VALUE!</v>
          </cell>
          <cell r="P69" t="e">
            <v>#VALUE!</v>
          </cell>
          <cell r="Q69" t="e">
            <v>#VALUE!</v>
          </cell>
          <cell r="R69" t="e">
            <v>#VALUE!</v>
          </cell>
          <cell r="U69" t="e">
            <v>#VALUE!</v>
          </cell>
          <cell r="V69" t="e">
            <v>#VALUE!</v>
          </cell>
          <cell r="W69" t="e">
            <v>#VALUE!</v>
          </cell>
          <cell r="X69" t="e">
            <v>#VALUE!</v>
          </cell>
          <cell r="Y69" t="e">
            <v>#VALUE!</v>
          </cell>
          <cell r="Z69" t="e">
            <v>#VALUE!</v>
          </cell>
          <cell r="AA69" t="e">
            <v>#VALUE!</v>
          </cell>
        </row>
        <row r="70">
          <cell r="C70" t="e">
            <v>#VALUE!</v>
          </cell>
          <cell r="D70" t="e">
            <v>#VALUE!</v>
          </cell>
          <cell r="E70" t="e">
            <v>#VALUE!</v>
          </cell>
          <cell r="F70" t="e">
            <v>#VALUE!</v>
          </cell>
          <cell r="G70" t="e">
            <v>#VALUE!</v>
          </cell>
          <cell r="H70" t="e">
            <v>#VALUE!</v>
          </cell>
          <cell r="I70" t="e">
            <v>#VALUE!</v>
          </cell>
          <cell r="L70" t="e">
            <v>#VALUE!</v>
          </cell>
          <cell r="M70" t="e">
            <v>#VALUE!</v>
          </cell>
          <cell r="N70" t="e">
            <v>#VALUE!</v>
          </cell>
          <cell r="O70" t="e">
            <v>#VALUE!</v>
          </cell>
          <cell r="P70" t="e">
            <v>#VALUE!</v>
          </cell>
          <cell r="Q70" t="e">
            <v>#VALUE!</v>
          </cell>
          <cell r="R70" t="e">
            <v>#VALUE!</v>
          </cell>
          <cell r="U70" t="e">
            <v>#VALUE!</v>
          </cell>
          <cell r="V70" t="e">
            <v>#VALUE!</v>
          </cell>
          <cell r="W70" t="e">
            <v>#VALUE!</v>
          </cell>
          <cell r="X70" t="e">
            <v>#VALUE!</v>
          </cell>
          <cell r="Y70" t="e">
            <v>#VALUE!</v>
          </cell>
          <cell r="Z70" t="e">
            <v>#VALUE!</v>
          </cell>
          <cell r="AA70" t="e">
            <v>#VALUE!</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Notes"/>
      <sheetName val="Executive Summary"/>
      <sheetName val="Summary Capital Outlay"/>
      <sheetName val="Estimate"/>
      <sheetName val="Demolition"/>
      <sheetName val="Income"/>
      <sheetName val="Income option 2"/>
      <sheetName val="Debt Service"/>
      <sheetName val="Before Tax Cashflow"/>
      <sheetName val="NPV"/>
      <sheetName val="IRR"/>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J2" t="str">
            <v>Buy</v>
          </cell>
        </row>
        <row r="3">
          <cell r="J3" t="str">
            <v>Lease</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sec. 1"/>
      <sheetName val="sec. 2"/>
      <sheetName val="sec. 3"/>
      <sheetName val="Scope of works"/>
      <sheetName val="sec. 4"/>
      <sheetName val="Valuation"/>
      <sheetName val="sec. 5"/>
      <sheetName val="RateBrkdwn "/>
      <sheetName val="Measurement sheet"/>
      <sheetName val="sec. 6"/>
      <sheetName val="sec.7"/>
      <sheetName val="sec.8"/>
      <sheetName val="sec. 9"/>
    </sheetNames>
    <sheetDataSet>
      <sheetData sheetId="0">
        <row r="13">
          <cell r="E13" t="str">
            <v>&lt;Package No&gt; - &lt;Package Name&gt;</v>
          </cell>
        </row>
        <row r="24">
          <cell r="E24" t="str">
            <v>VARIATION No.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sile indice base values"/>
      <sheetName val="Base values"/>
      <sheetName val="Unitised VO &amp; cashflow data (3)"/>
      <sheetName val="Unitised Activity data"/>
      <sheetName val="Unitised Asset CPA values"/>
      <sheetName val="Unitised Asset Base values"/>
      <sheetName val="Asset schedule CPA breakdown"/>
      <sheetName val="Asset schedule BASE breakdown "/>
      <sheetName val="Kusile Incl VO CPA (Mth) (pm)"/>
      <sheetName val="Kusile Incl VO cashflow (Mt pm)"/>
      <sheetName val="Kusile Incl VO cashflow (Mth)"/>
      <sheetName val="Currency cashflow"/>
      <sheetName val="Unit cashflow (2)"/>
      <sheetName val="Unitised VO &amp; cashflow detail"/>
      <sheetName val="Kusile Steel cashflow Units"/>
      <sheetName val="Kusile scope cashflow Units"/>
      <sheetName val="Kusile scope cashflow"/>
      <sheetName val="Unit cashflow"/>
      <sheetName val="Unit incl VO cashflow"/>
      <sheetName val="Unit Cashflow CPA"/>
      <sheetName val="Unit Cashflow Incl VO CPA "/>
      <sheetName val="Kusile Incl VO cashflow"/>
      <sheetName val="Kusile Incl VO CPA"/>
      <sheetName val="Kusile Unitised &amp; VO cashflow"/>
      <sheetName val="Kusile Unitised &amp; VO CPA"/>
      <sheetName val="Kusile Unitised detail Gross"/>
      <sheetName val="Kusile Unitised Repayment"/>
      <sheetName val="Kusile Unitised detail NET"/>
      <sheetName val="Items to be clarified"/>
      <sheetName val="Base Currencies &amp; pay metho (2)"/>
      <sheetName val="Base Currencies &amp; pay meth"/>
      <sheetName val="Base Currencies &amp; pay method"/>
      <sheetName val="CPA Currencies &amp; pay method"/>
      <sheetName val="Kusile base"/>
      <sheetName val="Summary Analysis"/>
      <sheetName val="Kusile CPA"/>
      <sheetName val="Kusile indices"/>
      <sheetName val="Kusile base (VO)"/>
      <sheetName val="Summary Analysis (VO)"/>
      <sheetName val="Kusile CPA (VO)"/>
      <sheetName val="Kusile base (VO) (Units)"/>
      <sheetName val="Summary Analysis (VO) (Units)"/>
      <sheetName val="Kusile CPA (VO) (Units)"/>
      <sheetName val="CPA Indices COST"/>
      <sheetName val="CPA Indices analysis"/>
      <sheetName val="Extract index cost summary"/>
      <sheetName val="CPA Indices analysis EXTRACT"/>
      <sheetName val="Chart Forecast"/>
      <sheetName val="CPA Indices analysis (forecast)"/>
      <sheetName val="Chart Actuals"/>
      <sheetName val="CPA Indices analysis (actuals)"/>
      <sheetName val="Chart Applic forecast"/>
      <sheetName val="Indices Application forecast"/>
      <sheetName val="CPA Indices cost analysis"/>
      <sheetName val="CPA Indices cost analysis (2)"/>
      <sheetName val="Cashflow proj"/>
      <sheetName val="Claim analysis"/>
      <sheetName val="Indices summary"/>
      <sheetName val="Indices CPA calc"/>
      <sheetName val="Foreign Indices - Not CPA"/>
      <sheetName val="Foreign Indices for CPA"/>
      <sheetName val="Kusile GSA base"/>
      <sheetName val="Kusile GSA CPA"/>
      <sheetName val="Kusile GSA indices"/>
      <sheetName val="Indices (SUMMARY)"/>
      <sheetName val="Kusile Unitised indices"/>
      <sheetName val="Kusile Unitised base"/>
      <sheetName val="Kusile Unitised CPA"/>
      <sheetName val="Extract Unitised indices"/>
      <sheetName val="Forecast factors"/>
      <sheetName val="CPA"/>
      <sheetName val="CPA-Indices"/>
      <sheetName val="Turbine Sections 1-6"/>
      <sheetName val="Section 1-6 Indices"/>
      <sheetName val="Sections 1-6 (Indices for CPA)"/>
      <sheetName val="Turbine Sections 1-6 (CPA)"/>
      <sheetName val="Turbine Sections 1-6 (CPA) Calc"/>
      <sheetName val="Turbine (Base)"/>
      <sheetName val="Turbine (CPA)"/>
      <sheetName val="Turbine Sections 1-6 (Ton)"/>
      <sheetName val="Summary Payment application"/>
      <sheetName val="Summary Payment application VOs"/>
      <sheetName val="Alstom Payment application"/>
      <sheetName val="Alstom Payment application VOs"/>
      <sheetName val="Alstom Payment application GSA"/>
      <sheetName val="Alstom ZAR statement"/>
      <sheetName val="DAB Invoices"/>
      <sheetName val="Engineer's Assessment (ZAR) DAB"/>
      <sheetName val="GSA Breakdown"/>
      <sheetName val="GSA Base &amp; CPA analysis"/>
      <sheetName val="GSA Base &amp; CPA breakdown"/>
      <sheetName val="GSA Base &amp; CPA Summary"/>
      <sheetName val="Eng details"/>
      <sheetName val="GSA Base CPA retention summary"/>
      <sheetName val="Engineer's Assessment Total GSA"/>
      <sheetName val="Engineer's Assessment (ZAR) GSA"/>
      <sheetName val="Engineer's Assessment (EUR) GSA"/>
      <sheetName val="Engineer's Assessment Total ZAR"/>
      <sheetName val="Engineer's Assessment (ZAR)"/>
      <sheetName val="Engineer's Assessment (EUR)"/>
      <sheetName val="Engineer's Assessment (GBP)"/>
      <sheetName val="Engineer's Assessment (USD)"/>
      <sheetName val="VO Base Values"/>
      <sheetName val="Orig Base Values"/>
      <sheetName val="PO current status"/>
      <sheetName val="PO List &amp; associated values"/>
      <sheetName val="Purchase order details"/>
      <sheetName val="Purchase order summary"/>
      <sheetName val="Payment Breakdown"/>
      <sheetName val="Report Payment check"/>
      <sheetName val="Synergy rebate"/>
      <sheetName val="Unitised Month summary"/>
      <sheetName val="Orig Summary to date"/>
      <sheetName val="Orig Summary"/>
      <sheetName val="VO Summary"/>
      <sheetName val="VO Summary to Date"/>
      <sheetName val="VO Claim list summary"/>
      <sheetName val="VO Claim list to date"/>
      <sheetName val="VO Claim list detail"/>
      <sheetName val="Actuals Cashflow"/>
      <sheetName val="Actuals Cashflow (Incl VOs)"/>
      <sheetName val="Gross &amp; repayment cashflow"/>
      <sheetName val="Repayment"/>
      <sheetName val="Actual Advance repay"/>
      <sheetName val="Unitised Gross"/>
      <sheetName val="Unitised Repayment"/>
      <sheetName val="Unitised NET"/>
      <sheetName val="Eng Cert EUR Method 1a extract"/>
      <sheetName val="Eur 1a Coface per Section"/>
      <sheetName val="Unitised NET Eur 1a Excl VO"/>
      <sheetName val="Eng Cert EUR Method 1b extract"/>
      <sheetName val="Eur 1b Coface per Section"/>
      <sheetName val="Unitised NET Eur 1b Excl VO"/>
      <sheetName val="RECON &amp; Eng Cert EUR Method 2"/>
      <sheetName val="Unitised Repayment (2)"/>
      <sheetName val="Unitised NET Excl VO"/>
      <sheetName val="Summary Actuals &amp; forecast"/>
      <sheetName val="CPA Indice check"/>
      <sheetName val="Commodities"/>
      <sheetName val="Base Net Unitised Currencies"/>
      <sheetName val="Summary Total cost"/>
      <sheetName val="Currency Status Summary"/>
      <sheetName val="Contract Total cost"/>
      <sheetName val="VO Base Currencies"/>
      <sheetName val="Currency Status Summary (2)"/>
      <sheetName val="Act ID Unitised Currencies"/>
      <sheetName val="Base Act ID costs"/>
      <sheetName val="Base Act ID Total costs"/>
      <sheetName val="VO Detail CPA break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ow r="13">
          <cell r="B13">
            <v>41803</v>
          </cell>
        </row>
      </sheetData>
      <sheetData sheetId="95"/>
      <sheetData sheetId="96">
        <row r="27">
          <cell r="I27">
            <v>1261040.2122574449</v>
          </cell>
        </row>
      </sheetData>
      <sheetData sheetId="97"/>
      <sheetData sheetId="98">
        <row r="24">
          <cell r="B24">
            <v>346240156.76999998</v>
          </cell>
        </row>
      </sheetData>
      <sheetData sheetId="99"/>
      <sheetData sheetId="100"/>
      <sheetData sheetId="101"/>
      <sheetData sheetId="102"/>
      <sheetData sheetId="103"/>
      <sheetData sheetId="104"/>
      <sheetData sheetId="105">
        <row r="15">
          <cell r="D15" t="str">
            <v>DAB</v>
          </cell>
          <cell r="E15" t="str">
            <v>DAB</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4550285860</v>
          </cell>
          <cell r="BS15">
            <v>4550285860</v>
          </cell>
          <cell r="BT15">
            <v>4550285860</v>
          </cell>
          <cell r="BU15">
            <v>4550285860</v>
          </cell>
          <cell r="BV15">
            <v>4550285860</v>
          </cell>
          <cell r="BW15">
            <v>4550285860</v>
          </cell>
          <cell r="BX15">
            <v>4550285860</v>
          </cell>
          <cell r="BY15">
            <v>4550285860</v>
          </cell>
          <cell r="BZ15">
            <v>4550285860</v>
          </cell>
          <cell r="CA15">
            <v>4550285860</v>
          </cell>
          <cell r="CB15">
            <v>4550285860</v>
          </cell>
          <cell r="CC15">
            <v>4550285860</v>
          </cell>
          <cell r="CD15">
            <v>4550285860</v>
          </cell>
          <cell r="CE15">
            <v>4550285860</v>
          </cell>
          <cell r="CF15">
            <v>0</v>
          </cell>
          <cell r="CG15">
            <v>0</v>
          </cell>
          <cell r="CH15">
            <v>0</v>
          </cell>
          <cell r="CI15">
            <v>0</v>
          </cell>
          <cell r="CJ15">
            <v>0</v>
          </cell>
          <cell r="CK15">
            <v>0</v>
          </cell>
          <cell r="CL15">
            <v>0</v>
          </cell>
          <cell r="CM15">
            <v>0</v>
          </cell>
          <cell r="CN15">
            <v>0</v>
          </cell>
          <cell r="CO15">
            <v>0</v>
          </cell>
          <cell r="CP15">
            <v>0</v>
          </cell>
          <cell r="CQ15">
            <v>0</v>
          </cell>
        </row>
        <row r="16">
          <cell r="D16" t="str">
            <v>V/O - 001</v>
          </cell>
          <cell r="E16" t="str">
            <v>V/O - 001</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4550292154</v>
          </cell>
          <cell r="BS16">
            <v>4550292154</v>
          </cell>
          <cell r="BT16">
            <v>4550292154</v>
          </cell>
          <cell r="BU16">
            <v>4550292154</v>
          </cell>
          <cell r="BV16">
            <v>4550292154</v>
          </cell>
          <cell r="BW16">
            <v>4550292154</v>
          </cell>
          <cell r="BX16">
            <v>4550292154</v>
          </cell>
          <cell r="BY16">
            <v>4550292154</v>
          </cell>
          <cell r="BZ16">
            <v>4550292154</v>
          </cell>
          <cell r="CA16">
            <v>4550292154</v>
          </cell>
          <cell r="CB16">
            <v>4550292154</v>
          </cell>
          <cell r="CC16">
            <v>4550292154</v>
          </cell>
          <cell r="CD16">
            <v>4550292154</v>
          </cell>
          <cell r="CE16">
            <v>4550292154</v>
          </cell>
          <cell r="CF16">
            <v>0</v>
          </cell>
          <cell r="CG16">
            <v>0</v>
          </cell>
          <cell r="CH16">
            <v>0</v>
          </cell>
          <cell r="CI16">
            <v>0</v>
          </cell>
          <cell r="CJ16">
            <v>0</v>
          </cell>
          <cell r="CK16">
            <v>0</v>
          </cell>
          <cell r="CL16">
            <v>0</v>
          </cell>
          <cell r="CM16">
            <v>0</v>
          </cell>
          <cell r="CN16">
            <v>0</v>
          </cell>
          <cell r="CO16">
            <v>0</v>
          </cell>
          <cell r="CP16">
            <v>0</v>
          </cell>
          <cell r="CQ16">
            <v>0</v>
          </cell>
        </row>
        <row r="17">
          <cell r="D17" t="str">
            <v>V/O - 002</v>
          </cell>
          <cell r="E17" t="str">
            <v>V/O - 002</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4550223974</v>
          </cell>
          <cell r="BS17">
            <v>4550223974</v>
          </cell>
          <cell r="BT17">
            <v>4550223974</v>
          </cell>
          <cell r="BU17">
            <v>4550223974</v>
          </cell>
          <cell r="BV17">
            <v>4550223974</v>
          </cell>
          <cell r="BW17">
            <v>4550223974</v>
          </cell>
          <cell r="BX17">
            <v>4550223974</v>
          </cell>
          <cell r="BY17">
            <v>4550223974</v>
          </cell>
          <cell r="BZ17">
            <v>4550223974</v>
          </cell>
          <cell r="CA17">
            <v>4550223974</v>
          </cell>
          <cell r="CB17">
            <v>4550223974</v>
          </cell>
          <cell r="CC17">
            <v>4550223974</v>
          </cell>
          <cell r="CD17">
            <v>4550223974</v>
          </cell>
          <cell r="CE17">
            <v>4550223974</v>
          </cell>
          <cell r="CF17">
            <v>0</v>
          </cell>
          <cell r="CG17">
            <v>0</v>
          </cell>
          <cell r="CH17">
            <v>0</v>
          </cell>
          <cell r="CI17">
            <v>0</v>
          </cell>
          <cell r="CJ17">
            <v>0</v>
          </cell>
          <cell r="CK17">
            <v>0</v>
          </cell>
          <cell r="CL17">
            <v>0</v>
          </cell>
          <cell r="CM17">
            <v>0</v>
          </cell>
          <cell r="CN17">
            <v>0</v>
          </cell>
          <cell r="CO17">
            <v>0</v>
          </cell>
          <cell r="CP17">
            <v>0</v>
          </cell>
          <cell r="CQ17">
            <v>0</v>
          </cell>
        </row>
        <row r="18">
          <cell r="D18" t="str">
            <v>V/O - 003</v>
          </cell>
          <cell r="E18" t="str">
            <v>V/O - 003</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4550223971</v>
          </cell>
          <cell r="BS18">
            <v>4550223971</v>
          </cell>
          <cell r="BT18">
            <v>4550223971</v>
          </cell>
          <cell r="BU18">
            <v>4550223971</v>
          </cell>
          <cell r="BV18">
            <v>4550223971</v>
          </cell>
          <cell r="BW18">
            <v>4550223971</v>
          </cell>
          <cell r="BX18">
            <v>4550223971</v>
          </cell>
          <cell r="BY18">
            <v>4550223971</v>
          </cell>
          <cell r="BZ18">
            <v>4550223971</v>
          </cell>
          <cell r="CA18">
            <v>4550223971</v>
          </cell>
          <cell r="CB18">
            <v>4550223971</v>
          </cell>
          <cell r="CC18">
            <v>4550223971</v>
          </cell>
          <cell r="CD18">
            <v>4550223971</v>
          </cell>
          <cell r="CE18">
            <v>4550223971</v>
          </cell>
          <cell r="CF18">
            <v>0</v>
          </cell>
          <cell r="CG18">
            <v>0</v>
          </cell>
          <cell r="CH18">
            <v>0</v>
          </cell>
          <cell r="CI18">
            <v>0</v>
          </cell>
          <cell r="CJ18">
            <v>0</v>
          </cell>
          <cell r="CK18">
            <v>0</v>
          </cell>
          <cell r="CL18">
            <v>0</v>
          </cell>
          <cell r="CM18">
            <v>0</v>
          </cell>
          <cell r="CN18">
            <v>0</v>
          </cell>
          <cell r="CO18">
            <v>0</v>
          </cell>
          <cell r="CP18">
            <v>0</v>
          </cell>
          <cell r="CQ18">
            <v>0</v>
          </cell>
        </row>
        <row r="19">
          <cell r="D19" t="str">
            <v>V/O - 004</v>
          </cell>
          <cell r="E19" t="str">
            <v>V/O - 004</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4550229552</v>
          </cell>
          <cell r="BS19">
            <v>4550229552</v>
          </cell>
          <cell r="BT19">
            <v>4550229552</v>
          </cell>
          <cell r="BU19">
            <v>4550229552</v>
          </cell>
          <cell r="BV19">
            <v>4550229552</v>
          </cell>
          <cell r="BW19">
            <v>4550229552</v>
          </cell>
          <cell r="BX19">
            <v>4550229552</v>
          </cell>
          <cell r="BY19">
            <v>4550229552</v>
          </cell>
          <cell r="BZ19">
            <v>4550229552</v>
          </cell>
          <cell r="CA19">
            <v>4550229552</v>
          </cell>
          <cell r="CB19">
            <v>4550229552</v>
          </cell>
          <cell r="CC19">
            <v>4550229552</v>
          </cell>
          <cell r="CD19">
            <v>4550229552</v>
          </cell>
          <cell r="CE19">
            <v>4550229552</v>
          </cell>
          <cell r="CF19">
            <v>0</v>
          </cell>
          <cell r="CG19">
            <v>0</v>
          </cell>
          <cell r="CH19">
            <v>0</v>
          </cell>
          <cell r="CI19">
            <v>0</v>
          </cell>
          <cell r="CJ19">
            <v>0</v>
          </cell>
          <cell r="CK19">
            <v>0</v>
          </cell>
          <cell r="CL19">
            <v>0</v>
          </cell>
          <cell r="CM19">
            <v>0</v>
          </cell>
          <cell r="CN19">
            <v>0</v>
          </cell>
          <cell r="CO19">
            <v>0</v>
          </cell>
          <cell r="CP19">
            <v>0</v>
          </cell>
          <cell r="CQ19">
            <v>0</v>
          </cell>
        </row>
        <row r="20">
          <cell r="D20" t="str">
            <v>V/O - 005</v>
          </cell>
          <cell r="E20" t="str">
            <v>V/O - 005</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4550229553</v>
          </cell>
          <cell r="BS20">
            <v>4550229553</v>
          </cell>
          <cell r="BT20">
            <v>4550229553</v>
          </cell>
          <cell r="BU20">
            <v>4550229553</v>
          </cell>
          <cell r="BV20">
            <v>4550229553</v>
          </cell>
          <cell r="BW20">
            <v>4550229553</v>
          </cell>
          <cell r="BX20">
            <v>4550229553</v>
          </cell>
          <cell r="BY20">
            <v>4550229553</v>
          </cell>
          <cell r="BZ20">
            <v>4550229553</v>
          </cell>
          <cell r="CA20">
            <v>4550229553</v>
          </cell>
          <cell r="CB20">
            <v>4550229553</v>
          </cell>
          <cell r="CC20">
            <v>4550229553</v>
          </cell>
          <cell r="CD20">
            <v>4550229553</v>
          </cell>
          <cell r="CE20">
            <v>4550229553</v>
          </cell>
          <cell r="CF20">
            <v>0</v>
          </cell>
          <cell r="CG20">
            <v>0</v>
          </cell>
          <cell r="CH20">
            <v>0</v>
          </cell>
          <cell r="CI20">
            <v>0</v>
          </cell>
          <cell r="CJ20">
            <v>0</v>
          </cell>
          <cell r="CK20">
            <v>0</v>
          </cell>
          <cell r="CL20">
            <v>0</v>
          </cell>
          <cell r="CM20">
            <v>0</v>
          </cell>
          <cell r="CN20">
            <v>0</v>
          </cell>
          <cell r="CO20">
            <v>0</v>
          </cell>
          <cell r="CP20">
            <v>0</v>
          </cell>
          <cell r="CQ20">
            <v>0</v>
          </cell>
        </row>
        <row r="21">
          <cell r="D21" t="str">
            <v>V/O - 006</v>
          </cell>
          <cell r="E21" t="str">
            <v>V/O - 006</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4550238582</v>
          </cell>
          <cell r="BS21">
            <v>4550238582</v>
          </cell>
          <cell r="BT21">
            <v>4550238582</v>
          </cell>
          <cell r="BU21">
            <v>4550238582</v>
          </cell>
          <cell r="BV21">
            <v>4550238582</v>
          </cell>
          <cell r="BW21">
            <v>4550238582</v>
          </cell>
          <cell r="BX21">
            <v>4550238582</v>
          </cell>
          <cell r="BY21">
            <v>4550238582</v>
          </cell>
          <cell r="BZ21">
            <v>4550238582</v>
          </cell>
          <cell r="CA21">
            <v>4550238582</v>
          </cell>
          <cell r="CB21">
            <v>4550238582</v>
          </cell>
          <cell r="CC21">
            <v>4550238582</v>
          </cell>
          <cell r="CD21">
            <v>4550238582</v>
          </cell>
          <cell r="CE21">
            <v>4550238582</v>
          </cell>
          <cell r="CF21">
            <v>0</v>
          </cell>
          <cell r="CG21">
            <v>0</v>
          </cell>
          <cell r="CH21">
            <v>0</v>
          </cell>
          <cell r="CI21">
            <v>0</v>
          </cell>
          <cell r="CJ21">
            <v>0</v>
          </cell>
          <cell r="CK21">
            <v>0</v>
          </cell>
          <cell r="CL21">
            <v>0</v>
          </cell>
          <cell r="CM21">
            <v>0</v>
          </cell>
          <cell r="CN21">
            <v>0</v>
          </cell>
          <cell r="CO21">
            <v>0</v>
          </cell>
          <cell r="CP21">
            <v>0</v>
          </cell>
          <cell r="CQ21">
            <v>0</v>
          </cell>
        </row>
        <row r="22">
          <cell r="D22" t="str">
            <v>V/O - 007</v>
          </cell>
          <cell r="E22" t="str">
            <v>V/O - 007</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4501525040</v>
          </cell>
          <cell r="BO22">
            <v>4501525040</v>
          </cell>
          <cell r="BP22">
            <v>4501525040</v>
          </cell>
          <cell r="BQ22">
            <v>4501525040</v>
          </cell>
          <cell r="BR22">
            <v>4501525040</v>
          </cell>
          <cell r="BS22">
            <v>4501525040</v>
          </cell>
          <cell r="BT22">
            <v>4501525040</v>
          </cell>
          <cell r="BU22">
            <v>4501525040</v>
          </cell>
          <cell r="BV22">
            <v>4501525040</v>
          </cell>
          <cell r="BW22">
            <v>4501525040</v>
          </cell>
          <cell r="BX22">
            <v>4501525040</v>
          </cell>
          <cell r="BY22">
            <v>4501525040</v>
          </cell>
          <cell r="BZ22">
            <v>4501525040</v>
          </cell>
          <cell r="CA22">
            <v>4501525040</v>
          </cell>
          <cell r="CB22">
            <v>4501525040</v>
          </cell>
          <cell r="CC22">
            <v>4501525040</v>
          </cell>
          <cell r="CD22">
            <v>4501525040</v>
          </cell>
          <cell r="CE22">
            <v>4501525040</v>
          </cell>
          <cell r="CF22">
            <v>0</v>
          </cell>
          <cell r="CG22">
            <v>0</v>
          </cell>
          <cell r="CH22">
            <v>0</v>
          </cell>
          <cell r="CI22">
            <v>0</v>
          </cell>
          <cell r="CJ22">
            <v>0</v>
          </cell>
          <cell r="CK22">
            <v>0</v>
          </cell>
          <cell r="CL22">
            <v>0</v>
          </cell>
          <cell r="CM22">
            <v>0</v>
          </cell>
          <cell r="CN22">
            <v>0</v>
          </cell>
          <cell r="CO22">
            <v>0</v>
          </cell>
          <cell r="CP22">
            <v>0</v>
          </cell>
          <cell r="CQ22">
            <v>0</v>
          </cell>
        </row>
        <row r="23">
          <cell r="D23" t="str">
            <v>V/O - 008</v>
          </cell>
          <cell r="E23" t="str">
            <v>V/O - 008</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4550248201</v>
          </cell>
          <cell r="BS23">
            <v>4550248201</v>
          </cell>
          <cell r="BT23">
            <v>4550248201</v>
          </cell>
          <cell r="BU23">
            <v>4550248201</v>
          </cell>
          <cell r="BV23">
            <v>4550248201</v>
          </cell>
          <cell r="BW23">
            <v>4550248201</v>
          </cell>
          <cell r="BX23">
            <v>4550248201</v>
          </cell>
          <cell r="BY23">
            <v>4550248201</v>
          </cell>
          <cell r="BZ23">
            <v>4550248201</v>
          </cell>
          <cell r="CA23">
            <v>4550248201</v>
          </cell>
          <cell r="CB23">
            <v>4550248201</v>
          </cell>
          <cell r="CC23">
            <v>4550248201</v>
          </cell>
          <cell r="CD23">
            <v>4550248201</v>
          </cell>
          <cell r="CE23">
            <v>4550248201</v>
          </cell>
          <cell r="CF23">
            <v>0</v>
          </cell>
          <cell r="CG23">
            <v>0</v>
          </cell>
          <cell r="CH23">
            <v>0</v>
          </cell>
          <cell r="CI23">
            <v>0</v>
          </cell>
          <cell r="CJ23">
            <v>0</v>
          </cell>
          <cell r="CK23">
            <v>0</v>
          </cell>
          <cell r="CL23">
            <v>0</v>
          </cell>
          <cell r="CM23">
            <v>0</v>
          </cell>
          <cell r="CN23">
            <v>0</v>
          </cell>
          <cell r="CO23">
            <v>0</v>
          </cell>
          <cell r="CP23">
            <v>0</v>
          </cell>
          <cell r="CQ23">
            <v>0</v>
          </cell>
        </row>
        <row r="24">
          <cell r="D24" t="str">
            <v>V/O - 011</v>
          </cell>
          <cell r="E24" t="str">
            <v>V/O - 011</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4550279800</v>
          </cell>
          <cell r="BS24">
            <v>4550279800</v>
          </cell>
          <cell r="BT24">
            <v>4550279800</v>
          </cell>
          <cell r="BU24">
            <v>4550279800</v>
          </cell>
          <cell r="BV24">
            <v>4550279800</v>
          </cell>
          <cell r="BW24">
            <v>4550279800</v>
          </cell>
          <cell r="BX24">
            <v>4550279800</v>
          </cell>
          <cell r="BY24">
            <v>4550279800</v>
          </cell>
          <cell r="BZ24">
            <v>4550279800</v>
          </cell>
          <cell r="CA24">
            <v>4550279800</v>
          </cell>
          <cell r="CB24">
            <v>4550279800</v>
          </cell>
          <cell r="CC24">
            <v>4550279800</v>
          </cell>
          <cell r="CD24">
            <v>4550279800</v>
          </cell>
          <cell r="CE24">
            <v>4550279800</v>
          </cell>
          <cell r="CF24">
            <v>0</v>
          </cell>
          <cell r="CG24">
            <v>0</v>
          </cell>
          <cell r="CH24">
            <v>0</v>
          </cell>
          <cell r="CI24">
            <v>0</v>
          </cell>
          <cell r="CJ24">
            <v>0</v>
          </cell>
          <cell r="CK24">
            <v>0</v>
          </cell>
          <cell r="CL24">
            <v>0</v>
          </cell>
          <cell r="CM24">
            <v>0</v>
          </cell>
          <cell r="CN24">
            <v>0</v>
          </cell>
          <cell r="CO24">
            <v>0</v>
          </cell>
          <cell r="CP24">
            <v>0</v>
          </cell>
          <cell r="CQ24">
            <v>0</v>
          </cell>
        </row>
        <row r="25">
          <cell r="D25" t="str">
            <v>V/O - 012</v>
          </cell>
          <cell r="E25" t="str">
            <v>V/O - 012</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4550273053</v>
          </cell>
          <cell r="BS25">
            <v>4550273053</v>
          </cell>
          <cell r="BT25">
            <v>4550273053</v>
          </cell>
          <cell r="BU25">
            <v>4550273053</v>
          </cell>
          <cell r="BV25">
            <v>4550273053</v>
          </cell>
          <cell r="BW25">
            <v>4550273053</v>
          </cell>
          <cell r="BX25">
            <v>4550273053</v>
          </cell>
          <cell r="BY25">
            <v>4550273053</v>
          </cell>
          <cell r="BZ25">
            <v>4550273053</v>
          </cell>
          <cell r="CA25">
            <v>4550273053</v>
          </cell>
          <cell r="CB25">
            <v>4550273053</v>
          </cell>
          <cell r="CC25">
            <v>4550273053</v>
          </cell>
          <cell r="CD25">
            <v>4550273053</v>
          </cell>
          <cell r="CE25">
            <v>4550273053</v>
          </cell>
          <cell r="CF25">
            <v>0</v>
          </cell>
          <cell r="CG25">
            <v>0</v>
          </cell>
          <cell r="CH25">
            <v>0</v>
          </cell>
          <cell r="CI25">
            <v>0</v>
          </cell>
          <cell r="CJ25">
            <v>0</v>
          </cell>
          <cell r="CK25">
            <v>0</v>
          </cell>
          <cell r="CL25">
            <v>0</v>
          </cell>
          <cell r="CM25">
            <v>0</v>
          </cell>
          <cell r="CN25">
            <v>0</v>
          </cell>
          <cell r="CO25">
            <v>0</v>
          </cell>
          <cell r="CP25">
            <v>0</v>
          </cell>
          <cell r="CQ25">
            <v>0</v>
          </cell>
        </row>
        <row r="26">
          <cell r="D26" t="str">
            <v>V/O - 013</v>
          </cell>
          <cell r="E26" t="str">
            <v>V/O - 013</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4550273053</v>
          </cell>
          <cell r="BS26">
            <v>4550273053</v>
          </cell>
          <cell r="BT26">
            <v>4550273053</v>
          </cell>
          <cell r="BU26">
            <v>4550273053</v>
          </cell>
          <cell r="BV26">
            <v>4550273053</v>
          </cell>
          <cell r="BW26">
            <v>4550273053</v>
          </cell>
          <cell r="BX26">
            <v>4550273053</v>
          </cell>
          <cell r="BY26">
            <v>4550273053</v>
          </cell>
          <cell r="BZ26">
            <v>4550273053</v>
          </cell>
          <cell r="CA26">
            <v>4550273053</v>
          </cell>
          <cell r="CB26">
            <v>4550273053</v>
          </cell>
          <cell r="CC26">
            <v>4550273053</v>
          </cell>
          <cell r="CD26">
            <v>4550273053</v>
          </cell>
          <cell r="CE26">
            <v>4550273053</v>
          </cell>
          <cell r="CF26">
            <v>0</v>
          </cell>
          <cell r="CG26">
            <v>0</v>
          </cell>
          <cell r="CH26">
            <v>0</v>
          </cell>
          <cell r="CI26">
            <v>0</v>
          </cell>
          <cell r="CJ26">
            <v>0</v>
          </cell>
          <cell r="CK26">
            <v>0</v>
          </cell>
          <cell r="CL26">
            <v>0</v>
          </cell>
          <cell r="CM26">
            <v>0</v>
          </cell>
          <cell r="CN26">
            <v>0</v>
          </cell>
          <cell r="CO26">
            <v>0</v>
          </cell>
          <cell r="CP26">
            <v>0</v>
          </cell>
          <cell r="CQ26">
            <v>0</v>
          </cell>
        </row>
        <row r="27">
          <cell r="D27" t="str">
            <v>V/O - 015</v>
          </cell>
          <cell r="E27" t="str">
            <v>V/O - 015</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4550279800</v>
          </cell>
          <cell r="BS27">
            <v>4550279800</v>
          </cell>
          <cell r="BT27">
            <v>4550279800</v>
          </cell>
          <cell r="BU27">
            <v>4550279800</v>
          </cell>
          <cell r="BV27">
            <v>4550279800</v>
          </cell>
          <cell r="BW27">
            <v>4550279800</v>
          </cell>
          <cell r="BX27">
            <v>4550279800</v>
          </cell>
          <cell r="BY27">
            <v>4550279800</v>
          </cell>
          <cell r="BZ27">
            <v>4550279800</v>
          </cell>
          <cell r="CA27">
            <v>4550279800</v>
          </cell>
          <cell r="CB27">
            <v>4550279800</v>
          </cell>
          <cell r="CC27">
            <v>4550279800</v>
          </cell>
          <cell r="CD27">
            <v>4550279800</v>
          </cell>
          <cell r="CE27">
            <v>4550279800</v>
          </cell>
          <cell r="CF27">
            <v>0</v>
          </cell>
          <cell r="CG27">
            <v>0</v>
          </cell>
          <cell r="CH27">
            <v>0</v>
          </cell>
          <cell r="CI27">
            <v>0</v>
          </cell>
          <cell r="CJ27">
            <v>0</v>
          </cell>
          <cell r="CK27">
            <v>0</v>
          </cell>
          <cell r="CL27">
            <v>0</v>
          </cell>
          <cell r="CM27">
            <v>0</v>
          </cell>
          <cell r="CN27">
            <v>0</v>
          </cell>
          <cell r="CO27">
            <v>0</v>
          </cell>
          <cell r="CP27">
            <v>0</v>
          </cell>
          <cell r="CQ27">
            <v>0</v>
          </cell>
        </row>
        <row r="28">
          <cell r="D28" t="str">
            <v>V/O - 016</v>
          </cell>
          <cell r="E28" t="str">
            <v>V/O - 016</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4550279800</v>
          </cell>
          <cell r="BS28">
            <v>4550279800</v>
          </cell>
          <cell r="BT28">
            <v>4550279800</v>
          </cell>
          <cell r="BU28">
            <v>4550279800</v>
          </cell>
          <cell r="BV28">
            <v>4550279800</v>
          </cell>
          <cell r="BW28">
            <v>4550279800</v>
          </cell>
          <cell r="BX28">
            <v>4550279800</v>
          </cell>
          <cell r="BY28">
            <v>4550279800</v>
          </cell>
          <cell r="BZ28">
            <v>4550279800</v>
          </cell>
          <cell r="CA28">
            <v>4550279800</v>
          </cell>
          <cell r="CB28">
            <v>4550279800</v>
          </cell>
          <cell r="CC28">
            <v>4550279800</v>
          </cell>
          <cell r="CD28">
            <v>4550279800</v>
          </cell>
          <cell r="CE28">
            <v>4550279800</v>
          </cell>
          <cell r="CF28">
            <v>0</v>
          </cell>
          <cell r="CG28">
            <v>0</v>
          </cell>
          <cell r="CH28">
            <v>0</v>
          </cell>
          <cell r="CI28">
            <v>0</v>
          </cell>
          <cell r="CJ28">
            <v>0</v>
          </cell>
          <cell r="CK28">
            <v>0</v>
          </cell>
          <cell r="CL28">
            <v>0</v>
          </cell>
          <cell r="CM28">
            <v>0</v>
          </cell>
          <cell r="CN28">
            <v>0</v>
          </cell>
          <cell r="CO28">
            <v>0</v>
          </cell>
          <cell r="CP28">
            <v>0</v>
          </cell>
          <cell r="CQ28">
            <v>0</v>
          </cell>
        </row>
        <row r="29">
          <cell r="D29" t="str">
            <v>V/O - 017</v>
          </cell>
          <cell r="E29" t="str">
            <v>V/O - 017</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4550289624</v>
          </cell>
          <cell r="BS29">
            <v>4550289624</v>
          </cell>
          <cell r="BT29">
            <v>4550289624</v>
          </cell>
          <cell r="BU29">
            <v>4550289624</v>
          </cell>
          <cell r="BV29">
            <v>4550289624</v>
          </cell>
          <cell r="BW29">
            <v>4550289624</v>
          </cell>
          <cell r="BX29">
            <v>4550289624</v>
          </cell>
          <cell r="BY29">
            <v>4550289624</v>
          </cell>
          <cell r="BZ29">
            <v>4550289624</v>
          </cell>
          <cell r="CA29">
            <v>4550289624</v>
          </cell>
          <cell r="CB29">
            <v>4550289624</v>
          </cell>
          <cell r="CC29">
            <v>4550289624</v>
          </cell>
          <cell r="CD29">
            <v>4550289624</v>
          </cell>
          <cell r="CE29">
            <v>4550289624</v>
          </cell>
          <cell r="CF29">
            <v>0</v>
          </cell>
          <cell r="CG29">
            <v>0</v>
          </cell>
          <cell r="CH29">
            <v>0</v>
          </cell>
          <cell r="CI29">
            <v>0</v>
          </cell>
          <cell r="CJ29">
            <v>0</v>
          </cell>
          <cell r="CK29">
            <v>0</v>
          </cell>
          <cell r="CL29">
            <v>0</v>
          </cell>
          <cell r="CM29">
            <v>0</v>
          </cell>
          <cell r="CN29">
            <v>0</v>
          </cell>
          <cell r="CO29">
            <v>0</v>
          </cell>
          <cell r="CP29">
            <v>0</v>
          </cell>
          <cell r="CQ29">
            <v>0</v>
          </cell>
        </row>
        <row r="30">
          <cell r="D30" t="str">
            <v>V/O - 019</v>
          </cell>
          <cell r="E30" t="str">
            <v>V/O - 019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4550291371</v>
          </cell>
          <cell r="BS30">
            <v>4550291371</v>
          </cell>
          <cell r="BT30">
            <v>4550291371</v>
          </cell>
          <cell r="BU30">
            <v>4550291371</v>
          </cell>
          <cell r="BV30">
            <v>4550291371</v>
          </cell>
          <cell r="BW30">
            <v>4550291371</v>
          </cell>
          <cell r="BX30">
            <v>4550291371</v>
          </cell>
          <cell r="BY30">
            <v>4550291371</v>
          </cell>
          <cell r="BZ30">
            <v>4550291371</v>
          </cell>
          <cell r="CA30">
            <v>4550291371</v>
          </cell>
          <cell r="CB30">
            <v>4550291371</v>
          </cell>
          <cell r="CC30">
            <v>4550291371</v>
          </cell>
          <cell r="CD30">
            <v>4550291371</v>
          </cell>
          <cell r="CE30">
            <v>4550291371</v>
          </cell>
          <cell r="CF30">
            <v>0</v>
          </cell>
          <cell r="CG30">
            <v>0</v>
          </cell>
          <cell r="CH30">
            <v>0</v>
          </cell>
          <cell r="CI30">
            <v>0</v>
          </cell>
          <cell r="CJ30">
            <v>0</v>
          </cell>
          <cell r="CK30">
            <v>0</v>
          </cell>
          <cell r="CL30">
            <v>0</v>
          </cell>
          <cell r="CM30">
            <v>0</v>
          </cell>
          <cell r="CN30">
            <v>0</v>
          </cell>
          <cell r="CO30">
            <v>0</v>
          </cell>
          <cell r="CP30">
            <v>0</v>
          </cell>
          <cell r="CQ30">
            <v>0</v>
          </cell>
        </row>
        <row r="31">
          <cell r="D31" t="str">
            <v>V/O - 020</v>
          </cell>
          <cell r="E31" t="str">
            <v>V/O - 020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4550306878</v>
          </cell>
          <cell r="BS31">
            <v>4550306878</v>
          </cell>
          <cell r="BT31">
            <v>4550306878</v>
          </cell>
          <cell r="BU31">
            <v>4550306878</v>
          </cell>
          <cell r="BV31">
            <v>4550306878</v>
          </cell>
          <cell r="BW31">
            <v>4550306878</v>
          </cell>
          <cell r="BX31">
            <v>4550306878</v>
          </cell>
          <cell r="BY31">
            <v>4550306878</v>
          </cell>
          <cell r="BZ31">
            <v>4550306878</v>
          </cell>
          <cell r="CA31">
            <v>4550306878</v>
          </cell>
          <cell r="CB31">
            <v>4550306878</v>
          </cell>
          <cell r="CC31">
            <v>4550306878</v>
          </cell>
          <cell r="CD31">
            <v>4550306878</v>
          </cell>
          <cell r="CE31">
            <v>4550306878</v>
          </cell>
          <cell r="CF31">
            <v>0</v>
          </cell>
          <cell r="CG31">
            <v>0</v>
          </cell>
          <cell r="CH31">
            <v>0</v>
          </cell>
          <cell r="CI31">
            <v>0</v>
          </cell>
          <cell r="CJ31">
            <v>0</v>
          </cell>
          <cell r="CK31">
            <v>0</v>
          </cell>
          <cell r="CL31">
            <v>0</v>
          </cell>
          <cell r="CM31">
            <v>0</v>
          </cell>
          <cell r="CN31">
            <v>0</v>
          </cell>
          <cell r="CO31">
            <v>0</v>
          </cell>
          <cell r="CP31">
            <v>0</v>
          </cell>
          <cell r="CQ31">
            <v>0</v>
          </cell>
        </row>
        <row r="32">
          <cell r="D32" t="str">
            <v>V/O - 021</v>
          </cell>
          <cell r="E32" t="str">
            <v>V/O - 021</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4550309814</v>
          </cell>
          <cell r="BS32">
            <v>4550309814</v>
          </cell>
          <cell r="BT32">
            <v>4550309814</v>
          </cell>
          <cell r="BU32">
            <v>4550309814</v>
          </cell>
          <cell r="BV32">
            <v>4550309814</v>
          </cell>
          <cell r="BW32">
            <v>4550309814</v>
          </cell>
          <cell r="BX32">
            <v>4550309814</v>
          </cell>
          <cell r="BY32">
            <v>4550309814</v>
          </cell>
          <cell r="BZ32">
            <v>4550309814</v>
          </cell>
          <cell r="CA32">
            <v>4550309814</v>
          </cell>
          <cell r="CB32">
            <v>4550309814</v>
          </cell>
          <cell r="CC32">
            <v>4550309814</v>
          </cell>
          <cell r="CD32">
            <v>4550309814</v>
          </cell>
          <cell r="CE32">
            <v>4550309814</v>
          </cell>
          <cell r="CF32">
            <v>0</v>
          </cell>
          <cell r="CG32">
            <v>0</v>
          </cell>
          <cell r="CH32">
            <v>0</v>
          </cell>
          <cell r="CI32">
            <v>0</v>
          </cell>
          <cell r="CJ32">
            <v>0</v>
          </cell>
          <cell r="CK32">
            <v>0</v>
          </cell>
          <cell r="CL32">
            <v>0</v>
          </cell>
          <cell r="CM32">
            <v>0</v>
          </cell>
          <cell r="CN32">
            <v>0</v>
          </cell>
          <cell r="CO32">
            <v>0</v>
          </cell>
          <cell r="CP32">
            <v>0</v>
          </cell>
          <cell r="CQ32">
            <v>0</v>
          </cell>
        </row>
        <row r="33">
          <cell r="D33" t="str">
            <v>V/O - 022</v>
          </cell>
          <cell r="E33" t="str">
            <v>V/O - 022</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4550289624</v>
          </cell>
          <cell r="BS33">
            <v>4550289624</v>
          </cell>
          <cell r="BT33">
            <v>4550289624</v>
          </cell>
          <cell r="BU33">
            <v>4550289624</v>
          </cell>
          <cell r="BV33">
            <v>4550289624</v>
          </cell>
          <cell r="BW33">
            <v>4550289624</v>
          </cell>
          <cell r="BX33">
            <v>4550289624</v>
          </cell>
          <cell r="BY33">
            <v>4550289624</v>
          </cell>
          <cell r="BZ33">
            <v>4550289624</v>
          </cell>
          <cell r="CA33">
            <v>4550289624</v>
          </cell>
          <cell r="CB33">
            <v>4550289624</v>
          </cell>
          <cell r="CC33">
            <v>4550289624</v>
          </cell>
          <cell r="CD33">
            <v>4550289624</v>
          </cell>
          <cell r="CE33">
            <v>4550289624</v>
          </cell>
          <cell r="CF33">
            <v>0</v>
          </cell>
          <cell r="CG33">
            <v>0</v>
          </cell>
          <cell r="CH33">
            <v>0</v>
          </cell>
          <cell r="CI33">
            <v>0</v>
          </cell>
          <cell r="CJ33">
            <v>0</v>
          </cell>
          <cell r="CK33">
            <v>0</v>
          </cell>
          <cell r="CL33">
            <v>0</v>
          </cell>
          <cell r="CM33">
            <v>0</v>
          </cell>
          <cell r="CN33">
            <v>0</v>
          </cell>
          <cell r="CO33">
            <v>0</v>
          </cell>
          <cell r="CP33">
            <v>0</v>
          </cell>
          <cell r="CQ33">
            <v>0</v>
          </cell>
        </row>
        <row r="34">
          <cell r="D34" t="str">
            <v>V/O - 023</v>
          </cell>
          <cell r="E34" t="str">
            <v>V/O - 023</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4501378157</v>
          </cell>
          <cell r="BS34">
            <v>4501378157</v>
          </cell>
          <cell r="BT34">
            <v>4501378157</v>
          </cell>
          <cell r="BU34">
            <v>4501378157</v>
          </cell>
          <cell r="BV34">
            <v>4501378157</v>
          </cell>
          <cell r="BW34">
            <v>4501378157</v>
          </cell>
          <cell r="BX34">
            <v>4501378157</v>
          </cell>
          <cell r="BY34">
            <v>4501378157</v>
          </cell>
          <cell r="BZ34">
            <v>4501378157</v>
          </cell>
          <cell r="CA34">
            <v>4501378157</v>
          </cell>
          <cell r="CB34">
            <v>4501378157</v>
          </cell>
          <cell r="CC34">
            <v>4501378157</v>
          </cell>
          <cell r="CD34">
            <v>4501378157</v>
          </cell>
          <cell r="CE34">
            <v>4501378157</v>
          </cell>
          <cell r="CF34">
            <v>0</v>
          </cell>
          <cell r="CG34">
            <v>0</v>
          </cell>
          <cell r="CH34">
            <v>0</v>
          </cell>
          <cell r="CI34">
            <v>0</v>
          </cell>
          <cell r="CJ34">
            <v>0</v>
          </cell>
          <cell r="CK34">
            <v>0</v>
          </cell>
          <cell r="CL34">
            <v>0</v>
          </cell>
          <cell r="CM34">
            <v>0</v>
          </cell>
          <cell r="CN34">
            <v>0</v>
          </cell>
          <cell r="CO34">
            <v>0</v>
          </cell>
          <cell r="CP34">
            <v>0</v>
          </cell>
          <cell r="CQ34">
            <v>0</v>
          </cell>
        </row>
        <row r="35">
          <cell r="D35" t="str">
            <v>V/O - 024</v>
          </cell>
          <cell r="E35" t="str">
            <v>V/O - 024</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4550292154</v>
          </cell>
          <cell r="BS35">
            <v>4550292154</v>
          </cell>
          <cell r="BT35">
            <v>4550292154</v>
          </cell>
          <cell r="BU35">
            <v>4550292154</v>
          </cell>
          <cell r="BV35">
            <v>4550292154</v>
          </cell>
          <cell r="BW35">
            <v>4550292154</v>
          </cell>
          <cell r="BX35">
            <v>4550292154</v>
          </cell>
          <cell r="BY35">
            <v>4550292154</v>
          </cell>
          <cell r="BZ35">
            <v>4550292154</v>
          </cell>
          <cell r="CA35">
            <v>4550292154</v>
          </cell>
          <cell r="CB35">
            <v>4550292154</v>
          </cell>
          <cell r="CC35">
            <v>4550292154</v>
          </cell>
          <cell r="CD35">
            <v>4550292154</v>
          </cell>
          <cell r="CE35">
            <v>4550292154</v>
          </cell>
          <cell r="CF35">
            <v>0</v>
          </cell>
          <cell r="CG35">
            <v>0</v>
          </cell>
          <cell r="CH35">
            <v>0</v>
          </cell>
          <cell r="CI35">
            <v>0</v>
          </cell>
          <cell r="CJ35">
            <v>0</v>
          </cell>
          <cell r="CK35">
            <v>0</v>
          </cell>
          <cell r="CL35">
            <v>0</v>
          </cell>
          <cell r="CM35">
            <v>0</v>
          </cell>
          <cell r="CN35">
            <v>0</v>
          </cell>
          <cell r="CO35">
            <v>0</v>
          </cell>
          <cell r="CP35">
            <v>0</v>
          </cell>
          <cell r="CQ35">
            <v>0</v>
          </cell>
        </row>
        <row r="36">
          <cell r="D36" t="str">
            <v>V/O - 025</v>
          </cell>
          <cell r="E36" t="str">
            <v>V/O - 025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4550295652</v>
          </cell>
          <cell r="BS36">
            <v>4550295652</v>
          </cell>
          <cell r="BT36">
            <v>4550295652</v>
          </cell>
          <cell r="BU36">
            <v>4550295652</v>
          </cell>
          <cell r="BV36">
            <v>4550295652</v>
          </cell>
          <cell r="BW36">
            <v>4550295652</v>
          </cell>
          <cell r="BX36">
            <v>4550295652</v>
          </cell>
          <cell r="BY36">
            <v>4550295652</v>
          </cell>
          <cell r="BZ36">
            <v>4550295652</v>
          </cell>
          <cell r="CA36">
            <v>4550295652</v>
          </cell>
          <cell r="CB36">
            <v>4550295652</v>
          </cell>
          <cell r="CC36">
            <v>4550295652</v>
          </cell>
          <cell r="CD36">
            <v>4550295652</v>
          </cell>
          <cell r="CE36">
            <v>4550295652</v>
          </cell>
          <cell r="CF36">
            <v>0</v>
          </cell>
          <cell r="CG36">
            <v>0</v>
          </cell>
          <cell r="CH36">
            <v>0</v>
          </cell>
          <cell r="CI36">
            <v>0</v>
          </cell>
          <cell r="CJ36">
            <v>0</v>
          </cell>
          <cell r="CK36">
            <v>0</v>
          </cell>
          <cell r="CL36">
            <v>0</v>
          </cell>
          <cell r="CM36">
            <v>0</v>
          </cell>
          <cell r="CN36">
            <v>0</v>
          </cell>
          <cell r="CO36">
            <v>0</v>
          </cell>
          <cell r="CP36">
            <v>0</v>
          </cell>
          <cell r="CQ36">
            <v>0</v>
          </cell>
        </row>
        <row r="37">
          <cell r="D37" t="str">
            <v>V/O - 026</v>
          </cell>
          <cell r="E37" t="str">
            <v>V/O - 026</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4550295652</v>
          </cell>
          <cell r="BS37">
            <v>4550295652</v>
          </cell>
          <cell r="BT37">
            <v>4550295652</v>
          </cell>
          <cell r="BU37">
            <v>4550295652</v>
          </cell>
          <cell r="BV37">
            <v>4550295652</v>
          </cell>
          <cell r="BW37">
            <v>4550295652</v>
          </cell>
          <cell r="BX37">
            <v>4550295652</v>
          </cell>
          <cell r="BY37">
            <v>4550295652</v>
          </cell>
          <cell r="BZ37">
            <v>4550295652</v>
          </cell>
          <cell r="CA37">
            <v>4550295652</v>
          </cell>
          <cell r="CB37">
            <v>4550295652</v>
          </cell>
          <cell r="CC37">
            <v>4550295652</v>
          </cell>
          <cell r="CD37">
            <v>4550295652</v>
          </cell>
          <cell r="CE37">
            <v>4550295652</v>
          </cell>
          <cell r="CF37">
            <v>0</v>
          </cell>
          <cell r="CG37">
            <v>0</v>
          </cell>
          <cell r="CH37">
            <v>0</v>
          </cell>
          <cell r="CI37">
            <v>0</v>
          </cell>
          <cell r="CJ37">
            <v>0</v>
          </cell>
          <cell r="CK37">
            <v>0</v>
          </cell>
          <cell r="CL37">
            <v>0</v>
          </cell>
          <cell r="CM37">
            <v>0</v>
          </cell>
          <cell r="CN37">
            <v>0</v>
          </cell>
          <cell r="CO37">
            <v>0</v>
          </cell>
          <cell r="CP37">
            <v>0</v>
          </cell>
          <cell r="CQ37">
            <v>0</v>
          </cell>
        </row>
        <row r="38">
          <cell r="D38" t="str">
            <v>V/O - 027</v>
          </cell>
          <cell r="E38" t="str">
            <v>V/O - 027</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4550295652</v>
          </cell>
          <cell r="BS38">
            <v>4550295652</v>
          </cell>
          <cell r="BT38">
            <v>4550295652</v>
          </cell>
          <cell r="BU38">
            <v>4550295652</v>
          </cell>
          <cell r="BV38">
            <v>4550295652</v>
          </cell>
          <cell r="BW38">
            <v>4550295652</v>
          </cell>
          <cell r="BX38">
            <v>4550295652</v>
          </cell>
          <cell r="BY38">
            <v>4550295652</v>
          </cell>
          <cell r="BZ38">
            <v>4550295652</v>
          </cell>
          <cell r="CA38">
            <v>4550295652</v>
          </cell>
          <cell r="CB38">
            <v>4550295652</v>
          </cell>
          <cell r="CC38">
            <v>4550295652</v>
          </cell>
          <cell r="CD38">
            <v>4550295652</v>
          </cell>
          <cell r="CE38">
            <v>4550295652</v>
          </cell>
          <cell r="CF38">
            <v>0</v>
          </cell>
          <cell r="CG38">
            <v>0</v>
          </cell>
          <cell r="CH38">
            <v>0</v>
          </cell>
          <cell r="CI38">
            <v>0</v>
          </cell>
          <cell r="CJ38">
            <v>0</v>
          </cell>
          <cell r="CK38">
            <v>0</v>
          </cell>
          <cell r="CL38">
            <v>0</v>
          </cell>
          <cell r="CM38">
            <v>0</v>
          </cell>
          <cell r="CN38">
            <v>0</v>
          </cell>
          <cell r="CO38">
            <v>0</v>
          </cell>
          <cell r="CP38">
            <v>0</v>
          </cell>
          <cell r="CQ38">
            <v>0</v>
          </cell>
        </row>
        <row r="39">
          <cell r="D39" t="str">
            <v>V/O - 029</v>
          </cell>
          <cell r="E39" t="str">
            <v>V/O - 029</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4501525018</v>
          </cell>
          <cell r="BO39">
            <v>4501525018</v>
          </cell>
          <cell r="BP39">
            <v>4501525018</v>
          </cell>
          <cell r="BQ39">
            <v>4501525018</v>
          </cell>
          <cell r="BR39">
            <v>4501525018</v>
          </cell>
          <cell r="BS39">
            <v>4501525018</v>
          </cell>
          <cell r="BT39">
            <v>4501525018</v>
          </cell>
          <cell r="BU39">
            <v>4501525018</v>
          </cell>
          <cell r="BV39">
            <v>4501525018</v>
          </cell>
          <cell r="BW39">
            <v>4501525018</v>
          </cell>
          <cell r="BX39">
            <v>4501525018</v>
          </cell>
          <cell r="BY39">
            <v>4501525018</v>
          </cell>
          <cell r="BZ39">
            <v>4501525018</v>
          </cell>
          <cell r="CA39">
            <v>4501525018</v>
          </cell>
          <cell r="CB39">
            <v>4501525018</v>
          </cell>
          <cell r="CC39">
            <v>4501525018</v>
          </cell>
          <cell r="CD39">
            <v>4501525018</v>
          </cell>
          <cell r="CE39">
            <v>4501525018</v>
          </cell>
          <cell r="CF39">
            <v>0</v>
          </cell>
          <cell r="CG39">
            <v>0</v>
          </cell>
          <cell r="CH39">
            <v>0</v>
          </cell>
          <cell r="CI39">
            <v>0</v>
          </cell>
          <cell r="CJ39">
            <v>0</v>
          </cell>
          <cell r="CK39">
            <v>0</v>
          </cell>
          <cell r="CL39">
            <v>0</v>
          </cell>
          <cell r="CM39">
            <v>0</v>
          </cell>
          <cell r="CN39">
            <v>0</v>
          </cell>
          <cell r="CO39">
            <v>0</v>
          </cell>
          <cell r="CP39">
            <v>0</v>
          </cell>
          <cell r="CQ39">
            <v>0</v>
          </cell>
        </row>
        <row r="40">
          <cell r="D40" t="str">
            <v>V/O - 030</v>
          </cell>
          <cell r="E40" t="str">
            <v>V/O - 030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4501569281</v>
          </cell>
          <cell r="BQ40">
            <v>4501569281</v>
          </cell>
          <cell r="BR40">
            <v>4501569281</v>
          </cell>
          <cell r="BS40">
            <v>4501569281</v>
          </cell>
          <cell r="BT40">
            <v>4501569281</v>
          </cell>
          <cell r="BU40">
            <v>4501569281</v>
          </cell>
          <cell r="BV40">
            <v>4501569281</v>
          </cell>
          <cell r="BW40">
            <v>4501569281</v>
          </cell>
          <cell r="BX40">
            <v>4501569281</v>
          </cell>
          <cell r="BY40">
            <v>4501569281</v>
          </cell>
          <cell r="BZ40">
            <v>4501569281</v>
          </cell>
          <cell r="CA40">
            <v>4501569281</v>
          </cell>
          <cell r="CB40">
            <v>4501569281</v>
          </cell>
          <cell r="CC40">
            <v>4501569281</v>
          </cell>
          <cell r="CD40">
            <v>4501569281</v>
          </cell>
          <cell r="CE40">
            <v>4501569281</v>
          </cell>
          <cell r="CF40">
            <v>0</v>
          </cell>
          <cell r="CG40">
            <v>0</v>
          </cell>
          <cell r="CH40">
            <v>0</v>
          </cell>
          <cell r="CI40">
            <v>0</v>
          </cell>
          <cell r="CJ40">
            <v>0</v>
          </cell>
          <cell r="CK40">
            <v>0</v>
          </cell>
          <cell r="CL40">
            <v>0</v>
          </cell>
          <cell r="CM40">
            <v>0</v>
          </cell>
          <cell r="CN40">
            <v>0</v>
          </cell>
          <cell r="CO40">
            <v>0</v>
          </cell>
          <cell r="CP40">
            <v>0</v>
          </cell>
          <cell r="CQ40">
            <v>0</v>
          </cell>
        </row>
        <row r="41">
          <cell r="D41" t="str">
            <v>V/O - 031</v>
          </cell>
          <cell r="E41" t="str">
            <v>V/O - 031</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4550295652</v>
          </cell>
          <cell r="BS41">
            <v>4550295652</v>
          </cell>
          <cell r="BT41">
            <v>4550295652</v>
          </cell>
          <cell r="BU41">
            <v>4550295652</v>
          </cell>
          <cell r="BV41">
            <v>4550295652</v>
          </cell>
          <cell r="BW41">
            <v>4550295652</v>
          </cell>
          <cell r="BX41">
            <v>4550295652</v>
          </cell>
          <cell r="BY41">
            <v>4550295652</v>
          </cell>
          <cell r="BZ41">
            <v>4550295652</v>
          </cell>
          <cell r="CA41">
            <v>4550295652</v>
          </cell>
          <cell r="CB41">
            <v>4550295652</v>
          </cell>
          <cell r="CC41">
            <v>4550295652</v>
          </cell>
          <cell r="CD41">
            <v>4550295652</v>
          </cell>
          <cell r="CE41">
            <v>4550295652</v>
          </cell>
          <cell r="CF41">
            <v>0</v>
          </cell>
          <cell r="CG41">
            <v>0</v>
          </cell>
          <cell r="CH41">
            <v>0</v>
          </cell>
          <cell r="CI41">
            <v>0</v>
          </cell>
          <cell r="CJ41">
            <v>0</v>
          </cell>
          <cell r="CK41">
            <v>0</v>
          </cell>
          <cell r="CL41">
            <v>0</v>
          </cell>
          <cell r="CM41">
            <v>0</v>
          </cell>
          <cell r="CN41">
            <v>0</v>
          </cell>
          <cell r="CO41">
            <v>0</v>
          </cell>
          <cell r="CP41">
            <v>0</v>
          </cell>
          <cell r="CQ41">
            <v>0</v>
          </cell>
        </row>
        <row r="42">
          <cell r="D42" t="str">
            <v>V/O - 032</v>
          </cell>
          <cell r="E42" t="str">
            <v>V/O - 032</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4550292154</v>
          </cell>
          <cell r="BS42">
            <v>4550292154</v>
          </cell>
          <cell r="BT42">
            <v>4550292154</v>
          </cell>
          <cell r="BU42">
            <v>4550292154</v>
          </cell>
          <cell r="BV42">
            <v>4550292154</v>
          </cell>
          <cell r="BW42">
            <v>4550292154</v>
          </cell>
          <cell r="BX42">
            <v>4550292154</v>
          </cell>
          <cell r="BY42">
            <v>4550292154</v>
          </cell>
          <cell r="BZ42">
            <v>4550292154</v>
          </cell>
          <cell r="CA42">
            <v>4550292154</v>
          </cell>
          <cell r="CB42">
            <v>4550292154</v>
          </cell>
          <cell r="CC42">
            <v>4550292154</v>
          </cell>
          <cell r="CD42">
            <v>4550292154</v>
          </cell>
          <cell r="CE42">
            <v>4550292154</v>
          </cell>
          <cell r="CF42">
            <v>0</v>
          </cell>
          <cell r="CG42">
            <v>0</v>
          </cell>
          <cell r="CH42">
            <v>0</v>
          </cell>
          <cell r="CI42">
            <v>0</v>
          </cell>
          <cell r="CJ42">
            <v>0</v>
          </cell>
          <cell r="CK42">
            <v>0</v>
          </cell>
          <cell r="CL42">
            <v>0</v>
          </cell>
          <cell r="CM42">
            <v>0</v>
          </cell>
          <cell r="CN42">
            <v>0</v>
          </cell>
          <cell r="CO42">
            <v>0</v>
          </cell>
          <cell r="CP42">
            <v>0</v>
          </cell>
          <cell r="CQ42">
            <v>0</v>
          </cell>
        </row>
        <row r="43">
          <cell r="D43" t="str">
            <v>V/O - 033</v>
          </cell>
          <cell r="E43" t="str">
            <v>V/O - 033</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4550295652</v>
          </cell>
          <cell r="BS43">
            <v>4550295652</v>
          </cell>
          <cell r="BT43">
            <v>4550295652</v>
          </cell>
          <cell r="BU43">
            <v>4550295652</v>
          </cell>
          <cell r="BV43">
            <v>4550295652</v>
          </cell>
          <cell r="BW43">
            <v>4550295652</v>
          </cell>
          <cell r="BX43">
            <v>4550295652</v>
          </cell>
          <cell r="BY43">
            <v>4550295652</v>
          </cell>
          <cell r="BZ43">
            <v>4550295652</v>
          </cell>
          <cell r="CA43">
            <v>4550295652</v>
          </cell>
          <cell r="CB43">
            <v>4550295652</v>
          </cell>
          <cell r="CC43">
            <v>4550295652</v>
          </cell>
          <cell r="CD43">
            <v>4550295652</v>
          </cell>
          <cell r="CE43">
            <v>4550295652</v>
          </cell>
          <cell r="CF43">
            <v>0</v>
          </cell>
          <cell r="CG43">
            <v>0</v>
          </cell>
          <cell r="CH43">
            <v>0</v>
          </cell>
          <cell r="CI43">
            <v>0</v>
          </cell>
          <cell r="CJ43">
            <v>0</v>
          </cell>
          <cell r="CK43">
            <v>0</v>
          </cell>
          <cell r="CL43">
            <v>0</v>
          </cell>
          <cell r="CM43">
            <v>0</v>
          </cell>
          <cell r="CN43">
            <v>0</v>
          </cell>
          <cell r="CO43">
            <v>0</v>
          </cell>
          <cell r="CP43">
            <v>0</v>
          </cell>
          <cell r="CQ43">
            <v>0</v>
          </cell>
        </row>
        <row r="44">
          <cell r="D44" t="str">
            <v>V/O - 034</v>
          </cell>
          <cell r="E44" t="str">
            <v>V/O - 034</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4550295652</v>
          </cell>
          <cell r="BS44">
            <v>4550295652</v>
          </cell>
          <cell r="BT44">
            <v>4550295652</v>
          </cell>
          <cell r="BU44">
            <v>4550295652</v>
          </cell>
          <cell r="BV44">
            <v>4550295652</v>
          </cell>
          <cell r="BW44">
            <v>4550295652</v>
          </cell>
          <cell r="BX44">
            <v>4550295652</v>
          </cell>
          <cell r="BY44">
            <v>4550295652</v>
          </cell>
          <cell r="BZ44">
            <v>4550295652</v>
          </cell>
          <cell r="CA44">
            <v>4550295652</v>
          </cell>
          <cell r="CB44">
            <v>4550295652</v>
          </cell>
          <cell r="CC44">
            <v>4550295652</v>
          </cell>
          <cell r="CD44">
            <v>4550295652</v>
          </cell>
          <cell r="CE44">
            <v>4550295652</v>
          </cell>
          <cell r="CF44">
            <v>0</v>
          </cell>
          <cell r="CG44">
            <v>0</v>
          </cell>
          <cell r="CH44">
            <v>0</v>
          </cell>
          <cell r="CI44">
            <v>0</v>
          </cell>
          <cell r="CJ44">
            <v>0</v>
          </cell>
          <cell r="CK44">
            <v>0</v>
          </cell>
          <cell r="CL44">
            <v>0</v>
          </cell>
          <cell r="CM44">
            <v>0</v>
          </cell>
          <cell r="CN44">
            <v>0</v>
          </cell>
          <cell r="CO44">
            <v>0</v>
          </cell>
          <cell r="CP44">
            <v>0</v>
          </cell>
          <cell r="CQ44">
            <v>0</v>
          </cell>
        </row>
        <row r="45">
          <cell r="D45" t="str">
            <v>V/O - 036</v>
          </cell>
          <cell r="E45" t="str">
            <v>V/O - 036</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4550295652</v>
          </cell>
          <cell r="BS45">
            <v>4550295652</v>
          </cell>
          <cell r="BT45">
            <v>4550295652</v>
          </cell>
          <cell r="BU45">
            <v>4550295652</v>
          </cell>
          <cell r="BV45">
            <v>4550295652</v>
          </cell>
          <cell r="BW45">
            <v>4550295652</v>
          </cell>
          <cell r="BX45">
            <v>4550295652</v>
          </cell>
          <cell r="BY45">
            <v>4550295652</v>
          </cell>
          <cell r="BZ45">
            <v>4550295652</v>
          </cell>
          <cell r="CA45">
            <v>4550295652</v>
          </cell>
          <cell r="CB45">
            <v>4550295652</v>
          </cell>
          <cell r="CC45">
            <v>4550295652</v>
          </cell>
          <cell r="CD45">
            <v>4550295652</v>
          </cell>
          <cell r="CE45">
            <v>4550295652</v>
          </cell>
          <cell r="CF45">
            <v>0</v>
          </cell>
          <cell r="CG45">
            <v>0</v>
          </cell>
          <cell r="CH45">
            <v>0</v>
          </cell>
          <cell r="CI45">
            <v>0</v>
          </cell>
          <cell r="CJ45">
            <v>0</v>
          </cell>
          <cell r="CK45">
            <v>0</v>
          </cell>
          <cell r="CL45">
            <v>0</v>
          </cell>
          <cell r="CM45">
            <v>0</v>
          </cell>
          <cell r="CN45">
            <v>0</v>
          </cell>
          <cell r="CO45">
            <v>0</v>
          </cell>
          <cell r="CP45">
            <v>0</v>
          </cell>
          <cell r="CQ45">
            <v>0</v>
          </cell>
        </row>
        <row r="46">
          <cell r="D46" t="str">
            <v>V/O - 038</v>
          </cell>
          <cell r="E46" t="str">
            <v>V/O - 038</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4501547349</v>
          </cell>
          <cell r="BP46">
            <v>4501547349</v>
          </cell>
          <cell r="BQ46">
            <v>4501547349</v>
          </cell>
          <cell r="BR46">
            <v>4501547349</v>
          </cell>
          <cell r="BS46">
            <v>4501547349</v>
          </cell>
          <cell r="BT46">
            <v>4501547349</v>
          </cell>
          <cell r="BU46">
            <v>4501547349</v>
          </cell>
          <cell r="BV46">
            <v>4501547349</v>
          </cell>
          <cell r="BW46">
            <v>4501547349</v>
          </cell>
          <cell r="BX46">
            <v>4501547349</v>
          </cell>
          <cell r="BY46">
            <v>4501547349</v>
          </cell>
          <cell r="BZ46">
            <v>4501547349</v>
          </cell>
          <cell r="CA46">
            <v>4501547349</v>
          </cell>
          <cell r="CB46">
            <v>4501547349</v>
          </cell>
          <cell r="CC46">
            <v>4501547349</v>
          </cell>
          <cell r="CD46">
            <v>4501547349</v>
          </cell>
          <cell r="CE46">
            <v>4501547349</v>
          </cell>
          <cell r="CF46">
            <v>0</v>
          </cell>
          <cell r="CG46">
            <v>0</v>
          </cell>
          <cell r="CH46">
            <v>0</v>
          </cell>
          <cell r="CI46">
            <v>0</v>
          </cell>
          <cell r="CJ46">
            <v>0</v>
          </cell>
          <cell r="CK46">
            <v>0</v>
          </cell>
          <cell r="CL46">
            <v>0</v>
          </cell>
          <cell r="CM46">
            <v>0</v>
          </cell>
          <cell r="CN46">
            <v>0</v>
          </cell>
          <cell r="CO46">
            <v>0</v>
          </cell>
          <cell r="CP46">
            <v>0</v>
          </cell>
          <cell r="CQ46">
            <v>0</v>
          </cell>
        </row>
        <row r="47">
          <cell r="D47" t="str">
            <v>V/O - 039</v>
          </cell>
          <cell r="E47" t="str">
            <v>V/O - 039</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4501547358</v>
          </cell>
          <cell r="BP47">
            <v>4501547358</v>
          </cell>
          <cell r="BQ47">
            <v>4501547358</v>
          </cell>
          <cell r="BR47">
            <v>4501547358</v>
          </cell>
          <cell r="BS47">
            <v>4501547358</v>
          </cell>
          <cell r="BT47">
            <v>4501547358</v>
          </cell>
          <cell r="BU47">
            <v>4501547358</v>
          </cell>
          <cell r="BV47">
            <v>4501547358</v>
          </cell>
          <cell r="BW47">
            <v>4501547358</v>
          </cell>
          <cell r="BX47">
            <v>4501547358</v>
          </cell>
          <cell r="BY47">
            <v>4501547358</v>
          </cell>
          <cell r="BZ47">
            <v>4501547358</v>
          </cell>
          <cell r="CA47">
            <v>4501547358</v>
          </cell>
          <cell r="CB47">
            <v>4501547358</v>
          </cell>
          <cell r="CC47">
            <v>4501547358</v>
          </cell>
          <cell r="CD47">
            <v>4501547358</v>
          </cell>
          <cell r="CE47">
            <v>4501547358</v>
          </cell>
          <cell r="CF47">
            <v>0</v>
          </cell>
          <cell r="CG47">
            <v>0</v>
          </cell>
          <cell r="CH47">
            <v>0</v>
          </cell>
          <cell r="CI47">
            <v>0</v>
          </cell>
          <cell r="CJ47">
            <v>0</v>
          </cell>
          <cell r="CK47">
            <v>0</v>
          </cell>
          <cell r="CL47">
            <v>0</v>
          </cell>
          <cell r="CM47">
            <v>0</v>
          </cell>
          <cell r="CN47">
            <v>0</v>
          </cell>
          <cell r="CO47">
            <v>0</v>
          </cell>
          <cell r="CP47">
            <v>0</v>
          </cell>
          <cell r="CQ47">
            <v>0</v>
          </cell>
        </row>
        <row r="48">
          <cell r="D48" t="str">
            <v>V/O - 041</v>
          </cell>
          <cell r="E48" t="str">
            <v>V/O - 041</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row>
        <row r="49">
          <cell r="D49" t="str">
            <v>V/O - 042</v>
          </cell>
          <cell r="E49" t="str">
            <v>V/O - 042</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row>
        <row r="50">
          <cell r="D50" t="str">
            <v>V/O - 043</v>
          </cell>
          <cell r="E50" t="str">
            <v>V/O - 043</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row>
        <row r="51">
          <cell r="D51" t="str">
            <v>V/O - 044</v>
          </cell>
          <cell r="E51" t="str">
            <v>V/O - 044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row>
        <row r="52">
          <cell r="D52" t="str">
            <v>V/O - 045</v>
          </cell>
          <cell r="E52" t="str">
            <v>V/O - 045</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4501347587</v>
          </cell>
          <cell r="BS52">
            <v>4501347587</v>
          </cell>
          <cell r="BT52">
            <v>4501347587</v>
          </cell>
          <cell r="BU52">
            <v>4501347587</v>
          </cell>
          <cell r="BV52">
            <v>4501347587</v>
          </cell>
          <cell r="BW52">
            <v>4501347587</v>
          </cell>
          <cell r="BX52">
            <v>4501347587</v>
          </cell>
          <cell r="BY52">
            <v>4501347587</v>
          </cell>
          <cell r="BZ52">
            <v>4501347587</v>
          </cell>
          <cell r="CA52">
            <v>4501347587</v>
          </cell>
          <cell r="CB52">
            <v>4501347587</v>
          </cell>
          <cell r="CC52">
            <v>4501347587</v>
          </cell>
          <cell r="CD52">
            <v>4501347587</v>
          </cell>
          <cell r="CE52">
            <v>4501347587</v>
          </cell>
          <cell r="CF52">
            <v>0</v>
          </cell>
          <cell r="CG52">
            <v>0</v>
          </cell>
          <cell r="CH52">
            <v>0</v>
          </cell>
          <cell r="CI52">
            <v>0</v>
          </cell>
          <cell r="CJ52">
            <v>0</v>
          </cell>
          <cell r="CK52">
            <v>0</v>
          </cell>
          <cell r="CL52">
            <v>0</v>
          </cell>
          <cell r="CM52">
            <v>0</v>
          </cell>
          <cell r="CN52">
            <v>0</v>
          </cell>
          <cell r="CO52">
            <v>0</v>
          </cell>
          <cell r="CP52">
            <v>0</v>
          </cell>
          <cell r="CQ52">
            <v>0</v>
          </cell>
        </row>
        <row r="53">
          <cell r="D53" t="str">
            <v>V/O - 047</v>
          </cell>
          <cell r="E53" t="str">
            <v>V/O - 047</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4501630795</v>
          </cell>
          <cell r="CA53">
            <v>4501630795</v>
          </cell>
          <cell r="CB53">
            <v>4501630795</v>
          </cell>
          <cell r="CC53">
            <v>4501630795</v>
          </cell>
          <cell r="CD53">
            <v>4501630795</v>
          </cell>
          <cell r="CE53">
            <v>4501630795</v>
          </cell>
          <cell r="CF53">
            <v>0</v>
          </cell>
          <cell r="CG53">
            <v>0</v>
          </cell>
          <cell r="CH53">
            <v>0</v>
          </cell>
          <cell r="CI53">
            <v>0</v>
          </cell>
          <cell r="CJ53">
            <v>0</v>
          </cell>
          <cell r="CK53">
            <v>0</v>
          </cell>
          <cell r="CL53">
            <v>0</v>
          </cell>
          <cell r="CM53">
            <v>0</v>
          </cell>
          <cell r="CN53">
            <v>0</v>
          </cell>
          <cell r="CO53">
            <v>0</v>
          </cell>
          <cell r="CP53">
            <v>0</v>
          </cell>
          <cell r="CQ53">
            <v>0</v>
          </cell>
        </row>
        <row r="54">
          <cell r="D54" t="str">
            <v>V/O - 048</v>
          </cell>
          <cell r="E54" t="str">
            <v>V/O - 048</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4501354160</v>
          </cell>
          <cell r="BS54">
            <v>4501354160</v>
          </cell>
          <cell r="BT54">
            <v>4501354160</v>
          </cell>
          <cell r="BU54">
            <v>4501354160</v>
          </cell>
          <cell r="BV54">
            <v>4501354160</v>
          </cell>
          <cell r="BW54">
            <v>4501354160</v>
          </cell>
          <cell r="BX54">
            <v>4501354160</v>
          </cell>
          <cell r="BY54">
            <v>4501354160</v>
          </cell>
          <cell r="BZ54">
            <v>4501354160</v>
          </cell>
          <cell r="CA54">
            <v>4501354160</v>
          </cell>
          <cell r="CB54">
            <v>4501354160</v>
          </cell>
          <cell r="CC54">
            <v>4501354160</v>
          </cell>
          <cell r="CD54">
            <v>4501354160</v>
          </cell>
          <cell r="CE54">
            <v>4501354160</v>
          </cell>
          <cell r="CF54">
            <v>0</v>
          </cell>
          <cell r="CG54">
            <v>0</v>
          </cell>
          <cell r="CH54">
            <v>0</v>
          </cell>
          <cell r="CI54">
            <v>0</v>
          </cell>
          <cell r="CJ54">
            <v>0</v>
          </cell>
          <cell r="CK54">
            <v>0</v>
          </cell>
          <cell r="CL54">
            <v>0</v>
          </cell>
          <cell r="CM54">
            <v>0</v>
          </cell>
          <cell r="CN54">
            <v>0</v>
          </cell>
          <cell r="CO54">
            <v>0</v>
          </cell>
          <cell r="CP54">
            <v>0</v>
          </cell>
          <cell r="CQ54">
            <v>0</v>
          </cell>
        </row>
        <row r="55">
          <cell r="D55" t="str">
            <v>V/O - 049</v>
          </cell>
          <cell r="E55" t="str">
            <v>V/O - 049</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4501378157</v>
          </cell>
          <cell r="BS55">
            <v>4501378157</v>
          </cell>
          <cell r="BT55">
            <v>4501378157</v>
          </cell>
          <cell r="BU55">
            <v>4501378157</v>
          </cell>
          <cell r="BV55">
            <v>4501378157</v>
          </cell>
          <cell r="BW55">
            <v>4501378157</v>
          </cell>
          <cell r="BX55">
            <v>4501378157</v>
          </cell>
          <cell r="BY55">
            <v>4501378157</v>
          </cell>
          <cell r="BZ55">
            <v>4501378157</v>
          </cell>
          <cell r="CA55">
            <v>4501378157</v>
          </cell>
          <cell r="CB55">
            <v>4501378157</v>
          </cell>
          <cell r="CC55">
            <v>4501378157</v>
          </cell>
          <cell r="CD55">
            <v>4501378157</v>
          </cell>
          <cell r="CE55">
            <v>4501378157</v>
          </cell>
          <cell r="CF55">
            <v>0</v>
          </cell>
          <cell r="CG55">
            <v>0</v>
          </cell>
          <cell r="CH55">
            <v>0</v>
          </cell>
          <cell r="CI55">
            <v>0</v>
          </cell>
          <cell r="CJ55">
            <v>0</v>
          </cell>
          <cell r="CK55">
            <v>0</v>
          </cell>
          <cell r="CL55">
            <v>0</v>
          </cell>
          <cell r="CM55">
            <v>0</v>
          </cell>
          <cell r="CN55">
            <v>0</v>
          </cell>
          <cell r="CO55">
            <v>0</v>
          </cell>
          <cell r="CP55">
            <v>0</v>
          </cell>
          <cell r="CQ55">
            <v>0</v>
          </cell>
        </row>
        <row r="56">
          <cell r="D56" t="str">
            <v>V/O - 050</v>
          </cell>
          <cell r="E56" t="str">
            <v>V/O - 050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row>
        <row r="57">
          <cell r="D57" t="str">
            <v>V/O - 051</v>
          </cell>
          <cell r="E57" t="str">
            <v>V/O - 051</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row>
        <row r="58">
          <cell r="D58" t="str">
            <v>V/O - 053</v>
          </cell>
          <cell r="E58" t="str">
            <v>V/O - 053</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4501504561</v>
          </cell>
          <cell r="BS58">
            <v>4501504561</v>
          </cell>
          <cell r="BT58">
            <v>4501504561</v>
          </cell>
          <cell r="BU58">
            <v>4501504561</v>
          </cell>
          <cell r="BV58">
            <v>4501504561</v>
          </cell>
          <cell r="BW58">
            <v>4501504561</v>
          </cell>
          <cell r="BX58">
            <v>4501504561</v>
          </cell>
          <cell r="BY58">
            <v>4501504561</v>
          </cell>
          <cell r="BZ58">
            <v>4501504561</v>
          </cell>
          <cell r="CA58">
            <v>4501504561</v>
          </cell>
          <cell r="CB58">
            <v>4501504561</v>
          </cell>
          <cell r="CC58">
            <v>4501504561</v>
          </cell>
          <cell r="CD58">
            <v>4501504561</v>
          </cell>
          <cell r="CE58">
            <v>4501504561</v>
          </cell>
          <cell r="CF58">
            <v>0</v>
          </cell>
          <cell r="CG58">
            <v>0</v>
          </cell>
          <cell r="CH58">
            <v>0</v>
          </cell>
          <cell r="CI58">
            <v>0</v>
          </cell>
          <cell r="CJ58">
            <v>0</v>
          </cell>
          <cell r="CK58">
            <v>0</v>
          </cell>
          <cell r="CL58">
            <v>0</v>
          </cell>
          <cell r="CM58">
            <v>0</v>
          </cell>
          <cell r="CN58">
            <v>0</v>
          </cell>
          <cell r="CO58">
            <v>0</v>
          </cell>
          <cell r="CP58">
            <v>0</v>
          </cell>
          <cell r="CQ58">
            <v>0</v>
          </cell>
        </row>
        <row r="59">
          <cell r="D59" t="str">
            <v>V/O - 054</v>
          </cell>
          <cell r="E59" t="str">
            <v>V/O - 054</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4501511531</v>
          </cell>
          <cell r="BS59">
            <v>4501511531</v>
          </cell>
          <cell r="BT59">
            <v>4501511531</v>
          </cell>
          <cell r="BU59">
            <v>4501511531</v>
          </cell>
          <cell r="BV59">
            <v>4501511531</v>
          </cell>
          <cell r="BW59">
            <v>4501511531</v>
          </cell>
          <cell r="BX59">
            <v>4501511531</v>
          </cell>
          <cell r="BY59">
            <v>4501511531</v>
          </cell>
          <cell r="BZ59">
            <v>4501511531</v>
          </cell>
          <cell r="CA59">
            <v>4501511531</v>
          </cell>
          <cell r="CB59">
            <v>4501511531</v>
          </cell>
          <cell r="CC59">
            <v>4501511531</v>
          </cell>
          <cell r="CD59">
            <v>4501511531</v>
          </cell>
          <cell r="CE59">
            <v>4501511531</v>
          </cell>
          <cell r="CF59">
            <v>0</v>
          </cell>
          <cell r="CG59">
            <v>0</v>
          </cell>
          <cell r="CH59">
            <v>0</v>
          </cell>
          <cell r="CI59">
            <v>0</v>
          </cell>
          <cell r="CJ59">
            <v>0</v>
          </cell>
          <cell r="CK59">
            <v>0</v>
          </cell>
          <cell r="CL59">
            <v>0</v>
          </cell>
          <cell r="CM59">
            <v>0</v>
          </cell>
          <cell r="CN59">
            <v>0</v>
          </cell>
          <cell r="CO59">
            <v>0</v>
          </cell>
          <cell r="CP59">
            <v>0</v>
          </cell>
          <cell r="CQ59">
            <v>0</v>
          </cell>
        </row>
        <row r="60">
          <cell r="D60" t="str">
            <v>V/O - 055</v>
          </cell>
          <cell r="E60" t="str">
            <v>V/O - 055</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4501547377</v>
          </cell>
          <cell r="BP60">
            <v>4501547377</v>
          </cell>
          <cell r="BQ60">
            <v>4501547377</v>
          </cell>
          <cell r="BR60">
            <v>4501547377</v>
          </cell>
          <cell r="BS60">
            <v>4501547377</v>
          </cell>
          <cell r="BT60">
            <v>4501547377</v>
          </cell>
          <cell r="BU60">
            <v>4501547377</v>
          </cell>
          <cell r="BV60">
            <v>4501547377</v>
          </cell>
          <cell r="BW60">
            <v>4501547377</v>
          </cell>
          <cell r="BX60">
            <v>4501547377</v>
          </cell>
          <cell r="BY60">
            <v>4501547377</v>
          </cell>
          <cell r="BZ60">
            <v>4501547377</v>
          </cell>
          <cell r="CA60">
            <v>4501547377</v>
          </cell>
          <cell r="CB60">
            <v>4501547377</v>
          </cell>
          <cell r="CC60">
            <v>4501547377</v>
          </cell>
          <cell r="CD60">
            <v>4501547377</v>
          </cell>
          <cell r="CE60">
            <v>4501547377</v>
          </cell>
          <cell r="CF60">
            <v>0</v>
          </cell>
          <cell r="CG60">
            <v>0</v>
          </cell>
          <cell r="CH60">
            <v>0</v>
          </cell>
          <cell r="CI60">
            <v>0</v>
          </cell>
          <cell r="CJ60">
            <v>0</v>
          </cell>
          <cell r="CK60">
            <v>0</v>
          </cell>
          <cell r="CL60">
            <v>0</v>
          </cell>
          <cell r="CM60">
            <v>0</v>
          </cell>
          <cell r="CN60">
            <v>0</v>
          </cell>
          <cell r="CO60">
            <v>0</v>
          </cell>
          <cell r="CP60">
            <v>0</v>
          </cell>
          <cell r="CQ60">
            <v>0</v>
          </cell>
        </row>
        <row r="61">
          <cell r="D61" t="str">
            <v>V/O - 056</v>
          </cell>
          <cell r="E61" t="str">
            <v>V/O - 056</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4501504561</v>
          </cell>
          <cell r="BS61">
            <v>4501504561</v>
          </cell>
          <cell r="BT61">
            <v>4501504561</v>
          </cell>
          <cell r="BU61">
            <v>4501504561</v>
          </cell>
          <cell r="BV61">
            <v>4501504561</v>
          </cell>
          <cell r="BW61">
            <v>4501504561</v>
          </cell>
          <cell r="BX61">
            <v>4501504561</v>
          </cell>
          <cell r="BY61">
            <v>4501504561</v>
          </cell>
          <cell r="BZ61">
            <v>4501504561</v>
          </cell>
          <cell r="CA61">
            <v>4501504561</v>
          </cell>
          <cell r="CB61">
            <v>4501504561</v>
          </cell>
          <cell r="CC61">
            <v>4501504561</v>
          </cell>
          <cell r="CD61">
            <v>4501504561</v>
          </cell>
          <cell r="CE61">
            <v>4501504561</v>
          </cell>
          <cell r="CF61">
            <v>0</v>
          </cell>
          <cell r="CG61">
            <v>0</v>
          </cell>
          <cell r="CH61">
            <v>0</v>
          </cell>
          <cell r="CI61">
            <v>0</v>
          </cell>
          <cell r="CJ61">
            <v>0</v>
          </cell>
          <cell r="CK61">
            <v>0</v>
          </cell>
          <cell r="CL61">
            <v>0</v>
          </cell>
          <cell r="CM61">
            <v>0</v>
          </cell>
          <cell r="CN61">
            <v>0</v>
          </cell>
          <cell r="CO61">
            <v>0</v>
          </cell>
          <cell r="CP61">
            <v>0</v>
          </cell>
          <cell r="CQ61">
            <v>0</v>
          </cell>
        </row>
        <row r="62">
          <cell r="D62" t="str">
            <v>V/O - 057</v>
          </cell>
          <cell r="E62" t="str">
            <v>V/O - 057</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row>
        <row r="63">
          <cell r="D63" t="str">
            <v>V/O - 058</v>
          </cell>
          <cell r="E63" t="str">
            <v>V/O - 058</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4501525071</v>
          </cell>
          <cell r="BO63">
            <v>4501525071</v>
          </cell>
          <cell r="BP63">
            <v>4501525071</v>
          </cell>
          <cell r="BQ63">
            <v>4501525071</v>
          </cell>
          <cell r="BR63">
            <v>4501525071</v>
          </cell>
          <cell r="BS63">
            <v>4501525071</v>
          </cell>
          <cell r="BT63">
            <v>4501525071</v>
          </cell>
          <cell r="BU63">
            <v>4501525071</v>
          </cell>
          <cell r="BV63">
            <v>4501525071</v>
          </cell>
          <cell r="BW63">
            <v>4501525071</v>
          </cell>
          <cell r="BX63">
            <v>4501525071</v>
          </cell>
          <cell r="BY63">
            <v>4501525071</v>
          </cell>
          <cell r="BZ63">
            <v>4501525071</v>
          </cell>
          <cell r="CA63">
            <v>4501525071</v>
          </cell>
          <cell r="CB63">
            <v>4501525071</v>
          </cell>
          <cell r="CC63">
            <v>4501525071</v>
          </cell>
          <cell r="CD63">
            <v>4501525071</v>
          </cell>
          <cell r="CE63">
            <v>4501525071</v>
          </cell>
          <cell r="CF63">
            <v>0</v>
          </cell>
          <cell r="CG63">
            <v>0</v>
          </cell>
          <cell r="CH63">
            <v>0</v>
          </cell>
          <cell r="CI63">
            <v>0</v>
          </cell>
          <cell r="CJ63">
            <v>0</v>
          </cell>
          <cell r="CK63">
            <v>0</v>
          </cell>
          <cell r="CL63">
            <v>0</v>
          </cell>
          <cell r="CM63">
            <v>0</v>
          </cell>
          <cell r="CN63">
            <v>0</v>
          </cell>
          <cell r="CO63">
            <v>0</v>
          </cell>
          <cell r="CP63">
            <v>0</v>
          </cell>
          <cell r="CQ63">
            <v>0</v>
          </cell>
        </row>
        <row r="64">
          <cell r="D64" t="str">
            <v>V/O - 059</v>
          </cell>
          <cell r="E64" t="str">
            <v>V/O - 059</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4501511549</v>
          </cell>
          <cell r="BS64">
            <v>4501511549</v>
          </cell>
          <cell r="BT64">
            <v>4501511549</v>
          </cell>
          <cell r="BU64">
            <v>4501511549</v>
          </cell>
          <cell r="BV64">
            <v>4501511549</v>
          </cell>
          <cell r="BW64">
            <v>4501511549</v>
          </cell>
          <cell r="BX64">
            <v>4501511549</v>
          </cell>
          <cell r="BY64">
            <v>4501511549</v>
          </cell>
          <cell r="BZ64">
            <v>4501511549</v>
          </cell>
          <cell r="CA64">
            <v>4501511549</v>
          </cell>
          <cell r="CB64">
            <v>4501511549</v>
          </cell>
          <cell r="CC64">
            <v>4501511549</v>
          </cell>
          <cell r="CD64">
            <v>4501511549</v>
          </cell>
          <cell r="CE64">
            <v>4501511549</v>
          </cell>
          <cell r="CF64">
            <v>0</v>
          </cell>
          <cell r="CG64">
            <v>0</v>
          </cell>
          <cell r="CH64">
            <v>0</v>
          </cell>
          <cell r="CI64">
            <v>0</v>
          </cell>
          <cell r="CJ64">
            <v>0</v>
          </cell>
          <cell r="CK64">
            <v>0</v>
          </cell>
          <cell r="CL64">
            <v>0</v>
          </cell>
          <cell r="CM64">
            <v>0</v>
          </cell>
          <cell r="CN64">
            <v>0</v>
          </cell>
          <cell r="CO64">
            <v>0</v>
          </cell>
          <cell r="CP64">
            <v>0</v>
          </cell>
          <cell r="CQ64">
            <v>0</v>
          </cell>
        </row>
        <row r="65">
          <cell r="D65" t="str">
            <v>V/O - 060</v>
          </cell>
          <cell r="E65" t="str">
            <v>V/O - 060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row>
        <row r="66">
          <cell r="D66" t="str">
            <v>V/O - 062</v>
          </cell>
          <cell r="E66" t="str">
            <v>V/O - 062</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4501608808</v>
          </cell>
          <cell r="BS66">
            <v>4501608808</v>
          </cell>
          <cell r="BT66">
            <v>4501608808</v>
          </cell>
          <cell r="BU66">
            <v>4501608808</v>
          </cell>
          <cell r="BV66">
            <v>4501608808</v>
          </cell>
          <cell r="BW66">
            <v>4501608808</v>
          </cell>
          <cell r="BX66">
            <v>4501608808</v>
          </cell>
          <cell r="BY66">
            <v>4501608808</v>
          </cell>
          <cell r="BZ66">
            <v>4501608808</v>
          </cell>
          <cell r="CA66">
            <v>4501608808</v>
          </cell>
          <cell r="CB66">
            <v>4501608808</v>
          </cell>
          <cell r="CC66">
            <v>4501608808</v>
          </cell>
          <cell r="CD66">
            <v>4501608808</v>
          </cell>
          <cell r="CE66">
            <v>4501608808</v>
          </cell>
          <cell r="CF66">
            <v>0</v>
          </cell>
          <cell r="CG66">
            <v>0</v>
          </cell>
          <cell r="CH66">
            <v>0</v>
          </cell>
          <cell r="CI66">
            <v>0</v>
          </cell>
          <cell r="CJ66">
            <v>0</v>
          </cell>
          <cell r="CK66">
            <v>0</v>
          </cell>
          <cell r="CL66">
            <v>0</v>
          </cell>
          <cell r="CM66">
            <v>0</v>
          </cell>
          <cell r="CN66">
            <v>0</v>
          </cell>
          <cell r="CO66">
            <v>0</v>
          </cell>
          <cell r="CP66">
            <v>0</v>
          </cell>
          <cell r="CQ66">
            <v>0</v>
          </cell>
        </row>
        <row r="67">
          <cell r="D67" t="str">
            <v>V/O - 063</v>
          </cell>
          <cell r="E67" t="str">
            <v>V/O - 063</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4501842450</v>
          </cell>
          <cell r="CC67">
            <v>4501842450</v>
          </cell>
          <cell r="CD67">
            <v>4501842450</v>
          </cell>
          <cell r="CE67">
            <v>4501842451</v>
          </cell>
          <cell r="CF67">
            <v>0</v>
          </cell>
          <cell r="CG67">
            <v>0</v>
          </cell>
          <cell r="CH67">
            <v>0</v>
          </cell>
          <cell r="CI67">
            <v>0</v>
          </cell>
          <cell r="CJ67">
            <v>0</v>
          </cell>
          <cell r="CK67">
            <v>0</v>
          </cell>
          <cell r="CL67">
            <v>0</v>
          </cell>
          <cell r="CM67">
            <v>0</v>
          </cell>
          <cell r="CN67">
            <v>0</v>
          </cell>
          <cell r="CO67">
            <v>0</v>
          </cell>
          <cell r="CP67">
            <v>0</v>
          </cell>
          <cell r="CQ67">
            <v>0</v>
          </cell>
        </row>
        <row r="68">
          <cell r="D68" t="str">
            <v>V/O - 064</v>
          </cell>
          <cell r="E68" t="str">
            <v>V/O - 064</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row>
        <row r="69">
          <cell r="D69" t="str">
            <v>V/O - 066</v>
          </cell>
          <cell r="E69" t="str">
            <v>V/O - 066</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4501567588</v>
          </cell>
          <cell r="BS69">
            <v>4501567588</v>
          </cell>
          <cell r="BT69">
            <v>4501567588</v>
          </cell>
          <cell r="BU69">
            <v>4501567588</v>
          </cell>
          <cell r="BV69">
            <v>4501567588</v>
          </cell>
          <cell r="BW69">
            <v>4501567588</v>
          </cell>
          <cell r="BX69">
            <v>4501567588</v>
          </cell>
          <cell r="BY69">
            <v>4501567588</v>
          </cell>
          <cell r="BZ69">
            <v>4501567588</v>
          </cell>
          <cell r="CA69">
            <v>4501567588</v>
          </cell>
          <cell r="CB69">
            <v>4501567588</v>
          </cell>
          <cell r="CC69">
            <v>4501567588</v>
          </cell>
          <cell r="CD69">
            <v>4501567588</v>
          </cell>
          <cell r="CE69">
            <v>4501567588</v>
          </cell>
          <cell r="CF69">
            <v>0</v>
          </cell>
          <cell r="CG69">
            <v>0</v>
          </cell>
          <cell r="CH69">
            <v>0</v>
          </cell>
          <cell r="CI69">
            <v>0</v>
          </cell>
          <cell r="CJ69">
            <v>0</v>
          </cell>
          <cell r="CK69">
            <v>0</v>
          </cell>
          <cell r="CL69">
            <v>0</v>
          </cell>
          <cell r="CM69">
            <v>0</v>
          </cell>
          <cell r="CN69">
            <v>0</v>
          </cell>
          <cell r="CO69">
            <v>0</v>
          </cell>
          <cell r="CP69">
            <v>0</v>
          </cell>
          <cell r="CQ69">
            <v>0</v>
          </cell>
        </row>
        <row r="70">
          <cell r="D70" t="str">
            <v>V/O - 069</v>
          </cell>
          <cell r="E70" t="str">
            <v>V/O - 069</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row>
        <row r="71">
          <cell r="D71" t="str">
            <v>V/O - 070</v>
          </cell>
          <cell r="E71" t="str">
            <v>V/O - 070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4501600330</v>
          </cell>
          <cell r="BS71">
            <v>4501600330</v>
          </cell>
          <cell r="BT71">
            <v>4501600330</v>
          </cell>
          <cell r="BU71">
            <v>4501600330</v>
          </cell>
          <cell r="BV71">
            <v>4501600330</v>
          </cell>
          <cell r="BW71">
            <v>4501600330</v>
          </cell>
          <cell r="BX71">
            <v>4501600330</v>
          </cell>
          <cell r="BY71">
            <v>4501600330</v>
          </cell>
          <cell r="BZ71">
            <v>4501600330</v>
          </cell>
          <cell r="CA71">
            <v>4501600330</v>
          </cell>
          <cell r="CB71">
            <v>4501600330</v>
          </cell>
          <cell r="CC71">
            <v>4501600330</v>
          </cell>
          <cell r="CD71">
            <v>4501600330</v>
          </cell>
          <cell r="CE71">
            <v>4501600330</v>
          </cell>
          <cell r="CF71">
            <v>0</v>
          </cell>
          <cell r="CG71">
            <v>0</v>
          </cell>
          <cell r="CH71">
            <v>0</v>
          </cell>
          <cell r="CI71">
            <v>0</v>
          </cell>
          <cell r="CJ71">
            <v>0</v>
          </cell>
          <cell r="CK71">
            <v>0</v>
          </cell>
          <cell r="CL71">
            <v>0</v>
          </cell>
          <cell r="CM71">
            <v>0</v>
          </cell>
          <cell r="CN71">
            <v>0</v>
          </cell>
          <cell r="CO71">
            <v>0</v>
          </cell>
          <cell r="CP71">
            <v>0</v>
          </cell>
          <cell r="CQ71">
            <v>0</v>
          </cell>
        </row>
        <row r="72">
          <cell r="D72" t="str">
            <v>V/O - 072</v>
          </cell>
          <cell r="E72" t="str">
            <v>V/O - 072</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4501655407</v>
          </cell>
          <cell r="CA72">
            <v>4501655407</v>
          </cell>
          <cell r="CB72">
            <v>4501655407</v>
          </cell>
          <cell r="CC72">
            <v>4501655407</v>
          </cell>
          <cell r="CD72">
            <v>4501655407</v>
          </cell>
          <cell r="CE72">
            <v>4501655407</v>
          </cell>
          <cell r="CF72">
            <v>0</v>
          </cell>
          <cell r="CG72">
            <v>0</v>
          </cell>
          <cell r="CH72">
            <v>0</v>
          </cell>
          <cell r="CI72">
            <v>0</v>
          </cell>
          <cell r="CJ72">
            <v>0</v>
          </cell>
          <cell r="CK72">
            <v>0</v>
          </cell>
          <cell r="CL72">
            <v>0</v>
          </cell>
          <cell r="CM72">
            <v>0</v>
          </cell>
          <cell r="CN72">
            <v>0</v>
          </cell>
          <cell r="CO72">
            <v>0</v>
          </cell>
          <cell r="CP72">
            <v>0</v>
          </cell>
          <cell r="CQ72">
            <v>0</v>
          </cell>
        </row>
        <row r="73">
          <cell r="D73" t="str">
            <v>V/O - 073</v>
          </cell>
          <cell r="E73" t="str">
            <v>V/O - 073</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4501802015</v>
          </cell>
          <cell r="BZ73">
            <v>4501802015</v>
          </cell>
          <cell r="CA73">
            <v>4501802015</v>
          </cell>
          <cell r="CB73">
            <v>4501802015</v>
          </cell>
          <cell r="CC73">
            <v>4501802015</v>
          </cell>
          <cell r="CD73">
            <v>4501802015</v>
          </cell>
          <cell r="CE73">
            <v>4501802015</v>
          </cell>
          <cell r="CF73">
            <v>0</v>
          </cell>
          <cell r="CG73">
            <v>0</v>
          </cell>
          <cell r="CH73">
            <v>0</v>
          </cell>
          <cell r="CI73">
            <v>0</v>
          </cell>
          <cell r="CJ73">
            <v>0</v>
          </cell>
          <cell r="CK73">
            <v>0</v>
          </cell>
          <cell r="CL73">
            <v>0</v>
          </cell>
          <cell r="CM73">
            <v>0</v>
          </cell>
          <cell r="CN73">
            <v>0</v>
          </cell>
          <cell r="CO73">
            <v>0</v>
          </cell>
          <cell r="CP73">
            <v>0</v>
          </cell>
          <cell r="CQ73">
            <v>0</v>
          </cell>
        </row>
        <row r="74">
          <cell r="D74" t="str">
            <v>V/O - 074</v>
          </cell>
          <cell r="E74" t="str">
            <v>V/O - 074</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row>
        <row r="75">
          <cell r="D75" t="str">
            <v>V/O - 075</v>
          </cell>
          <cell r="E75" t="str">
            <v>V/O - 075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4501802017</v>
          </cell>
          <cell r="BZ75">
            <v>4501802017</v>
          </cell>
          <cell r="CA75">
            <v>4501802017</v>
          </cell>
          <cell r="CB75">
            <v>4501802017</v>
          </cell>
          <cell r="CC75">
            <v>4501802017</v>
          </cell>
          <cell r="CD75">
            <v>4501802017</v>
          </cell>
          <cell r="CE75">
            <v>4501802017</v>
          </cell>
          <cell r="CF75">
            <v>0</v>
          </cell>
          <cell r="CG75">
            <v>0</v>
          </cell>
          <cell r="CH75">
            <v>0</v>
          </cell>
          <cell r="CI75">
            <v>0</v>
          </cell>
          <cell r="CJ75">
            <v>0</v>
          </cell>
          <cell r="CK75">
            <v>0</v>
          </cell>
          <cell r="CL75">
            <v>0</v>
          </cell>
          <cell r="CM75">
            <v>0</v>
          </cell>
          <cell r="CN75">
            <v>0</v>
          </cell>
          <cell r="CO75">
            <v>0</v>
          </cell>
          <cell r="CP75">
            <v>0</v>
          </cell>
          <cell r="CQ75">
            <v>0</v>
          </cell>
        </row>
        <row r="76">
          <cell r="D76" t="str">
            <v>V/O - 084</v>
          </cell>
          <cell r="E76" t="str">
            <v>V/O - 084</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4501872605</v>
          </cell>
          <cell r="CC76">
            <v>4501872605</v>
          </cell>
          <cell r="CD76">
            <v>4501872605</v>
          </cell>
          <cell r="CE76">
            <v>4501872606</v>
          </cell>
          <cell r="CF76">
            <v>0</v>
          </cell>
          <cell r="CG76">
            <v>0</v>
          </cell>
          <cell r="CH76">
            <v>0</v>
          </cell>
          <cell r="CI76">
            <v>0</v>
          </cell>
          <cell r="CJ76">
            <v>0</v>
          </cell>
          <cell r="CK76">
            <v>0</v>
          </cell>
          <cell r="CL76">
            <v>0</v>
          </cell>
          <cell r="CM76">
            <v>0</v>
          </cell>
          <cell r="CN76">
            <v>0</v>
          </cell>
          <cell r="CO76">
            <v>0</v>
          </cell>
          <cell r="CP76">
            <v>0</v>
          </cell>
          <cell r="CQ76">
            <v>0</v>
          </cell>
        </row>
        <row r="77">
          <cell r="D77" t="str">
            <v>V/O - 086</v>
          </cell>
          <cell r="E77" t="str">
            <v>V/O - 086</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row>
        <row r="78">
          <cell r="D78" t="str">
            <v>V/O - 088</v>
          </cell>
          <cell r="E78" t="str">
            <v>V/O - 088</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row>
        <row r="79">
          <cell r="D79" t="str">
            <v>V/O - 0VOP - 058</v>
          </cell>
          <cell r="E79" t="str">
            <v>V/O - 0VOP - 058</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row>
        <row r="80">
          <cell r="D80" t="str">
            <v>V/O - 0VOP - 074</v>
          </cell>
          <cell r="E80" t="str">
            <v>V/O - 0VOP - 074</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row>
        <row r="81">
          <cell r="D81" t="str">
            <v>V/O - 0VOP - 076</v>
          </cell>
          <cell r="E81" t="str">
            <v>V/O - 0VOP - 076</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row>
        <row r="82">
          <cell r="D82" t="str">
            <v>V/O - 0VOP - 087</v>
          </cell>
          <cell r="E82" t="str">
            <v>V/O - 0VOP - 087</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row>
        <row r="83">
          <cell r="D83" t="str">
            <v>V/O - 0VOP - 092</v>
          </cell>
          <cell r="E83" t="str">
            <v>V/O - 0VOP - 092</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row>
        <row r="84">
          <cell r="D84" t="str">
            <v>V/O - 0VOP - 100</v>
          </cell>
          <cell r="E84" t="str">
            <v>V/O - 0VOP - 100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row>
        <row r="85">
          <cell r="D85" t="str">
            <v>V/O - 0VOP - 102</v>
          </cell>
          <cell r="E85" t="str">
            <v>V/O - 0VOP - 102</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row>
        <row r="86">
          <cell r="D86" t="str">
            <v>V/O - 0VOP - 109</v>
          </cell>
          <cell r="E86" t="str">
            <v>V/O - 0VOP - 109</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row>
        <row r="87">
          <cell r="D87" t="str">
            <v>V/O - 0VOP - 110</v>
          </cell>
          <cell r="E87" t="str">
            <v>V/O - 0VOP - 110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row>
        <row r="88">
          <cell r="D88" t="str">
            <v>V/O - 0VOP - 111</v>
          </cell>
          <cell r="E88" t="str">
            <v>V/O - 0VOP - 111</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row>
        <row r="89">
          <cell r="D89" t="str">
            <v>V/O - 0VOP - 112</v>
          </cell>
          <cell r="E89" t="str">
            <v>V/O - 0VOP - 112</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row>
        <row r="90">
          <cell r="D90" t="str">
            <v>V/O - 0VOP - 116</v>
          </cell>
          <cell r="E90" t="str">
            <v>V/O - 0VOP - 116</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row>
        <row r="91">
          <cell r="D91" t="str">
            <v>V/O - 0VOP - 117</v>
          </cell>
          <cell r="E91" t="str">
            <v>V/O - 0VOP - 117</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row>
        <row r="92">
          <cell r="D92" t="str">
            <v>V/O - 0VOP -114</v>
          </cell>
          <cell r="E92" t="str">
            <v>V/O - 0VOP -114</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row>
        <row r="93">
          <cell r="D93" t="str">
            <v>V/O - 0VOP -141</v>
          </cell>
          <cell r="E93" t="str">
            <v>V/O - 0VOP -141</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row>
        <row r="94">
          <cell r="D94" t="str">
            <v>V/O - 0VOP -142</v>
          </cell>
          <cell r="E94" t="str">
            <v>V/O - 0VOP -142</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row>
        <row r="95">
          <cell r="D95" t="str">
            <v>V/O - 0VOP -143</v>
          </cell>
          <cell r="E95" t="str">
            <v>V/O - 0VOP -143</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row>
        <row r="96">
          <cell r="D96" t="str">
            <v>V/O - 0VOP -144</v>
          </cell>
          <cell r="E96" t="str">
            <v>V/O - 0VOP -144</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row>
        <row r="97">
          <cell r="D97" t="str">
            <v>V/O - Claim 45</v>
          </cell>
          <cell r="E97" t="str">
            <v>V/O - Claim 45</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row>
        <row r="98">
          <cell r="D98" t="str">
            <v>V/O - Claim 58</v>
          </cell>
          <cell r="E98" t="str">
            <v>V/O - Claim 58</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row>
        <row r="99">
          <cell r="D99" t="str">
            <v>V/O - Claim 71</v>
          </cell>
          <cell r="E99" t="str">
            <v>V/O - Claim 71</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row>
        <row r="100">
          <cell r="D100" t="str">
            <v>V/O - Claim 75</v>
          </cell>
          <cell r="E100" t="str">
            <v>V/O - Claim 75</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row>
        <row r="101">
          <cell r="D101" t="str">
            <v>V/O - Claim 77</v>
          </cell>
          <cell r="E101" t="str">
            <v>V/O - Claim 77</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row>
        <row r="102">
          <cell r="D102" t="str">
            <v>V/O - Claim 79</v>
          </cell>
          <cell r="E102" t="str">
            <v>V/O - Claim 79</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row>
        <row r="103">
          <cell r="D103" t="str">
            <v>V/O - GSA</v>
          </cell>
          <cell r="E103" t="str">
            <v>V/O - GSA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4501318983</v>
          </cell>
          <cell r="BO103">
            <v>4501318983</v>
          </cell>
          <cell r="BP103">
            <v>4501318983</v>
          </cell>
          <cell r="BQ103">
            <v>4501318983</v>
          </cell>
          <cell r="BR103">
            <v>4501318983</v>
          </cell>
          <cell r="BS103">
            <v>4501318983</v>
          </cell>
          <cell r="BT103">
            <v>4501318983</v>
          </cell>
          <cell r="BU103">
            <v>4501318983</v>
          </cell>
          <cell r="BV103">
            <v>4501318983</v>
          </cell>
          <cell r="BW103">
            <v>4501318983</v>
          </cell>
          <cell r="BX103">
            <v>4501318983</v>
          </cell>
          <cell r="BY103">
            <v>4501318983</v>
          </cell>
          <cell r="BZ103">
            <v>4501318983</v>
          </cell>
          <cell r="CA103">
            <v>4501318983</v>
          </cell>
          <cell r="CB103">
            <v>4501318983</v>
          </cell>
          <cell r="CC103">
            <v>4501318983</v>
          </cell>
          <cell r="CD103">
            <v>4501318983</v>
          </cell>
          <cell r="CE103">
            <v>4501318983</v>
          </cell>
          <cell r="CF103">
            <v>0</v>
          </cell>
          <cell r="CG103">
            <v>0</v>
          </cell>
          <cell r="CH103">
            <v>0</v>
          </cell>
          <cell r="CI103">
            <v>0</v>
          </cell>
          <cell r="CJ103">
            <v>0</v>
          </cell>
          <cell r="CK103">
            <v>0</v>
          </cell>
          <cell r="CL103">
            <v>0</v>
          </cell>
          <cell r="CM103">
            <v>0</v>
          </cell>
          <cell r="CN103">
            <v>0</v>
          </cell>
          <cell r="CO103">
            <v>0</v>
          </cell>
          <cell r="CP103">
            <v>0</v>
          </cell>
          <cell r="CQ103">
            <v>0</v>
          </cell>
        </row>
      </sheetData>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 cover"/>
      <sheetName val="Summ"/>
      <sheetName val="Cert Detail"/>
      <sheetName val="SVRREG"/>
      <sheetName val="Escal"/>
      <sheetName val="TPC's"/>
      <sheetName val="Claim Var"/>
      <sheetName val="Correction"/>
      <sheetName val="Appr Delays"/>
      <sheetName val="Cov drill"/>
      <sheetName val="Cert calcs"/>
      <sheetName val="Sheet2"/>
      <sheetName val="Fin Rev"/>
      <sheetName val="Finl Sum"/>
      <sheetName val="Notes"/>
      <sheetName val="Cert Graph"/>
      <sheetName val="C f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ert cover"/>
      <sheetName val="Summ"/>
      <sheetName val="Cert Detail"/>
      <sheetName val="SVRREG"/>
      <sheetName val="Eskal"/>
      <sheetName val="TPC's"/>
      <sheetName val="Claim Var"/>
      <sheetName val="STime"/>
      <sheetName val="Correction"/>
      <sheetName val="Appr Delays"/>
      <sheetName val="Cov drill"/>
      <sheetName val="Cert calcs"/>
      <sheetName val="Sheet2"/>
      <sheetName val="Fin Rev"/>
      <sheetName val="Finl Sum"/>
      <sheetName val="Notes"/>
      <sheetName val="Cert Graph"/>
      <sheetName val="C f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FAC"/>
      <sheetName val="SHOPFAC"/>
      <sheetName val="TENSUM"/>
      <sheetName val="BOM"/>
      <sheetName val="Paint"/>
      <sheetName val="boltsets"/>
      <sheetName val="valves"/>
      <sheetName val="P&amp;G'S"/>
    </sheetNames>
    <sheetDataSet>
      <sheetData sheetId="0" refreshError="1">
        <row r="96">
          <cell r="H96">
            <v>52.45</v>
          </cell>
        </row>
      </sheetData>
      <sheetData sheetId="1" refreshError="1">
        <row r="59">
          <cell r="I59">
            <v>45.25</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 Hours"/>
      <sheetName val="Summary"/>
      <sheetName val="Settings"/>
      <sheetName val="Manpower Hours BU"/>
      <sheetName val="Manpower Hours"/>
    </sheetNames>
    <sheetDataSet>
      <sheetData sheetId="0"/>
      <sheetData sheetId="1"/>
      <sheetData sheetId="2">
        <row r="2">
          <cell r="AZ2">
            <v>10</v>
          </cell>
        </row>
      </sheetData>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rcalc"/>
      <sheetName val="IRRMAC.XLM"/>
    </sheetNames>
    <sheetDataSet>
      <sheetData sheetId="0"/>
      <sheetData sheetId="1">
        <row r="1">
          <cell r="A1" t="str">
            <v>TEMP</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S Data Sheet"/>
      <sheetName val="Payment Certificate"/>
      <sheetName val="Statement"/>
      <sheetName val="Price List Detail"/>
      <sheetName val="Cash Flow"/>
      <sheetName val="Graph"/>
      <sheetName val="CPA"/>
    </sheetNames>
    <sheetDataSet>
      <sheetData sheetId="0">
        <row r="28">
          <cell r="B28" t="str">
            <v>Purchase Order Number</v>
          </cell>
        </row>
      </sheetData>
      <sheetData sheetId="1" refreshError="1"/>
      <sheetData sheetId="2">
        <row r="27">
          <cell r="C27" t="str">
            <v>Add: Compensation Events 60.1(1)</v>
          </cell>
        </row>
        <row r="30">
          <cell r="C30" t="str">
            <v>Add: Compensation Events 60.1(2) to (19)</v>
          </cell>
        </row>
        <row r="33">
          <cell r="C33" t="str">
            <v>Add: N/A</v>
          </cell>
        </row>
        <row r="36">
          <cell r="C36" t="str">
            <v>Add: N/A</v>
          </cell>
        </row>
        <row r="39">
          <cell r="C39" t="str">
            <v>Less: Retention</v>
          </cell>
        </row>
        <row r="42">
          <cell r="C42" t="str">
            <v>Add: Value Added Tax</v>
          </cell>
        </row>
      </sheetData>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of Responsabilities"/>
      <sheetName val="Risks"/>
      <sheetName val="Revised Cost Impacts"/>
      <sheetName val="Risk"/>
      <sheetName val="Changes"/>
      <sheetName val="Margin Calc (2)"/>
      <sheetName val="PTA Margin Analysis"/>
      <sheetName val="Margin Calc"/>
      <sheetName val="Notes"/>
      <sheetName val="Cashflows"/>
      <sheetName val="ClientPriceSummary"/>
      <sheetName val="Supplier data"/>
      <sheetName val="Start"/>
      <sheetName val="Activities "/>
      <sheetName val="Summary"/>
      <sheetName val="Price Check"/>
      <sheetName val="Price Check (2)"/>
      <sheetName val="Suppliers List"/>
      <sheetName val="Indicies"/>
      <sheetName val="Finacial Risk Reg."/>
      <sheetName val="P &amp; G Summary"/>
      <sheetName val="1.1 Salaries"/>
      <sheetName val="1.2 Wages"/>
      <sheetName val="1.3 Site Transport"/>
      <sheetName val="1.4 Daily Run Costs"/>
      <sheetName val="1.5 Staff Accommodation"/>
      <sheetName val="1.6 Site Establishment"/>
      <sheetName val="1.7 Scaffolding"/>
      <sheetName val="1.8 Fuel"/>
      <sheetName val="1.9 Cranes"/>
      <sheetName val="1.10 Plant Equipment"/>
      <sheetName val="1.11 Small Tools"/>
      <sheetName val="3 Consumables"/>
      <sheetName val="2 Transport"/>
      <sheetName val="Financial Costs"/>
      <sheetName val="Cashflow_SC"/>
      <sheetName val="1.1SalariesData"/>
      <sheetName val="1.2WagesData"/>
      <sheetName val="1.3SiteTransportData"/>
      <sheetName val="1.4DailyRunCostsData"/>
      <sheetName val="1.5StaffAccommodationData"/>
      <sheetName val="1.6SiteEstablishmentData"/>
      <sheetName val="1.7ScaffoldingData"/>
      <sheetName val="1.9CranesData"/>
      <sheetName val="1.10PlantEquipmentData"/>
      <sheetName val="1.11SmallToolsData"/>
      <sheetName val="3ConsumablesData"/>
      <sheetName val="2TransportData"/>
      <sheetName val="OptiLog"/>
      <sheetName val="Valves"/>
      <sheetName val="Pumps_APE"/>
      <sheetName val="Inline Equip"/>
      <sheetName val="FPS_MEASURE"/>
      <sheetName val="FPS_P&amp;G"/>
      <sheetName val="Aux Cooling"/>
      <sheetName val="WETBACK"/>
      <sheetName val="WETBACK SUMMARY (2)"/>
      <sheetName val="Wetback (X)"/>
      <sheetName val="Tanks"/>
      <sheetName val="Civils"/>
      <sheetName val="Rushtail"/>
      <sheetName val="Rushtail V Lesedi"/>
      <sheetName val="Supports"/>
      <sheetName val="Flowmeters etc"/>
      <sheetName val="Pumps"/>
      <sheetName val="PUMPS (2)"/>
      <sheetName val="LPSystems vALVES"/>
      <sheetName val="Aux Cooling Valves"/>
      <sheetName val="Pipes"/>
      <sheetName val="Aux Cooling Bellows &amp; Comp"/>
      <sheetName val="CAshflow"/>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v>39723</v>
          </cell>
        </row>
        <row r="16">
          <cell r="C16" t="str">
            <v>Medupi Power Station</v>
          </cell>
        </row>
        <row r="18">
          <cell r="C18" t="str">
            <v>ESKOM</v>
          </cell>
        </row>
        <row r="20">
          <cell r="C20" t="str">
            <v>Low Pressure Services</v>
          </cell>
        </row>
        <row r="22">
          <cell r="C22" t="str">
            <v>2000</v>
          </cell>
        </row>
        <row r="24">
          <cell r="C24" t="str">
            <v>N0801036</v>
          </cell>
        </row>
        <row r="26">
          <cell r="C26" t="str">
            <v>10/14/2008</v>
          </cell>
        </row>
        <row r="28">
          <cell r="C28" t="str">
            <v>Nico Kilian</v>
          </cell>
        </row>
      </sheetData>
      <sheetData sheetId="13"/>
      <sheetData sheetId="14"/>
      <sheetData sheetId="15"/>
      <sheetData sheetId="16"/>
      <sheetData sheetId="17"/>
      <sheetData sheetId="18"/>
      <sheetData sheetId="19"/>
      <sheetData sheetId="20"/>
      <sheetData sheetId="21">
        <row r="35">
          <cell r="A35" t="str">
            <v>Quantity surveyor</v>
          </cell>
        </row>
      </sheetData>
      <sheetData sheetId="22">
        <row r="4">
          <cell r="A4" t="str">
            <v>Clerk</v>
          </cell>
        </row>
      </sheetData>
      <sheetData sheetId="23">
        <row r="4">
          <cell r="A4" t="str">
            <v xml:space="preserve"> TOYOTA HI-LUX L.D.V. 1 Tonner</v>
          </cell>
        </row>
      </sheetData>
      <sheetData sheetId="24">
        <row r="4">
          <cell r="A4" t="str">
            <v xml:space="preserve"> SATELITE PHONE SYSTEM - New Purchase</v>
          </cell>
        </row>
      </sheetData>
      <sheetData sheetId="25">
        <row r="4">
          <cell r="A4" t="str">
            <v xml:space="preserve"> STAFF DAILY ACCOMMODATION c/w BREAKFAST</v>
          </cell>
        </row>
      </sheetData>
      <sheetData sheetId="26">
        <row r="5">
          <cell r="A5" t="str">
            <v>PARK-HOMES(12m,3offices,air con)</v>
          </cell>
        </row>
        <row r="14">
          <cell r="A14" t="str">
            <v>LUMP SUM DRAWING OFFICE c/w EQUIPMENT</v>
          </cell>
        </row>
      </sheetData>
      <sheetData sheetId="27"/>
      <sheetData sheetId="28">
        <row r="4">
          <cell r="A4" t="str">
            <v>Bulk Fuel For Cranes</v>
          </cell>
        </row>
      </sheetData>
      <sheetData sheetId="29"/>
      <sheetData sheetId="30"/>
      <sheetData sheetId="31"/>
      <sheetData sheetId="32">
        <row r="7">
          <cell r="A7" t="str">
            <v>ADDITIONAL REQUIREMENTS</v>
          </cell>
        </row>
        <row r="15">
          <cell r="A15" t="str">
            <v>ADDITIONAL REQUIREMENTS</v>
          </cell>
        </row>
        <row r="22">
          <cell r="A22" t="str">
            <v>ADDITIONAL REQUIREMENTS</v>
          </cell>
        </row>
      </sheetData>
      <sheetData sheetId="33">
        <row r="4">
          <cell r="A4" t="str">
            <v>34 Ton Super Link (6M + 12M)</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NHOURS"/>
      <sheetName val="MANHOURS 2"/>
      <sheetName val="CPI"/>
      <sheetName val="PC 1"/>
      <sheetName val="Statement"/>
      <sheetName val="SUMMARY PAGE"/>
      <sheetName val="P&amp;Gs"/>
      <sheetName val="Excavations "/>
      <sheetName val="MV Overhead"/>
      <sheetName val="LV Overhead"/>
      <sheetName val="MV Equip &amp; Switchgear"/>
      <sheetName val="House Service Connections"/>
      <sheetName val="LV Cable"/>
      <sheetName val="MV Cable"/>
      <sheetName val="Dismantle"/>
      <sheetName val="Cost Components"/>
    </sheetNames>
    <sheetDataSet>
      <sheetData sheetId="0"/>
      <sheetData sheetId="1"/>
      <sheetData sheetId="2"/>
      <sheetData sheetId="3"/>
      <sheetData sheetId="4"/>
      <sheetData sheetId="5">
        <row r="8">
          <cell r="B8" t="str">
            <v>Preliminaries and General</v>
          </cell>
          <cell r="E8">
            <v>0</v>
          </cell>
        </row>
        <row r="9">
          <cell r="B9" t="str">
            <v>Excavations</v>
          </cell>
          <cell r="E9">
            <v>0</v>
          </cell>
        </row>
        <row r="10">
          <cell r="B10" t="str">
            <v>MV Overhead System</v>
          </cell>
          <cell r="E10">
            <v>0</v>
          </cell>
        </row>
        <row r="11">
          <cell r="B11" t="str">
            <v>LV Overhead System</v>
          </cell>
          <cell r="E11">
            <v>0</v>
          </cell>
        </row>
        <row r="12">
          <cell r="B12" t="str">
            <v>MV Equipment and Switchgear</v>
          </cell>
          <cell r="E12">
            <v>0</v>
          </cell>
        </row>
        <row r="13">
          <cell r="B13" t="str">
            <v>House Service Connections</v>
          </cell>
          <cell r="E13">
            <v>0</v>
          </cell>
        </row>
        <row r="14">
          <cell r="B14" t="str">
            <v>LV cable</v>
          </cell>
          <cell r="E14">
            <v>0</v>
          </cell>
        </row>
        <row r="15">
          <cell r="B15" t="str">
            <v>MV cable</v>
          </cell>
          <cell r="E15">
            <v>0</v>
          </cell>
        </row>
        <row r="16">
          <cell r="B16" t="str">
            <v>Dismantle</v>
          </cell>
          <cell r="E16">
            <v>0</v>
          </cell>
        </row>
        <row r="18">
          <cell r="B18" t="str">
            <v>HANDLING FEE 10%</v>
          </cell>
          <cell r="E18">
            <v>0</v>
          </cell>
        </row>
        <row r="19">
          <cell r="E19">
            <v>0</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 cover"/>
      <sheetName val="Cert Detail"/>
      <sheetName val="SVRREG"/>
      <sheetName val="Escal"/>
      <sheetName val="TPC's"/>
      <sheetName val="Appr Delays"/>
      <sheetName val="Cover"/>
      <sheetName val="Sheet3"/>
      <sheetName val="Sheet2"/>
      <sheetName val="Fin Rev"/>
      <sheetName val="Finl Sum"/>
      <sheetName val="Cert Sum"/>
      <sheetName val="Summ"/>
      <sheetName val="TPC Backup"/>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 Hours"/>
      <sheetName val="Summary"/>
      <sheetName val="Settings"/>
      <sheetName val="Manpower Hours BU"/>
      <sheetName val="Manpower Hours"/>
      <sheetName val="Incidents BU"/>
      <sheetName val="Incidents"/>
      <sheetName val="Closeouts BU"/>
      <sheetName val="Closeouts"/>
      <sheetName val="ReportID BU"/>
      <sheetName val="ReportID"/>
      <sheetName val="Permanent Employees"/>
      <sheetName val="Permanent Employees BU"/>
      <sheetName val="Temporary Employees"/>
      <sheetName val="Temporary Employees BU"/>
      <sheetName val="EPWP Employees"/>
      <sheetName val="EPWP Employees BU"/>
    </sheetNames>
    <sheetDataSet>
      <sheetData sheetId="0">
        <row r="13">
          <cell r="G13">
            <v>0</v>
          </cell>
          <cell r="K13">
            <v>0</v>
          </cell>
          <cell r="N13">
            <v>0</v>
          </cell>
          <cell r="R13">
            <v>0</v>
          </cell>
          <cell r="U13">
            <v>0</v>
          </cell>
        </row>
        <row r="15">
          <cell r="L15" t="str">
            <v>N/A</v>
          </cell>
          <cell r="U15" t="str">
            <v>N/A</v>
          </cell>
        </row>
        <row r="51">
          <cell r="E51">
            <v>0</v>
          </cell>
          <cell r="H51">
            <v>0</v>
          </cell>
          <cell r="K51">
            <v>0</v>
          </cell>
          <cell r="N51">
            <v>0</v>
          </cell>
          <cell r="Q51">
            <v>0</v>
          </cell>
          <cell r="T51">
            <v>0</v>
          </cell>
        </row>
      </sheetData>
      <sheetData sheetId="1" refreshError="1"/>
      <sheetData sheetId="2">
        <row r="2">
          <cell r="G2">
            <v>43101</v>
          </cell>
          <cell r="BB2">
            <v>8</v>
          </cell>
          <cell r="BF2" t="str">
            <v>Not Ready</v>
          </cell>
        </row>
        <row r="3">
          <cell r="G3">
            <v>43102</v>
          </cell>
          <cell r="BF3">
            <v>0</v>
          </cell>
        </row>
        <row r="4">
          <cell r="G4">
            <v>43103</v>
          </cell>
        </row>
        <row r="5">
          <cell r="G5">
            <v>43104</v>
          </cell>
        </row>
        <row r="6">
          <cell r="E6">
            <v>31679</v>
          </cell>
          <cell r="G6">
            <v>43105</v>
          </cell>
        </row>
        <row r="7">
          <cell r="G7">
            <v>43106</v>
          </cell>
        </row>
        <row r="8">
          <cell r="G8">
            <v>43107</v>
          </cell>
        </row>
        <row r="9">
          <cell r="G9">
            <v>43108</v>
          </cell>
        </row>
        <row r="10">
          <cell r="G10">
            <v>43109</v>
          </cell>
        </row>
        <row r="11">
          <cell r="G11">
            <v>43110</v>
          </cell>
        </row>
        <row r="12">
          <cell r="G12">
            <v>43111</v>
          </cell>
        </row>
        <row r="13">
          <cell r="G13">
            <v>43112</v>
          </cell>
        </row>
        <row r="14">
          <cell r="G14">
            <v>43113</v>
          </cell>
        </row>
        <row r="15">
          <cell r="G15">
            <v>43114</v>
          </cell>
        </row>
        <row r="16">
          <cell r="G16">
            <v>43115</v>
          </cell>
        </row>
        <row r="17">
          <cell r="G17">
            <v>43116</v>
          </cell>
        </row>
        <row r="18">
          <cell r="G18">
            <v>43117</v>
          </cell>
        </row>
        <row r="19">
          <cell r="G19">
            <v>43118</v>
          </cell>
        </row>
        <row r="20">
          <cell r="G20">
            <v>43119</v>
          </cell>
        </row>
        <row r="21">
          <cell r="G21">
            <v>43120</v>
          </cell>
        </row>
        <row r="22">
          <cell r="G22">
            <v>43121</v>
          </cell>
        </row>
        <row r="23">
          <cell r="G23">
            <v>43122</v>
          </cell>
        </row>
        <row r="24">
          <cell r="G24">
            <v>43123</v>
          </cell>
        </row>
        <row r="25">
          <cell r="G25">
            <v>43124</v>
          </cell>
        </row>
        <row r="26">
          <cell r="G26">
            <v>43125</v>
          </cell>
        </row>
        <row r="27">
          <cell r="G27">
            <v>43126</v>
          </cell>
        </row>
        <row r="28">
          <cell r="G28">
            <v>43127</v>
          </cell>
        </row>
        <row r="29">
          <cell r="G29">
            <v>43128</v>
          </cell>
        </row>
        <row r="30">
          <cell r="G30">
            <v>43129</v>
          </cell>
        </row>
        <row r="31">
          <cell r="G31">
            <v>43130</v>
          </cell>
        </row>
        <row r="32">
          <cell r="G32">
            <v>43131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et Cost vs Actual Costs"/>
      <sheetName val="Target Cost vs GWh (2)"/>
      <sheetName val="Target Cost vs GWh (Forecast)"/>
      <sheetName val="Cost vs GWh"/>
      <sheetName val="Chart (Actuals - Target)"/>
      <sheetName val="Chart (Basic + PAfI) (2)"/>
      <sheetName val="Chart (Basic) (2)"/>
      <sheetName val="Chart (Basic + PAfI)"/>
      <sheetName val="Chart (Original vs Actual)"/>
      <sheetName val="Graph Data"/>
      <sheetName val="Original Contract Prices"/>
      <sheetName val="Original price forecast jb"/>
      <sheetName val="Monthly cert"/>
      <sheetName val="Assessment (PAfI)"/>
      <sheetName val="Assessment"/>
      <sheetName val="Actual Costs"/>
      <sheetName val="Option N"/>
      <sheetName val="Assessed Quantities"/>
      <sheetName val="Assessed Amounts"/>
      <sheetName val="Final Target Quantities"/>
      <sheetName val="Final Target Amounts"/>
      <sheetName val="share"/>
      <sheetName val="Profit Share"/>
      <sheetName val="Basis for Contract"/>
      <sheetName val="actual vs qty"/>
      <sheetName val="Sheet1"/>
      <sheetName val="Contract to Date"/>
      <sheetName val="Contract Forecast"/>
      <sheetName val="Forecast Quantities"/>
      <sheetName val="Forecast Am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y size"/>
      <sheetName val="Any_size"/>
      <sheetName val="Reticulation_Ph2"/>
      <sheetName val="Any_size1"/>
      <sheetName val="Any_size2"/>
    </sheetNames>
    <sheetDataSet>
      <sheetData sheetId="0" refreshError="1">
        <row r="5">
          <cell r="C5" t="str">
            <v xml:space="preserve">Transport materials to unspecified sites </v>
          </cell>
          <cell r="D5" t="str">
            <v>t.km</v>
          </cell>
          <cell r="E5">
            <v>3.4333333333333336</v>
          </cell>
          <cell r="F5">
            <v>2.2999999999999998</v>
          </cell>
          <cell r="G5">
            <v>3</v>
          </cell>
          <cell r="H5">
            <v>5</v>
          </cell>
          <cell r="L5">
            <v>30</v>
          </cell>
          <cell r="M5">
            <v>103</v>
          </cell>
        </row>
        <row r="6">
          <cell r="C6" t="str">
            <v>Remove topsoil to 150mm &amp; stockpile</v>
          </cell>
          <cell r="D6" t="str">
            <v>m²</v>
          </cell>
          <cell r="E6">
            <v>5.6333333333333329</v>
          </cell>
          <cell r="F6">
            <v>3.7</v>
          </cell>
          <cell r="G6">
            <v>3.2</v>
          </cell>
          <cell r="H6">
            <v>10</v>
          </cell>
          <cell r="L6">
            <v>56.462920227426856</v>
          </cell>
          <cell r="M6">
            <v>318.0744506145046</v>
          </cell>
          <cell r="O6" t="str">
            <v>Height (m)</v>
          </cell>
          <cell r="P6">
            <v>3</v>
          </cell>
        </row>
        <row r="7">
          <cell r="C7" t="str">
            <v>EARTHWORKS</v>
          </cell>
          <cell r="M7">
            <v>0</v>
          </cell>
          <cell r="O7" t="str">
            <v>Diameter ø (m)</v>
          </cell>
          <cell r="P7">
            <v>7.9788456080286538</v>
          </cell>
        </row>
        <row r="8">
          <cell r="C8" t="str">
            <v>Bulk Excavation</v>
          </cell>
          <cell r="M8">
            <v>0</v>
          </cell>
        </row>
        <row r="9">
          <cell r="C9" t="str">
            <v xml:space="preserve">Exc. in all materials, use for backfill </v>
          </cell>
          <cell r="D9" t="str">
            <v>m³</v>
          </cell>
          <cell r="E9">
            <v>29.233333333333334</v>
          </cell>
          <cell r="F9">
            <v>28.7</v>
          </cell>
          <cell r="G9">
            <v>27</v>
          </cell>
          <cell r="H9">
            <v>32</v>
          </cell>
          <cell r="L9">
            <v>28.231460113713428</v>
          </cell>
          <cell r="M9">
            <v>825.29968399088921</v>
          </cell>
        </row>
        <row r="10">
          <cell r="C10" t="str">
            <v>E.O.</v>
          </cell>
          <cell r="M10">
            <v>0</v>
          </cell>
          <cell r="O10" t="str">
            <v>Area (m²)</v>
          </cell>
          <cell r="P10">
            <v>50</v>
          </cell>
        </row>
        <row r="11">
          <cell r="C11" t="str">
            <v>Intermediate excavation</v>
          </cell>
          <cell r="D11" t="str">
            <v>m³</v>
          </cell>
          <cell r="E11">
            <v>25.666666666666668</v>
          </cell>
          <cell r="F11">
            <v>35</v>
          </cell>
          <cell r="G11">
            <v>12</v>
          </cell>
          <cell r="H11">
            <v>30</v>
          </cell>
          <cell r="L11">
            <v>2.8231460113713429</v>
          </cell>
          <cell r="M11">
            <v>72.460747625197811</v>
          </cell>
          <cell r="O11" t="str">
            <v>Capacity (kl)</v>
          </cell>
          <cell r="P11">
            <v>150</v>
          </cell>
        </row>
        <row r="12">
          <cell r="C12" t="str">
            <v>Hard rock excavation</v>
          </cell>
          <cell r="D12" t="str">
            <v>m³</v>
          </cell>
          <cell r="E12">
            <v>129.93333333333334</v>
          </cell>
          <cell r="F12">
            <v>149.80000000000001</v>
          </cell>
          <cell r="G12">
            <v>140</v>
          </cell>
          <cell r="H12">
            <v>100</v>
          </cell>
          <cell r="L12">
            <v>1.4115730056856715</v>
          </cell>
          <cell r="M12">
            <v>183.41038587209158</v>
          </cell>
        </row>
        <row r="13">
          <cell r="C13" t="str">
            <v>Restricted excavation</v>
          </cell>
          <cell r="M13">
            <v>0</v>
          </cell>
          <cell r="N13">
            <v>8.4788456080286529</v>
          </cell>
          <cell r="O13" t="str">
            <v>m</v>
          </cell>
          <cell r="P13" t="str">
            <v>Outside diameter of reservoir</v>
          </cell>
        </row>
        <row r="14">
          <cell r="C14" t="str">
            <v xml:space="preserve">Exc. for restricted foundations, footings, chambers &amp; trenches in all materials </v>
          </cell>
          <cell r="D14" t="str">
            <v>m³</v>
          </cell>
          <cell r="E14">
            <v>39.666666666666664</v>
          </cell>
          <cell r="F14">
            <v>48</v>
          </cell>
          <cell r="G14">
            <v>41</v>
          </cell>
          <cell r="H14">
            <v>30</v>
          </cell>
          <cell r="L14">
            <v>5.25</v>
          </cell>
          <cell r="M14">
            <v>208.25</v>
          </cell>
          <cell r="N14">
            <v>7.9788456080286538</v>
          </cell>
          <cell r="O14" t="str">
            <v>m</v>
          </cell>
          <cell r="P14" t="str">
            <v>Inside diameter of reservoir</v>
          </cell>
        </row>
        <row r="15">
          <cell r="C15" t="str">
            <v>E.O.</v>
          </cell>
          <cell r="M15">
            <v>0</v>
          </cell>
          <cell r="N15">
            <v>0.25</v>
          </cell>
          <cell r="O15" t="str">
            <v>m</v>
          </cell>
          <cell r="P15" t="str">
            <v>Wall thickness</v>
          </cell>
        </row>
        <row r="16">
          <cell r="C16" t="str">
            <v>Intermediate excavation</v>
          </cell>
          <cell r="D16" t="str">
            <v>m³</v>
          </cell>
          <cell r="E16">
            <v>38.333333333333336</v>
          </cell>
          <cell r="F16">
            <v>50</v>
          </cell>
          <cell r="G16">
            <v>15</v>
          </cell>
          <cell r="H16">
            <v>50</v>
          </cell>
          <cell r="L16">
            <v>1</v>
          </cell>
          <cell r="M16">
            <v>38.333333333333336</v>
          </cell>
          <cell r="N16">
            <v>0.25</v>
          </cell>
          <cell r="O16" t="str">
            <v>m</v>
          </cell>
          <cell r="P16" t="str">
            <v>Deck slab thickness</v>
          </cell>
        </row>
        <row r="17">
          <cell r="C17" t="str">
            <v>Hard rock excavation</v>
          </cell>
          <cell r="D17" t="str">
            <v>m³</v>
          </cell>
          <cell r="E17">
            <v>147.93333333333334</v>
          </cell>
          <cell r="F17">
            <v>149.80000000000001</v>
          </cell>
          <cell r="G17">
            <v>174</v>
          </cell>
          <cell r="H17">
            <v>120</v>
          </cell>
          <cell r="L17">
            <v>1.5</v>
          </cell>
          <cell r="M17">
            <v>221.9</v>
          </cell>
          <cell r="N17">
            <v>0.25</v>
          </cell>
          <cell r="O17" t="str">
            <v>m</v>
          </cell>
          <cell r="P17" t="str">
            <v>Floor slab thickness</v>
          </cell>
        </row>
        <row r="18">
          <cell r="C18" t="str">
            <v xml:space="preserve">Extra exc.for working space </v>
          </cell>
          <cell r="D18" t="str">
            <v>m²</v>
          </cell>
          <cell r="E18">
            <v>22.566666666666666</v>
          </cell>
          <cell r="F18">
            <v>28.7</v>
          </cell>
          <cell r="G18">
            <v>19</v>
          </cell>
          <cell r="H18">
            <v>20</v>
          </cell>
          <cell r="L18">
            <v>6.659269768276225</v>
          </cell>
          <cell r="M18">
            <v>150.27752110410015</v>
          </cell>
          <cell r="N18">
            <v>3</v>
          </cell>
          <cell r="O18" t="str">
            <v>m</v>
          </cell>
          <cell r="P18" t="str">
            <v>Height of walls (excl. slabs)</v>
          </cell>
        </row>
        <row r="19">
          <cell r="C19" t="str">
            <v>Importing of materials</v>
          </cell>
          <cell r="D19" t="str">
            <v>m³</v>
          </cell>
          <cell r="E19">
            <v>42.333333333333336</v>
          </cell>
          <cell r="F19">
            <v>35</v>
          </cell>
          <cell r="G19">
            <v>22</v>
          </cell>
          <cell r="H19">
            <v>70</v>
          </cell>
          <cell r="L19">
            <v>5.6462920227426858</v>
          </cell>
          <cell r="M19">
            <v>239.02636229610704</v>
          </cell>
          <cell r="N19">
            <v>0.5</v>
          </cell>
          <cell r="O19" t="str">
            <v>m</v>
          </cell>
          <cell r="P19" t="str">
            <v>Depth of structure below ground</v>
          </cell>
        </row>
        <row r="20">
          <cell r="C20" t="str">
            <v>CONCRETE (STRUCTURAL)</v>
          </cell>
          <cell r="M20">
            <v>0</v>
          </cell>
          <cell r="N20">
            <v>0.4</v>
          </cell>
          <cell r="O20" t="str">
            <v>m</v>
          </cell>
          <cell r="P20" t="str">
            <v>Column Diameter</v>
          </cell>
        </row>
        <row r="21">
          <cell r="C21" t="str">
            <v>FORMWORK</v>
          </cell>
          <cell r="M21">
            <v>0</v>
          </cell>
          <cell r="N21">
            <v>3</v>
          </cell>
          <cell r="O21" t="str">
            <v>m</v>
          </cell>
          <cell r="P21" t="str">
            <v>Column height</v>
          </cell>
        </row>
        <row r="22">
          <cell r="C22" t="str">
            <v>Rough vertical plane</v>
          </cell>
          <cell r="M22">
            <v>0</v>
          </cell>
        </row>
        <row r="23">
          <cell r="C23" t="str">
            <v>for walls and slabs below ground level</v>
          </cell>
          <cell r="D23" t="str">
            <v>m²</v>
          </cell>
          <cell r="E23">
            <v>109.10000000000001</v>
          </cell>
          <cell r="F23">
            <v>98.3</v>
          </cell>
          <cell r="G23">
            <v>124</v>
          </cell>
          <cell r="H23">
            <v>105</v>
          </cell>
          <cell r="L23">
            <v>13.31853953655245</v>
          </cell>
          <cell r="M23">
            <v>1453.0526634378723</v>
          </cell>
        </row>
        <row r="24">
          <cell r="C24" t="str">
            <v>Smooth vertical plane</v>
          </cell>
          <cell r="M24">
            <v>0</v>
          </cell>
        </row>
        <row r="25">
          <cell r="C25" t="str">
            <v>for walls above ground</v>
          </cell>
          <cell r="D25" t="str">
            <v>m²</v>
          </cell>
          <cell r="E25">
            <v>156.66666666666666</v>
          </cell>
          <cell r="F25">
            <v>170</v>
          </cell>
          <cell r="G25">
            <v>150</v>
          </cell>
          <cell r="H25">
            <v>150</v>
          </cell>
          <cell r="L25">
            <v>141.79154592169226</v>
          </cell>
          <cell r="M25">
            <v>22214.008861065118</v>
          </cell>
        </row>
        <row r="26">
          <cell r="C26" t="str">
            <v>Smooth horizontal plane</v>
          </cell>
          <cell r="M26">
            <v>0</v>
          </cell>
        </row>
        <row r="27">
          <cell r="C27" t="str">
            <v>Slabs above ground level</v>
          </cell>
          <cell r="D27" t="str">
            <v>m²</v>
          </cell>
          <cell r="E27">
            <v>153.33333333333334</v>
          </cell>
          <cell r="F27">
            <v>120</v>
          </cell>
          <cell r="G27">
            <v>150</v>
          </cell>
          <cell r="H27">
            <v>190</v>
          </cell>
          <cell r="L27">
            <v>50</v>
          </cell>
          <cell r="M27">
            <v>7666.666666666667</v>
          </cell>
        </row>
        <row r="28">
          <cell r="C28" t="str">
            <v>Smooth narrow width (0-300m) curved</v>
          </cell>
          <cell r="D28" t="str">
            <v xml:space="preserve"> m</v>
          </cell>
          <cell r="E28">
            <v>26.099999999999998</v>
          </cell>
          <cell r="F28">
            <v>24.3</v>
          </cell>
          <cell r="G28">
            <v>34</v>
          </cell>
          <cell r="H28">
            <v>20</v>
          </cell>
          <cell r="L28">
            <v>26.6370790731049</v>
          </cell>
          <cell r="M28">
            <v>695.22776380803782</v>
          </cell>
        </row>
        <row r="29">
          <cell r="C29" t="str">
            <v>Box out holes for specials</v>
          </cell>
          <cell r="D29" t="str">
            <v>No.</v>
          </cell>
          <cell r="E29">
            <v>67.100000000000009</v>
          </cell>
          <cell r="F29">
            <v>71.3</v>
          </cell>
          <cell r="G29">
            <v>80</v>
          </cell>
          <cell r="H29">
            <v>50</v>
          </cell>
          <cell r="L29">
            <v>7</v>
          </cell>
          <cell r="M29">
            <v>469.70000000000005</v>
          </cell>
        </row>
        <row r="30">
          <cell r="C30" t="str">
            <v>Box out holes for manhole covers</v>
          </cell>
          <cell r="D30" t="str">
            <v>No.</v>
          </cell>
          <cell r="E30">
            <v>104.60000000000001</v>
          </cell>
          <cell r="F30">
            <v>118.8</v>
          </cell>
          <cell r="G30">
            <v>80</v>
          </cell>
          <cell r="H30">
            <v>115</v>
          </cell>
          <cell r="L30">
            <v>4</v>
          </cell>
          <cell r="M30">
            <v>418.40000000000003</v>
          </cell>
        </row>
        <row r="31">
          <cell r="C31" t="str">
            <v>REINFORCEMENT</v>
          </cell>
          <cell r="M31">
            <v>0</v>
          </cell>
        </row>
        <row r="32">
          <cell r="C32" t="str">
            <v>Mild steel bars</v>
          </cell>
          <cell r="D32" t="str">
            <v>t</v>
          </cell>
          <cell r="E32">
            <v>5500</v>
          </cell>
          <cell r="F32">
            <v>5000</v>
          </cell>
          <cell r="G32">
            <v>5500</v>
          </cell>
          <cell r="H32">
            <v>6000</v>
          </cell>
          <cell r="L32">
            <v>0.10139442382884958</v>
          </cell>
          <cell r="M32">
            <v>557.6693310586727</v>
          </cell>
        </row>
        <row r="33">
          <cell r="C33" t="str">
            <v>High-tensile steel bars</v>
          </cell>
          <cell r="D33" t="str">
            <v>t</v>
          </cell>
          <cell r="E33">
            <v>5500</v>
          </cell>
          <cell r="F33">
            <v>5000</v>
          </cell>
          <cell r="G33">
            <v>5500</v>
          </cell>
          <cell r="H33">
            <v>6000</v>
          </cell>
          <cell r="L33">
            <v>5.0697211914424791</v>
          </cell>
          <cell r="M33">
            <v>27883.466552933634</v>
          </cell>
        </row>
        <row r="34">
          <cell r="C34" t="str">
            <v>High tensile welded mesh</v>
          </cell>
          <cell r="D34" t="str">
            <v xml:space="preserve"> t</v>
          </cell>
          <cell r="E34">
            <v>5666.666666666667</v>
          </cell>
          <cell r="F34">
            <v>5000</v>
          </cell>
          <cell r="G34">
            <v>5500</v>
          </cell>
          <cell r="H34">
            <v>6500</v>
          </cell>
          <cell r="L34">
            <v>0.25348605957212395</v>
          </cell>
          <cell r="M34">
            <v>1436.4210042420357</v>
          </cell>
        </row>
        <row r="35">
          <cell r="C35" t="str">
            <v>CONCRETE</v>
          </cell>
          <cell r="M35">
            <v>0</v>
          </cell>
        </row>
        <row r="36">
          <cell r="C36" t="str">
            <v>50mm blinding layer to res. &amp; chambers</v>
          </cell>
          <cell r="D36" t="str">
            <v>m³</v>
          </cell>
          <cell r="E36">
            <v>816.66666666666663</v>
          </cell>
          <cell r="F36">
            <v>650</v>
          </cell>
          <cell r="G36">
            <v>1000</v>
          </cell>
          <cell r="H36">
            <v>800</v>
          </cell>
          <cell r="L36">
            <v>3.201146011371343</v>
          </cell>
          <cell r="M36">
            <v>2614.2692426199301</v>
          </cell>
        </row>
        <row r="37">
          <cell r="C37" t="str">
            <v>Strength concrete : 30MPa/20mm</v>
          </cell>
          <cell r="M37">
            <v>0</v>
          </cell>
        </row>
        <row r="38">
          <cell r="C38" t="str">
            <v>kl Reservoir incl. chambers</v>
          </cell>
          <cell r="D38" t="str">
            <v>m³</v>
          </cell>
          <cell r="E38">
            <v>866.66666666666663</v>
          </cell>
          <cell r="F38">
            <v>850</v>
          </cell>
          <cell r="G38">
            <v>1000</v>
          </cell>
          <cell r="H38">
            <v>750</v>
          </cell>
          <cell r="L38">
            <v>50.697211914424791</v>
          </cell>
          <cell r="M38">
            <v>43937.583659168151</v>
          </cell>
          <cell r="N38" t="str">
            <v>CAPACITY :</v>
          </cell>
          <cell r="O38">
            <v>150</v>
          </cell>
        </row>
        <row r="39">
          <cell r="C39" t="str">
            <v>UNFORMED SURFACE FINISHES</v>
          </cell>
          <cell r="M39">
            <v>0</v>
          </cell>
          <cell r="N39" t="str">
            <v>Vol. of concrete F/Slab</v>
          </cell>
          <cell r="O39">
            <v>14.115730056856714</v>
          </cell>
        </row>
        <row r="40">
          <cell r="C40" t="str">
            <v>a) Wood floated finish to blinding layer, chamber floor slabs, horizontal joints</v>
          </cell>
          <cell r="D40" t="str">
            <v>m²</v>
          </cell>
          <cell r="E40">
            <v>3.2166666666666668</v>
          </cell>
          <cell r="F40">
            <v>3</v>
          </cell>
          <cell r="G40">
            <v>3.15</v>
          </cell>
          <cell r="H40">
            <v>3.5</v>
          </cell>
          <cell r="L40">
            <v>64.022920227426852</v>
          </cell>
          <cell r="M40">
            <v>205.94039339822305</v>
          </cell>
          <cell r="N40" t="str">
            <v>Vol. of concrete R/Slab</v>
          </cell>
          <cell r="O40">
            <v>15.015730056856714</v>
          </cell>
        </row>
        <row r="41">
          <cell r="C41" t="str">
            <v>b) Steel floated finish to reservoir roof and floor slabs and chamber roof slabs</v>
          </cell>
          <cell r="D41" t="str">
            <v>m²</v>
          </cell>
          <cell r="E41">
            <v>4.75</v>
          </cell>
          <cell r="F41">
            <v>4.5</v>
          </cell>
          <cell r="G41">
            <v>4.3499999999999996</v>
          </cell>
          <cell r="H41">
            <v>5.4</v>
          </cell>
          <cell r="L41">
            <v>121.97864045485372</v>
          </cell>
          <cell r="M41">
            <v>579.39854216055517</v>
          </cell>
          <cell r="N41" t="str">
            <v>Vol. of concrete Column</v>
          </cell>
          <cell r="O41">
            <v>0.37699111843077521</v>
          </cell>
        </row>
        <row r="42">
          <cell r="C42" t="str">
            <v>JOINTS</v>
          </cell>
          <cell r="M42">
            <v>0</v>
          </cell>
          <cell r="N42" t="str">
            <v xml:space="preserve"> Walls</v>
          </cell>
          <cell r="O42">
            <v>19.388760682280587</v>
          </cell>
        </row>
        <row r="43">
          <cell r="C43" t="str">
            <v xml:space="preserve">Horizontal joint at base with water stop </v>
          </cell>
          <cell r="D43" t="str">
            <v>m</v>
          </cell>
          <cell r="E43">
            <v>61.433333333333337</v>
          </cell>
          <cell r="F43">
            <v>30</v>
          </cell>
          <cell r="G43">
            <v>54.3</v>
          </cell>
          <cell r="H43">
            <v>100</v>
          </cell>
          <cell r="L43">
            <v>25.851680909707451</v>
          </cell>
          <cell r="M43">
            <v>1588.1549305530277</v>
          </cell>
          <cell r="N43" t="str">
            <v>Chamber slabs</v>
          </cell>
          <cell r="O43">
            <v>1.7999999999999998</v>
          </cell>
        </row>
        <row r="44">
          <cell r="C44" t="str">
            <v>Horizontal at construction joint at intermediate level of reservoir wall</v>
          </cell>
          <cell r="D44" t="str">
            <v>m</v>
          </cell>
          <cell r="E44">
            <v>30</v>
          </cell>
          <cell r="F44">
            <v>25</v>
          </cell>
          <cell r="G44">
            <v>30</v>
          </cell>
          <cell r="H44">
            <v>35</v>
          </cell>
          <cell r="L44">
            <v>25.851680909707451</v>
          </cell>
          <cell r="M44">
            <v>775.55042729122351</v>
          </cell>
        </row>
        <row r="45">
          <cell r="C45" t="str">
            <v>MISCELLANEOUS</v>
          </cell>
          <cell r="M45">
            <v>0</v>
          </cell>
          <cell r="N45" t="str">
            <v>Total Vol. : Concrete</v>
          </cell>
          <cell r="O45">
            <v>50.697211914424791</v>
          </cell>
          <cell r="P45" t="str">
            <v>(m³)</v>
          </cell>
        </row>
        <row r="46">
          <cell r="C46" t="str">
            <v xml:space="preserve">Build in pipes </v>
          </cell>
          <cell r="D46" t="str">
            <v>No.</v>
          </cell>
          <cell r="E46">
            <v>83.333333333333329</v>
          </cell>
          <cell r="F46">
            <v>150</v>
          </cell>
          <cell r="G46">
            <v>45</v>
          </cell>
          <cell r="H46">
            <v>55</v>
          </cell>
          <cell r="L46">
            <v>7</v>
          </cell>
          <cell r="M46">
            <v>583.33333333333326</v>
          </cell>
        </row>
        <row r="47">
          <cell r="C47" t="str">
            <v xml:space="preserve">Install valves in chambers </v>
          </cell>
          <cell r="D47" t="str">
            <v>No.</v>
          </cell>
          <cell r="E47">
            <v>1033.3333333333333</v>
          </cell>
          <cell r="F47">
            <v>1800</v>
          </cell>
          <cell r="G47">
            <v>500</v>
          </cell>
          <cell r="H47">
            <v>800</v>
          </cell>
          <cell r="L47">
            <v>3</v>
          </cell>
          <cell r="M47">
            <v>3100</v>
          </cell>
        </row>
        <row r="48">
          <cell r="C48" t="str">
            <v>Water level indicator</v>
          </cell>
          <cell r="D48" t="str">
            <v>No.</v>
          </cell>
          <cell r="E48">
            <v>5533.333333333333</v>
          </cell>
          <cell r="F48">
            <v>5300</v>
          </cell>
          <cell r="G48">
            <v>5300</v>
          </cell>
          <cell r="H48">
            <v>6000</v>
          </cell>
          <cell r="L48">
            <v>1</v>
          </cell>
          <cell r="M48">
            <v>5533.333333333333</v>
          </cell>
        </row>
        <row r="49">
          <cell r="C49" t="str">
            <v>Supply of Valves</v>
          </cell>
          <cell r="D49" t="str">
            <v>No.</v>
          </cell>
          <cell r="E49">
            <v>2866.6666666666665</v>
          </cell>
          <cell r="F49">
            <v>2800</v>
          </cell>
          <cell r="G49">
            <v>2800</v>
          </cell>
          <cell r="H49">
            <v>3000</v>
          </cell>
          <cell r="L49">
            <v>3</v>
          </cell>
          <cell r="M49">
            <v>8600</v>
          </cell>
        </row>
        <row r="50">
          <cell r="C50" t="str">
            <v>Flow Meter</v>
          </cell>
          <cell r="D50" t="str">
            <v>No.</v>
          </cell>
          <cell r="E50">
            <v>3266.6666666666665</v>
          </cell>
          <cell r="F50">
            <v>4500</v>
          </cell>
          <cell r="G50">
            <v>1800</v>
          </cell>
          <cell r="H50">
            <v>3500</v>
          </cell>
          <cell r="L50">
            <v>1</v>
          </cell>
          <cell r="M50">
            <v>3266.6666666666665</v>
          </cell>
        </row>
        <row r="51">
          <cell r="C51" t="str">
            <v>Strainer</v>
          </cell>
          <cell r="D51" t="str">
            <v>No.</v>
          </cell>
          <cell r="E51">
            <v>1016.6666666666666</v>
          </cell>
          <cell r="F51">
            <v>1500</v>
          </cell>
          <cell r="G51">
            <v>650</v>
          </cell>
          <cell r="H51">
            <v>900</v>
          </cell>
          <cell r="L51">
            <v>1</v>
          </cell>
          <cell r="M51">
            <v>1016.6666666666666</v>
          </cell>
        </row>
        <row r="52">
          <cell r="C52" t="str">
            <v>LevelDex float valve</v>
          </cell>
          <cell r="D52" t="str">
            <v>No.</v>
          </cell>
          <cell r="E52">
            <v>6166.666666666667</v>
          </cell>
          <cell r="F52">
            <v>7000</v>
          </cell>
          <cell r="G52">
            <v>5500</v>
          </cell>
          <cell r="H52">
            <v>6000</v>
          </cell>
          <cell r="L52">
            <v>1</v>
          </cell>
          <cell r="M52">
            <v>6166.666666666667</v>
          </cell>
        </row>
        <row r="53">
          <cell r="C53" t="str">
            <v>50 Micron PVC sheeting , in two layers on top of walls as a bond breaker to roof slabs</v>
          </cell>
          <cell r="D53" t="str">
            <v>m</v>
          </cell>
          <cell r="E53">
            <v>4.42</v>
          </cell>
          <cell r="F53">
            <v>3</v>
          </cell>
          <cell r="G53">
            <v>6</v>
          </cell>
          <cell r="H53">
            <v>4.26</v>
          </cell>
          <cell r="L53">
            <v>51.703361819414901</v>
          </cell>
          <cell r="M53">
            <v>228.52885924181385</v>
          </cell>
        </row>
        <row r="54">
          <cell r="C54" t="str">
            <v>75 Micron PVC sheeting placed as bond breaker between base and blinding</v>
          </cell>
          <cell r="D54" t="str">
            <v>m²</v>
          </cell>
          <cell r="E54">
            <v>6.0666666666666664</v>
          </cell>
          <cell r="F54">
            <v>5</v>
          </cell>
          <cell r="G54">
            <v>8</v>
          </cell>
          <cell r="H54">
            <v>5.2</v>
          </cell>
          <cell r="L54">
            <v>56.462920227426856</v>
          </cell>
          <cell r="M54">
            <v>342.54171604638958</v>
          </cell>
        </row>
        <row r="55">
          <cell r="C55" t="str">
            <v>Manhole covers for :</v>
          </cell>
          <cell r="M55">
            <v>0</v>
          </cell>
        </row>
        <row r="56">
          <cell r="C56" t="str">
            <v xml:space="preserve">          a) Reservoirs</v>
          </cell>
          <cell r="D56" t="str">
            <v>No.</v>
          </cell>
          <cell r="E56">
            <v>603.33333333333337</v>
          </cell>
          <cell r="F56">
            <v>600</v>
          </cell>
          <cell r="G56">
            <v>600</v>
          </cell>
          <cell r="H56">
            <v>610</v>
          </cell>
          <cell r="L56">
            <v>1</v>
          </cell>
          <cell r="M56">
            <v>603.33333333333337</v>
          </cell>
        </row>
        <row r="57">
          <cell r="C57" t="str">
            <v xml:space="preserve">          b) Chambers</v>
          </cell>
          <cell r="D57" t="str">
            <v>No.</v>
          </cell>
          <cell r="E57">
            <v>603.33333333333337</v>
          </cell>
          <cell r="F57">
            <v>600</v>
          </cell>
          <cell r="G57">
            <v>600</v>
          </cell>
          <cell r="H57">
            <v>610</v>
          </cell>
          <cell r="L57">
            <v>3</v>
          </cell>
          <cell r="M57">
            <v>1810</v>
          </cell>
        </row>
        <row r="58">
          <cell r="C58" t="str">
            <v>Ladders : supply and install</v>
          </cell>
          <cell r="D58" t="str">
            <v>No.</v>
          </cell>
          <cell r="E58">
            <v>3100</v>
          </cell>
          <cell r="F58">
            <v>1800</v>
          </cell>
          <cell r="G58">
            <v>3000</v>
          </cell>
          <cell r="H58">
            <v>4500</v>
          </cell>
          <cell r="L58">
            <v>1</v>
          </cell>
          <cell r="M58">
            <v>3100</v>
          </cell>
        </row>
        <row r="59">
          <cell r="C59" t="str">
            <v>MEDIUM PRESSURE PIPELINES</v>
          </cell>
          <cell r="M59">
            <v>0</v>
          </cell>
        </row>
        <row r="60">
          <cell r="C60" t="str">
            <v>Supply &amp; place pipes and specials for :</v>
          </cell>
          <cell r="M60">
            <v>0</v>
          </cell>
        </row>
        <row r="61">
          <cell r="C61" t="str">
            <v xml:space="preserve">Inlet pipe </v>
          </cell>
          <cell r="D61" t="str">
            <v>No.</v>
          </cell>
          <cell r="E61">
            <v>1400</v>
          </cell>
          <cell r="F61">
            <v>1900</v>
          </cell>
          <cell r="G61">
            <v>1500</v>
          </cell>
          <cell r="H61">
            <v>800</v>
          </cell>
          <cell r="L61">
            <v>1</v>
          </cell>
          <cell r="M61">
            <v>1400</v>
          </cell>
        </row>
        <row r="62">
          <cell r="C62" t="str">
            <v xml:space="preserve">Outlet pipe </v>
          </cell>
          <cell r="D62" t="str">
            <v>No.</v>
          </cell>
          <cell r="E62">
            <v>1333.3333333333333</v>
          </cell>
          <cell r="F62">
            <v>1500</v>
          </cell>
          <cell r="G62">
            <v>1000</v>
          </cell>
          <cell r="H62">
            <v>1500</v>
          </cell>
          <cell r="L62">
            <v>1</v>
          </cell>
          <cell r="M62">
            <v>1333.3333333333333</v>
          </cell>
        </row>
        <row r="63">
          <cell r="C63" t="str">
            <v xml:space="preserve">Scour pipe </v>
          </cell>
          <cell r="D63" t="str">
            <v>No.</v>
          </cell>
          <cell r="E63">
            <v>833.33333333333337</v>
          </cell>
          <cell r="F63">
            <v>700</v>
          </cell>
          <cell r="G63">
            <v>1000</v>
          </cell>
          <cell r="H63">
            <v>800</v>
          </cell>
          <cell r="L63">
            <v>1</v>
          </cell>
          <cell r="M63">
            <v>833.33333333333337</v>
          </cell>
        </row>
        <row r="64">
          <cell r="C64" t="str">
            <v>Ventilation pipe</v>
          </cell>
          <cell r="D64" t="str">
            <v>No.</v>
          </cell>
          <cell r="E64">
            <v>766.66666666666663</v>
          </cell>
          <cell r="F64">
            <v>600</v>
          </cell>
          <cell r="G64">
            <v>800</v>
          </cell>
          <cell r="H64">
            <v>900</v>
          </cell>
          <cell r="L64">
            <v>4</v>
          </cell>
          <cell r="M64">
            <v>3066.6666666666665</v>
          </cell>
        </row>
        <row r="65">
          <cell r="C65" t="str">
            <v>Overflow pipe</v>
          </cell>
          <cell r="D65" t="str">
            <v>No.</v>
          </cell>
          <cell r="E65">
            <v>500</v>
          </cell>
          <cell r="F65">
            <v>500</v>
          </cell>
          <cell r="G65">
            <v>500</v>
          </cell>
          <cell r="H65">
            <v>500</v>
          </cell>
          <cell r="L65">
            <v>2</v>
          </cell>
          <cell r="M65">
            <v>1000</v>
          </cell>
        </row>
        <row r="66">
          <cell r="C66" t="str">
            <v>BEDDING (PIPES)</v>
          </cell>
          <cell r="M66">
            <v>0</v>
          </cell>
        </row>
        <row r="67">
          <cell r="C67" t="str">
            <v>Provision of bedding</v>
          </cell>
          <cell r="D67" t="str">
            <v>m³</v>
          </cell>
          <cell r="E67">
            <v>26.666666666666668</v>
          </cell>
          <cell r="F67">
            <v>30</v>
          </cell>
          <cell r="G67">
            <v>25</v>
          </cell>
          <cell r="H67">
            <v>25</v>
          </cell>
          <cell r="L67">
            <v>10</v>
          </cell>
          <cell r="M67">
            <v>266.66666666666669</v>
          </cell>
        </row>
        <row r="68">
          <cell r="C68" t="str">
            <v>BRICKWORK</v>
          </cell>
          <cell r="M68">
            <v>0</v>
          </cell>
        </row>
        <row r="69">
          <cell r="C69" t="str">
            <v>Brickwork to all chambers</v>
          </cell>
          <cell r="D69" t="str">
            <v>m²</v>
          </cell>
          <cell r="E69">
            <v>203.33333333333334</v>
          </cell>
          <cell r="F69">
            <v>180</v>
          </cell>
          <cell r="G69">
            <v>180</v>
          </cell>
          <cell r="H69">
            <v>250</v>
          </cell>
          <cell r="L69">
            <v>12.66</v>
          </cell>
          <cell r="M69">
            <v>2574.2000000000003</v>
          </cell>
        </row>
        <row r="70">
          <cell r="C70" t="str">
            <v>STERILEATION AND HYDROTESTING</v>
          </cell>
          <cell r="D70" t="str">
            <v>No.</v>
          </cell>
          <cell r="E70">
            <v>1166.6666666666667</v>
          </cell>
          <cell r="F70">
            <v>1000</v>
          </cell>
          <cell r="G70">
            <v>1500</v>
          </cell>
          <cell r="H70">
            <v>1000</v>
          </cell>
          <cell r="L70">
            <v>1</v>
          </cell>
          <cell r="M70">
            <v>1166.6666666666667</v>
          </cell>
        </row>
        <row r="72">
          <cell r="L72" t="str">
            <v xml:space="preserve"> Capacity (kl) :</v>
          </cell>
          <cell r="M72">
            <v>150</v>
          </cell>
        </row>
        <row r="73">
          <cell r="L73" t="str">
            <v>Cost :</v>
          </cell>
          <cell r="M73">
            <v>160975.65860402482</v>
          </cell>
        </row>
        <row r="74">
          <cell r="E74">
            <v>0.15</v>
          </cell>
          <cell r="L74" t="str">
            <v>P&amp;G's :</v>
          </cell>
          <cell r="M74">
            <v>24146.348790603723</v>
          </cell>
        </row>
        <row r="75">
          <cell r="L75" t="str">
            <v>Total Est. Cost :</v>
          </cell>
          <cell r="M75">
            <v>185122.00739462854</v>
          </cell>
        </row>
        <row r="76">
          <cell r="L76" t="str">
            <v>Cost / kl :</v>
          </cell>
          <cell r="M76">
            <v>1234.1467159641902</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 cover"/>
      <sheetName val="Summ"/>
      <sheetName val="Cert Detail"/>
      <sheetName val="SVRREG"/>
      <sheetName val="Escal"/>
      <sheetName val="TPC's"/>
      <sheetName val="Appr Delays"/>
      <sheetName val="Cov drill"/>
      <sheetName val="Cert calcs"/>
      <sheetName val="Cover"/>
      <sheetName val="Sheet3"/>
      <sheetName val="Sheet2"/>
      <sheetName val="Fin Rev"/>
      <sheetName val="Finl Sum"/>
      <sheetName val="Cert S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Transactions"/>
      <sheetName val="Ledger Transaction Details"/>
      <sheetName val="Date_Lup"/>
      <sheetName val="Lookup"/>
      <sheetName val="Instructions"/>
      <sheetName val="MENU"/>
      <sheetName val="Profit and Loss"/>
      <sheetName val="Balance Sheet"/>
      <sheetName val="BS"/>
      <sheetName val="Sheet3"/>
      <sheetName val="Sheet4"/>
      <sheetName val="Sheet5"/>
      <sheetName val="CASHFLOW"/>
    </sheetNames>
    <sheetDataSet>
      <sheetData sheetId="0"/>
      <sheetData sheetId="1"/>
      <sheetData sheetId="2"/>
      <sheetData sheetId="3"/>
      <sheetData sheetId="4">
        <row r="2">
          <cell r="E2">
            <v>10</v>
          </cell>
        </row>
        <row r="3">
          <cell r="E3">
            <v>11</v>
          </cell>
        </row>
        <row r="4">
          <cell r="E4">
            <v>12</v>
          </cell>
        </row>
        <row r="5">
          <cell r="E5">
            <v>1</v>
          </cell>
        </row>
        <row r="6">
          <cell r="E6">
            <v>2</v>
          </cell>
        </row>
        <row r="7">
          <cell r="E7">
            <v>3</v>
          </cell>
        </row>
        <row r="8">
          <cell r="E8">
            <v>4</v>
          </cell>
        </row>
        <row r="9">
          <cell r="E9">
            <v>5</v>
          </cell>
        </row>
        <row r="10">
          <cell r="E10">
            <v>6</v>
          </cell>
        </row>
        <row r="11">
          <cell r="E11">
            <v>7</v>
          </cell>
        </row>
        <row r="12">
          <cell r="E12">
            <v>8</v>
          </cell>
        </row>
        <row r="13">
          <cell r="E13">
            <v>9</v>
          </cell>
        </row>
        <row r="41">
          <cell r="D41">
            <v>630815674.43000054</v>
          </cell>
        </row>
      </sheetData>
      <sheetData sheetId="5">
        <row r="1">
          <cell r="A1" t="str">
            <v>March 2012</v>
          </cell>
        </row>
        <row r="2">
          <cell r="E2" t="str">
            <v>GL Cat Code</v>
          </cell>
        </row>
        <row r="5">
          <cell r="E5">
            <v>6</v>
          </cell>
        </row>
        <row r="6">
          <cell r="E6">
            <v>0</v>
          </cell>
        </row>
        <row r="7">
          <cell r="E7" t="str">
            <v>21</v>
          </cell>
        </row>
        <row r="9">
          <cell r="E9" t="str">
            <v>10</v>
          </cell>
        </row>
        <row r="10">
          <cell r="E10" t="str">
            <v>10</v>
          </cell>
        </row>
        <row r="11">
          <cell r="E11" t="str">
            <v>10</v>
          </cell>
        </row>
        <row r="12">
          <cell r="E12" t="str">
            <v>10</v>
          </cell>
        </row>
        <row r="13">
          <cell r="E13" t="str">
            <v>10</v>
          </cell>
        </row>
        <row r="14">
          <cell r="E14" t="str">
            <v>10</v>
          </cell>
        </row>
        <row r="15">
          <cell r="E15" t="str">
            <v>10</v>
          </cell>
        </row>
        <row r="16">
          <cell r="E16" t="str">
            <v>10</v>
          </cell>
        </row>
        <row r="17">
          <cell r="E17" t="str">
            <v>10</v>
          </cell>
        </row>
        <row r="18">
          <cell r="E18" t="str">
            <v>10</v>
          </cell>
        </row>
        <row r="19">
          <cell r="E19" t="str">
            <v>10</v>
          </cell>
        </row>
        <row r="20">
          <cell r="E20" t="str">
            <v>10</v>
          </cell>
        </row>
        <row r="21">
          <cell r="E21" t="str">
            <v>10</v>
          </cell>
        </row>
        <row r="22">
          <cell r="E22" t="str">
            <v>10</v>
          </cell>
        </row>
        <row r="23">
          <cell r="E23" t="str">
            <v>10</v>
          </cell>
        </row>
        <row r="24">
          <cell r="E24" t="str">
            <v>10</v>
          </cell>
        </row>
        <row r="25">
          <cell r="E25" t="str">
            <v>10</v>
          </cell>
        </row>
        <row r="26">
          <cell r="E26" t="str">
            <v>10</v>
          </cell>
        </row>
        <row r="27">
          <cell r="E27" t="str">
            <v>10</v>
          </cell>
        </row>
        <row r="28">
          <cell r="E28" t="str">
            <v>10</v>
          </cell>
        </row>
        <row r="29">
          <cell r="E29" t="str">
            <v>10</v>
          </cell>
        </row>
        <row r="30">
          <cell r="E30" t="str">
            <v>10</v>
          </cell>
        </row>
        <row r="31">
          <cell r="E31" t="str">
            <v>10</v>
          </cell>
        </row>
        <row r="32">
          <cell r="E32" t="str">
            <v>10</v>
          </cell>
        </row>
        <row r="33">
          <cell r="E33" t="str">
            <v>10</v>
          </cell>
        </row>
        <row r="34">
          <cell r="E34" t="str">
            <v>10</v>
          </cell>
        </row>
        <row r="35">
          <cell r="E35" t="str">
            <v>10</v>
          </cell>
        </row>
        <row r="36">
          <cell r="E36" t="str">
            <v>10</v>
          </cell>
        </row>
        <row r="37">
          <cell r="E37" t="str">
            <v>10</v>
          </cell>
        </row>
        <row r="38">
          <cell r="E38" t="str">
            <v>10</v>
          </cell>
        </row>
        <row r="39">
          <cell r="E39" t="str">
            <v>10</v>
          </cell>
        </row>
        <row r="40">
          <cell r="E40" t="str">
            <v>10</v>
          </cell>
        </row>
        <row r="41">
          <cell r="E41" t="str">
            <v>10</v>
          </cell>
        </row>
        <row r="42">
          <cell r="E42" t="str">
            <v>10</v>
          </cell>
        </row>
        <row r="43">
          <cell r="E43" t="str">
            <v>10</v>
          </cell>
        </row>
        <row r="44">
          <cell r="E44" t="str">
            <v>10</v>
          </cell>
        </row>
        <row r="45">
          <cell r="E45" t="str">
            <v>10</v>
          </cell>
        </row>
        <row r="46">
          <cell r="E46" t="str">
            <v>10</v>
          </cell>
        </row>
        <row r="47">
          <cell r="E47" t="str">
            <v>11</v>
          </cell>
        </row>
        <row r="48">
          <cell r="E48" t="str">
            <v>11</v>
          </cell>
        </row>
        <row r="49">
          <cell r="E49" t="str">
            <v>11</v>
          </cell>
        </row>
        <row r="50">
          <cell r="E50" t="str">
            <v>11</v>
          </cell>
        </row>
        <row r="51">
          <cell r="E51" t="str">
            <v>11</v>
          </cell>
        </row>
        <row r="52">
          <cell r="E52" t="str">
            <v>11</v>
          </cell>
        </row>
        <row r="53">
          <cell r="E53" t="str">
            <v>11</v>
          </cell>
        </row>
        <row r="54">
          <cell r="E54" t="str">
            <v>11</v>
          </cell>
        </row>
        <row r="55">
          <cell r="E55" t="str">
            <v>11</v>
          </cell>
        </row>
        <row r="56">
          <cell r="E56" t="str">
            <v>11</v>
          </cell>
        </row>
        <row r="57">
          <cell r="E57" t="str">
            <v>11</v>
          </cell>
        </row>
        <row r="58">
          <cell r="E58" t="str">
            <v>11</v>
          </cell>
        </row>
        <row r="59">
          <cell r="E59" t="str">
            <v>11</v>
          </cell>
        </row>
        <row r="60">
          <cell r="E60" t="str">
            <v>11</v>
          </cell>
        </row>
        <row r="61">
          <cell r="E61" t="str">
            <v>11</v>
          </cell>
        </row>
        <row r="62">
          <cell r="E62" t="str">
            <v>11</v>
          </cell>
        </row>
        <row r="63">
          <cell r="E63" t="str">
            <v>11</v>
          </cell>
        </row>
        <row r="64">
          <cell r="E64" t="str">
            <v>11</v>
          </cell>
        </row>
        <row r="65">
          <cell r="E65" t="str">
            <v>11</v>
          </cell>
        </row>
        <row r="66">
          <cell r="E66" t="str">
            <v>11</v>
          </cell>
        </row>
        <row r="67">
          <cell r="E67" t="str">
            <v>11</v>
          </cell>
        </row>
        <row r="68">
          <cell r="E68" t="str">
            <v>11</v>
          </cell>
        </row>
        <row r="69">
          <cell r="E69" t="str">
            <v>11</v>
          </cell>
        </row>
        <row r="70">
          <cell r="E70" t="str">
            <v>11</v>
          </cell>
        </row>
        <row r="71">
          <cell r="E71" t="str">
            <v>11</v>
          </cell>
        </row>
        <row r="72">
          <cell r="E72" t="str">
            <v>11</v>
          </cell>
        </row>
        <row r="73">
          <cell r="E73" t="str">
            <v>11</v>
          </cell>
        </row>
        <row r="74">
          <cell r="E74" t="str">
            <v>11</v>
          </cell>
        </row>
        <row r="75">
          <cell r="E75" t="str">
            <v>11</v>
          </cell>
        </row>
        <row r="76">
          <cell r="E76" t="str">
            <v>11</v>
          </cell>
        </row>
        <row r="77">
          <cell r="E77" t="str">
            <v>11</v>
          </cell>
        </row>
        <row r="78">
          <cell r="E78" t="str">
            <v>11</v>
          </cell>
        </row>
        <row r="79">
          <cell r="E79" t="str">
            <v>11</v>
          </cell>
        </row>
        <row r="80">
          <cell r="E80" t="str">
            <v>11</v>
          </cell>
        </row>
        <row r="81">
          <cell r="E81" t="str">
            <v>11</v>
          </cell>
        </row>
        <row r="82">
          <cell r="E82" t="str">
            <v>11</v>
          </cell>
        </row>
        <row r="83">
          <cell r="E83" t="str">
            <v>11</v>
          </cell>
        </row>
        <row r="84">
          <cell r="E84" t="str">
            <v>11</v>
          </cell>
        </row>
        <row r="85">
          <cell r="E85" t="str">
            <v>11</v>
          </cell>
        </row>
        <row r="86">
          <cell r="E86" t="str">
            <v>11</v>
          </cell>
        </row>
        <row r="87">
          <cell r="E87" t="str">
            <v>11</v>
          </cell>
        </row>
        <row r="88">
          <cell r="E88" t="str">
            <v>11</v>
          </cell>
        </row>
        <row r="89">
          <cell r="E89" t="str">
            <v>11</v>
          </cell>
        </row>
        <row r="90">
          <cell r="E90" t="str">
            <v>11</v>
          </cell>
        </row>
        <row r="91">
          <cell r="E91" t="str">
            <v>11</v>
          </cell>
        </row>
        <row r="92">
          <cell r="E92" t="str">
            <v>11</v>
          </cell>
        </row>
        <row r="93">
          <cell r="E93" t="str">
            <v>13</v>
          </cell>
        </row>
        <row r="94">
          <cell r="E94" t="str">
            <v>13</v>
          </cell>
        </row>
        <row r="95">
          <cell r="E95" t="str">
            <v>13</v>
          </cell>
        </row>
        <row r="96">
          <cell r="E96" t="str">
            <v>13</v>
          </cell>
        </row>
        <row r="97">
          <cell r="E97" t="str">
            <v>13</v>
          </cell>
        </row>
        <row r="98">
          <cell r="E98" t="str">
            <v>13</v>
          </cell>
        </row>
        <row r="99">
          <cell r="E99" t="str">
            <v>13</v>
          </cell>
        </row>
        <row r="100">
          <cell r="E100" t="str">
            <v>13</v>
          </cell>
        </row>
        <row r="101">
          <cell r="E101" t="str">
            <v>13</v>
          </cell>
        </row>
        <row r="102">
          <cell r="E102" t="str">
            <v>13</v>
          </cell>
        </row>
        <row r="103">
          <cell r="E103" t="str">
            <v>13</v>
          </cell>
        </row>
        <row r="104">
          <cell r="E104" t="str">
            <v>13</v>
          </cell>
        </row>
        <row r="105">
          <cell r="E105" t="str">
            <v>13</v>
          </cell>
        </row>
        <row r="106">
          <cell r="E106" t="str">
            <v>13</v>
          </cell>
        </row>
        <row r="107">
          <cell r="E107" t="str">
            <v>13</v>
          </cell>
        </row>
        <row r="108">
          <cell r="E108" t="str">
            <v>13</v>
          </cell>
        </row>
        <row r="109">
          <cell r="E109" t="str">
            <v>13</v>
          </cell>
        </row>
        <row r="110">
          <cell r="E110" t="str">
            <v>13</v>
          </cell>
        </row>
        <row r="111">
          <cell r="E111" t="str">
            <v>13</v>
          </cell>
        </row>
        <row r="112">
          <cell r="E112" t="str">
            <v>13</v>
          </cell>
        </row>
        <row r="113">
          <cell r="E113" t="str">
            <v>13</v>
          </cell>
        </row>
        <row r="114">
          <cell r="E114" t="str">
            <v>13</v>
          </cell>
        </row>
        <row r="115">
          <cell r="E115" t="str">
            <v>13</v>
          </cell>
        </row>
        <row r="116">
          <cell r="E116" t="str">
            <v>13</v>
          </cell>
        </row>
        <row r="117">
          <cell r="E117" t="str">
            <v>13</v>
          </cell>
        </row>
        <row r="118">
          <cell r="E118" t="str">
            <v>13</v>
          </cell>
        </row>
        <row r="119">
          <cell r="E119" t="str">
            <v>13</v>
          </cell>
        </row>
        <row r="120">
          <cell r="E120" t="str">
            <v>13</v>
          </cell>
        </row>
        <row r="121">
          <cell r="E121" t="str">
            <v>13</v>
          </cell>
        </row>
        <row r="122">
          <cell r="E122" t="str">
            <v>13</v>
          </cell>
        </row>
        <row r="123">
          <cell r="E123" t="str">
            <v>13</v>
          </cell>
        </row>
        <row r="124">
          <cell r="E124" t="str">
            <v>13</v>
          </cell>
        </row>
        <row r="125">
          <cell r="E125" t="str">
            <v>13</v>
          </cell>
        </row>
        <row r="126">
          <cell r="E126" t="str">
            <v>13</v>
          </cell>
        </row>
        <row r="127">
          <cell r="E127" t="str">
            <v>13</v>
          </cell>
        </row>
        <row r="128">
          <cell r="E128" t="str">
            <v>13</v>
          </cell>
        </row>
        <row r="129">
          <cell r="E129" t="str">
            <v>13</v>
          </cell>
        </row>
        <row r="130">
          <cell r="E130" t="str">
            <v>13</v>
          </cell>
        </row>
        <row r="131">
          <cell r="E131" t="str">
            <v>13</v>
          </cell>
        </row>
        <row r="132">
          <cell r="E132" t="str">
            <v>13</v>
          </cell>
        </row>
        <row r="133">
          <cell r="E133" t="str">
            <v>13</v>
          </cell>
        </row>
        <row r="134">
          <cell r="E134" t="str">
            <v>13</v>
          </cell>
        </row>
        <row r="135">
          <cell r="E135" t="str">
            <v>13</v>
          </cell>
        </row>
        <row r="136">
          <cell r="E136" t="str">
            <v>13</v>
          </cell>
        </row>
        <row r="137">
          <cell r="E137" t="str">
            <v>13</v>
          </cell>
        </row>
        <row r="138">
          <cell r="E138" t="str">
            <v>13</v>
          </cell>
        </row>
        <row r="139">
          <cell r="E139" t="str">
            <v>13</v>
          </cell>
        </row>
        <row r="140">
          <cell r="E140" t="str">
            <v>13</v>
          </cell>
        </row>
        <row r="141">
          <cell r="E141" t="str">
            <v>13</v>
          </cell>
        </row>
        <row r="142">
          <cell r="E142" t="str">
            <v>13</v>
          </cell>
        </row>
        <row r="143">
          <cell r="E143" t="str">
            <v>13</v>
          </cell>
        </row>
        <row r="144">
          <cell r="E144" t="str">
            <v>13</v>
          </cell>
        </row>
        <row r="145">
          <cell r="E145" t="str">
            <v>13</v>
          </cell>
        </row>
        <row r="146">
          <cell r="E146" t="str">
            <v>13</v>
          </cell>
        </row>
        <row r="147">
          <cell r="E147" t="str">
            <v>13</v>
          </cell>
        </row>
        <row r="148">
          <cell r="E148" t="str">
            <v>13</v>
          </cell>
        </row>
        <row r="149">
          <cell r="E149" t="str">
            <v>13</v>
          </cell>
        </row>
        <row r="150">
          <cell r="E150" t="str">
            <v>13</v>
          </cell>
        </row>
        <row r="151">
          <cell r="E151" t="str">
            <v>13</v>
          </cell>
        </row>
        <row r="152">
          <cell r="E152" t="str">
            <v>13</v>
          </cell>
        </row>
        <row r="153">
          <cell r="E153" t="str">
            <v>13</v>
          </cell>
        </row>
        <row r="154">
          <cell r="E154" t="str">
            <v>12</v>
          </cell>
        </row>
        <row r="155">
          <cell r="E155" t="str">
            <v>12</v>
          </cell>
        </row>
        <row r="156">
          <cell r="E156" t="str">
            <v>12</v>
          </cell>
        </row>
        <row r="157">
          <cell r="E157" t="str">
            <v>12</v>
          </cell>
        </row>
        <row r="158">
          <cell r="E158" t="str">
            <v>12</v>
          </cell>
        </row>
        <row r="159">
          <cell r="E159" t="str">
            <v>12</v>
          </cell>
        </row>
        <row r="160">
          <cell r="E160" t="str">
            <v>15</v>
          </cell>
        </row>
        <row r="161">
          <cell r="E161" t="str">
            <v>20</v>
          </cell>
        </row>
        <row r="162">
          <cell r="E162" t="str">
            <v>20</v>
          </cell>
        </row>
        <row r="163">
          <cell r="E163" t="str">
            <v>20</v>
          </cell>
        </row>
        <row r="164">
          <cell r="E164" t="str">
            <v>20</v>
          </cell>
        </row>
        <row r="165">
          <cell r="E165" t="str">
            <v>20</v>
          </cell>
        </row>
        <row r="166">
          <cell r="E166" t="str">
            <v>20</v>
          </cell>
        </row>
        <row r="167">
          <cell r="E167" t="str">
            <v>20</v>
          </cell>
        </row>
        <row r="168">
          <cell r="E168" t="str">
            <v>21</v>
          </cell>
        </row>
        <row r="169">
          <cell r="E169" t="str">
            <v>24</v>
          </cell>
        </row>
        <row r="170">
          <cell r="E170" t="str">
            <v>24</v>
          </cell>
        </row>
        <row r="171">
          <cell r="E171" t="str">
            <v>24</v>
          </cell>
        </row>
        <row r="172">
          <cell r="E172" t="str">
            <v>24</v>
          </cell>
        </row>
        <row r="173">
          <cell r="E173" t="str">
            <v>24</v>
          </cell>
        </row>
        <row r="174">
          <cell r="E174" t="str">
            <v>24</v>
          </cell>
        </row>
        <row r="175">
          <cell r="E175" t="str">
            <v>50</v>
          </cell>
        </row>
        <row r="176">
          <cell r="E176" t="str">
            <v>50</v>
          </cell>
        </row>
        <row r="177">
          <cell r="E177" t="str">
            <v>50</v>
          </cell>
        </row>
        <row r="178">
          <cell r="E178" t="str">
            <v>50</v>
          </cell>
        </row>
        <row r="179">
          <cell r="E179" t="str">
            <v>50</v>
          </cell>
        </row>
        <row r="180">
          <cell r="E180" t="str">
            <v>50</v>
          </cell>
        </row>
        <row r="181">
          <cell r="E181" t="str">
            <v>50</v>
          </cell>
        </row>
        <row r="182">
          <cell r="E182" t="str">
            <v>50</v>
          </cell>
        </row>
        <row r="183">
          <cell r="E183" t="str">
            <v>50</v>
          </cell>
        </row>
        <row r="184">
          <cell r="E184" t="str">
            <v>50</v>
          </cell>
        </row>
        <row r="185">
          <cell r="E185" t="str">
            <v>51</v>
          </cell>
        </row>
        <row r="186">
          <cell r="E186" t="str">
            <v>51</v>
          </cell>
        </row>
        <row r="187">
          <cell r="E187" t="str">
            <v>50</v>
          </cell>
        </row>
        <row r="188">
          <cell r="E188" t="str">
            <v>50</v>
          </cell>
        </row>
        <row r="189">
          <cell r="E189" t="str">
            <v>50</v>
          </cell>
        </row>
        <row r="190">
          <cell r="E190" t="str">
            <v>50</v>
          </cell>
        </row>
        <row r="191">
          <cell r="E191" t="str">
            <v>50</v>
          </cell>
        </row>
        <row r="192">
          <cell r="E192" t="str">
            <v>50</v>
          </cell>
        </row>
        <row r="193">
          <cell r="E193" t="str">
            <v>50</v>
          </cell>
        </row>
        <row r="194">
          <cell r="E194" t="str">
            <v>50</v>
          </cell>
        </row>
        <row r="195">
          <cell r="E195" t="str">
            <v>50</v>
          </cell>
        </row>
        <row r="196">
          <cell r="E196" t="str">
            <v>50</v>
          </cell>
        </row>
        <row r="197">
          <cell r="E197" t="str">
            <v>50</v>
          </cell>
        </row>
        <row r="198">
          <cell r="E198" t="str">
            <v>50</v>
          </cell>
        </row>
        <row r="199">
          <cell r="E199" t="str">
            <v>50</v>
          </cell>
        </row>
        <row r="200">
          <cell r="E200" t="str">
            <v>52</v>
          </cell>
        </row>
        <row r="201">
          <cell r="E201" t="str">
            <v>52</v>
          </cell>
        </row>
        <row r="202">
          <cell r="E202" t="str">
            <v>52</v>
          </cell>
        </row>
        <row r="203">
          <cell r="E203" t="str">
            <v>52</v>
          </cell>
        </row>
        <row r="204">
          <cell r="E204" t="str">
            <v>52</v>
          </cell>
        </row>
        <row r="205">
          <cell r="E205" t="str">
            <v>52</v>
          </cell>
        </row>
        <row r="206">
          <cell r="E206" t="str">
            <v>52</v>
          </cell>
        </row>
        <row r="207">
          <cell r="E207" t="str">
            <v>52</v>
          </cell>
        </row>
        <row r="208">
          <cell r="E208" t="str">
            <v>52</v>
          </cell>
        </row>
        <row r="209">
          <cell r="E209" t="str">
            <v>35</v>
          </cell>
        </row>
        <row r="210">
          <cell r="E210" t="str">
            <v>35</v>
          </cell>
        </row>
        <row r="211">
          <cell r="E211" t="str">
            <v>35</v>
          </cell>
        </row>
        <row r="212">
          <cell r="E212" t="str">
            <v>35</v>
          </cell>
        </row>
        <row r="213">
          <cell r="E213" t="str">
            <v>35</v>
          </cell>
        </row>
        <row r="214">
          <cell r="E214" t="str">
            <v>35</v>
          </cell>
        </row>
        <row r="215">
          <cell r="E215" t="str">
            <v>35</v>
          </cell>
        </row>
        <row r="216">
          <cell r="E216" t="str">
            <v>35</v>
          </cell>
        </row>
        <row r="217">
          <cell r="E217" t="str">
            <v>35</v>
          </cell>
        </row>
        <row r="218">
          <cell r="E218" t="str">
            <v>35</v>
          </cell>
        </row>
        <row r="219">
          <cell r="E219" t="str">
            <v>35</v>
          </cell>
        </row>
        <row r="220">
          <cell r="E220" t="str">
            <v>35</v>
          </cell>
        </row>
        <row r="221">
          <cell r="E221" t="str">
            <v>36</v>
          </cell>
        </row>
        <row r="222">
          <cell r="E222" t="str">
            <v>46</v>
          </cell>
        </row>
        <row r="223">
          <cell r="E223" t="str">
            <v>46</v>
          </cell>
        </row>
        <row r="224">
          <cell r="E224" t="str">
            <v>46</v>
          </cell>
        </row>
        <row r="225">
          <cell r="E225" t="str">
            <v>46</v>
          </cell>
        </row>
        <row r="226">
          <cell r="E226" t="str">
            <v>46</v>
          </cell>
        </row>
        <row r="227">
          <cell r="E227" t="str">
            <v>46</v>
          </cell>
        </row>
        <row r="228">
          <cell r="E228" t="str">
            <v>47</v>
          </cell>
        </row>
        <row r="229">
          <cell r="E229" t="str">
            <v>47</v>
          </cell>
        </row>
        <row r="230">
          <cell r="E230" t="str">
            <v>47</v>
          </cell>
        </row>
        <row r="231">
          <cell r="E231" t="str">
            <v>47</v>
          </cell>
        </row>
        <row r="232">
          <cell r="E232" t="str">
            <v>47</v>
          </cell>
        </row>
        <row r="233">
          <cell r="E233" t="str">
            <v>48</v>
          </cell>
        </row>
        <row r="234">
          <cell r="E234" t="str">
            <v>48</v>
          </cell>
        </row>
        <row r="235">
          <cell r="E235" t="str">
            <v>48</v>
          </cell>
        </row>
        <row r="236">
          <cell r="E236" t="str">
            <v>48</v>
          </cell>
        </row>
        <row r="237">
          <cell r="E237" t="str">
            <v>48</v>
          </cell>
        </row>
        <row r="238">
          <cell r="E238" t="str">
            <v>48</v>
          </cell>
        </row>
        <row r="239">
          <cell r="E239" t="str">
            <v>48</v>
          </cell>
        </row>
        <row r="240">
          <cell r="E240" t="str">
            <v>45</v>
          </cell>
        </row>
        <row r="241">
          <cell r="E241" t="str">
            <v>45</v>
          </cell>
        </row>
        <row r="242">
          <cell r="E242" t="str">
            <v>45</v>
          </cell>
        </row>
        <row r="243">
          <cell r="E243" t="str">
            <v>45</v>
          </cell>
        </row>
        <row r="244">
          <cell r="E244" t="str">
            <v>45</v>
          </cell>
        </row>
        <row r="245">
          <cell r="E245" t="str">
            <v>45</v>
          </cell>
        </row>
        <row r="246">
          <cell r="E246" t="str">
            <v>45</v>
          </cell>
        </row>
        <row r="247">
          <cell r="E247" t="str">
            <v>45</v>
          </cell>
        </row>
        <row r="248">
          <cell r="E248" t="str">
            <v>45</v>
          </cell>
        </row>
        <row r="249">
          <cell r="E249" t="str">
            <v>45</v>
          </cell>
        </row>
        <row r="250">
          <cell r="E250" t="str">
            <v>45</v>
          </cell>
        </row>
        <row r="251">
          <cell r="E251" t="str">
            <v>45</v>
          </cell>
        </row>
        <row r="252">
          <cell r="E252" t="str">
            <v>45</v>
          </cell>
        </row>
        <row r="253">
          <cell r="E253" t="str">
            <v>45</v>
          </cell>
        </row>
        <row r="254">
          <cell r="E254" t="str">
            <v>45</v>
          </cell>
        </row>
        <row r="255">
          <cell r="E255" t="str">
            <v>45</v>
          </cell>
        </row>
        <row r="256">
          <cell r="E256" t="str">
            <v>45</v>
          </cell>
        </row>
        <row r="257">
          <cell r="E257" t="str">
            <v>45</v>
          </cell>
        </row>
        <row r="258">
          <cell r="E258" t="str">
            <v>45</v>
          </cell>
        </row>
        <row r="259">
          <cell r="E259" t="str">
            <v>45</v>
          </cell>
        </row>
        <row r="260">
          <cell r="E260" t="str">
            <v>47</v>
          </cell>
        </row>
        <row r="261">
          <cell r="E261" t="str">
            <v>47</v>
          </cell>
        </row>
        <row r="262">
          <cell r="E262" t="str">
            <v>47</v>
          </cell>
        </row>
        <row r="263">
          <cell r="E263" t="str">
            <v>47</v>
          </cell>
        </row>
        <row r="264">
          <cell r="E264" t="str">
            <v>47</v>
          </cell>
        </row>
        <row r="265">
          <cell r="E265" t="str">
            <v>47</v>
          </cell>
        </row>
        <row r="266">
          <cell r="E266" t="str">
            <v>47</v>
          </cell>
        </row>
        <row r="267">
          <cell r="E267" t="str">
            <v>47</v>
          </cell>
        </row>
        <row r="268">
          <cell r="E268" t="str">
            <v>47</v>
          </cell>
        </row>
        <row r="269">
          <cell r="E269" t="str">
            <v>47</v>
          </cell>
        </row>
        <row r="270">
          <cell r="E270" t="str">
            <v>47</v>
          </cell>
        </row>
        <row r="271">
          <cell r="E271" t="str">
            <v>47</v>
          </cell>
        </row>
        <row r="272">
          <cell r="E272" t="str">
            <v>47</v>
          </cell>
        </row>
        <row r="273">
          <cell r="E273" t="str">
            <v>47</v>
          </cell>
        </row>
        <row r="274">
          <cell r="E274" t="str">
            <v>47</v>
          </cell>
        </row>
        <row r="275">
          <cell r="E275" t="str">
            <v>47</v>
          </cell>
        </row>
        <row r="276">
          <cell r="E276" t="str">
            <v>47</v>
          </cell>
        </row>
        <row r="277">
          <cell r="E277" t="str">
            <v>47</v>
          </cell>
        </row>
        <row r="278">
          <cell r="E278" t="str">
            <v>47</v>
          </cell>
        </row>
        <row r="279">
          <cell r="E279" t="str">
            <v>47</v>
          </cell>
        </row>
        <row r="280">
          <cell r="E280" t="str">
            <v>47</v>
          </cell>
        </row>
        <row r="281">
          <cell r="E281" t="str">
            <v>47</v>
          </cell>
        </row>
        <row r="282">
          <cell r="E282" t="str">
            <v>47</v>
          </cell>
        </row>
        <row r="283">
          <cell r="E283" t="str">
            <v>47</v>
          </cell>
        </row>
        <row r="284">
          <cell r="E284" t="str">
            <v>47</v>
          </cell>
        </row>
        <row r="285">
          <cell r="E285" t="str">
            <v>47</v>
          </cell>
        </row>
        <row r="286">
          <cell r="E286" t="str">
            <v>47</v>
          </cell>
        </row>
        <row r="287">
          <cell r="E287" t="str">
            <v>47</v>
          </cell>
        </row>
        <row r="288">
          <cell r="E288" t="str">
            <v>47</v>
          </cell>
        </row>
        <row r="289">
          <cell r="E289" t="str">
            <v>47</v>
          </cell>
        </row>
        <row r="290">
          <cell r="E290" t="str">
            <v>47</v>
          </cell>
        </row>
        <row r="291">
          <cell r="E291" t="str">
            <v>47</v>
          </cell>
        </row>
        <row r="292">
          <cell r="E292" t="str">
            <v>47</v>
          </cell>
        </row>
        <row r="293">
          <cell r="E293" t="str">
            <v>47</v>
          </cell>
        </row>
        <row r="294">
          <cell r="E294" t="str">
            <v>47</v>
          </cell>
        </row>
        <row r="295">
          <cell r="E295" t="str">
            <v>47</v>
          </cell>
        </row>
        <row r="296">
          <cell r="E296" t="str">
            <v>47</v>
          </cell>
        </row>
        <row r="297">
          <cell r="E297" t="str">
            <v>47</v>
          </cell>
        </row>
        <row r="298">
          <cell r="E298" t="str">
            <v>47</v>
          </cell>
        </row>
        <row r="299">
          <cell r="E299" t="str">
            <v>47</v>
          </cell>
        </row>
        <row r="300">
          <cell r="E300" t="str">
            <v>47</v>
          </cell>
        </row>
        <row r="301">
          <cell r="E301" t="str">
            <v>47</v>
          </cell>
        </row>
        <row r="302">
          <cell r="E302" t="str">
            <v>47</v>
          </cell>
        </row>
        <row r="303">
          <cell r="E303" t="str">
            <v>47</v>
          </cell>
        </row>
        <row r="304">
          <cell r="E304" t="str">
            <v>47</v>
          </cell>
        </row>
        <row r="305">
          <cell r="E305" t="str">
            <v>47</v>
          </cell>
        </row>
        <row r="306">
          <cell r="E306" t="str">
            <v>47</v>
          </cell>
        </row>
        <row r="307">
          <cell r="E307" t="str">
            <v>47</v>
          </cell>
        </row>
        <row r="308">
          <cell r="E308" t="str">
            <v>47</v>
          </cell>
        </row>
        <row r="309">
          <cell r="E309" t="str">
            <v>47</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6" Type="http://schemas.openxmlformats.org/officeDocument/2006/relationships/hyperlink" Target="http://tescod1.eskom.co.za:84/Prt09BG/8000/8017.PDF" TargetMode="External"/><Relationship Id="rId21" Type="http://schemas.openxmlformats.org/officeDocument/2006/relationships/hyperlink" Target="http://tescod1.eskom.co.za:84/Prt09BG/8000/8017.PDF" TargetMode="External"/><Relationship Id="rId42" Type="http://schemas.openxmlformats.org/officeDocument/2006/relationships/hyperlink" Target="http://tescod1.eskom.co.za:84/Prt09BG/8000/8017.PDF" TargetMode="External"/><Relationship Id="rId47" Type="http://schemas.openxmlformats.org/officeDocument/2006/relationships/hyperlink" Target="http://tescod1.eskom.co.za:84/Prt09BG/8000/8017.PDF" TargetMode="External"/><Relationship Id="rId63" Type="http://schemas.openxmlformats.org/officeDocument/2006/relationships/hyperlink" Target="http://tescod1.eskom.co.za:84/Prt09BG/8000/8008.PDF" TargetMode="External"/><Relationship Id="rId68" Type="http://schemas.openxmlformats.org/officeDocument/2006/relationships/hyperlink" Target="http://tescod1.eskom.co.za:84/Prt09BG/8000/8008.PDF" TargetMode="External"/><Relationship Id="rId84" Type="http://schemas.openxmlformats.org/officeDocument/2006/relationships/hyperlink" Target="http://tescod1.eskom.co.za:84/Prt09BG/8000/8021.PDF" TargetMode="External"/><Relationship Id="rId89" Type="http://schemas.openxmlformats.org/officeDocument/2006/relationships/hyperlink" Target="http://tescod1.eskom.co.za:84/Prt09BG/8000/8021.PDF" TargetMode="External"/><Relationship Id="rId16" Type="http://schemas.openxmlformats.org/officeDocument/2006/relationships/hyperlink" Target="http://tescod1.eskom.co.za:84/Prt09BG/8000/8005.pdf" TargetMode="External"/><Relationship Id="rId11" Type="http://schemas.openxmlformats.org/officeDocument/2006/relationships/hyperlink" Target="http://tescod1.eskom.co.za:84/Prt09BG/8000/8005.pdf" TargetMode="External"/><Relationship Id="rId32" Type="http://schemas.openxmlformats.org/officeDocument/2006/relationships/hyperlink" Target="http://tescod1.eskom.co.za:84/Prt09BG/8000/8017.PDF" TargetMode="External"/><Relationship Id="rId37" Type="http://schemas.openxmlformats.org/officeDocument/2006/relationships/hyperlink" Target="http://tescod1.eskom.co.za:84/Prt09BG/8000/8017.PDF" TargetMode="External"/><Relationship Id="rId53" Type="http://schemas.openxmlformats.org/officeDocument/2006/relationships/hyperlink" Target="http://tescod1.eskom.co.za:84/Prt09BG/8000/8007.PDF" TargetMode="External"/><Relationship Id="rId58" Type="http://schemas.openxmlformats.org/officeDocument/2006/relationships/hyperlink" Target="http://tescod1.eskom.co.za:84/Prt09BG/8000/8007.PDF" TargetMode="External"/><Relationship Id="rId74" Type="http://schemas.openxmlformats.org/officeDocument/2006/relationships/hyperlink" Target="http://tescod1.eskom.co.za:84/Prt09BG/8000/8008.PDF" TargetMode="External"/><Relationship Id="rId79" Type="http://schemas.openxmlformats.org/officeDocument/2006/relationships/hyperlink" Target="http://tescod1.eskom.co.za:84/Prt09BG/8000/8008.PDF" TargetMode="External"/><Relationship Id="rId5" Type="http://schemas.openxmlformats.org/officeDocument/2006/relationships/hyperlink" Target="http://tescod1.eskom.co.za:84/Prt09BG/8000/8005.pdf" TargetMode="External"/><Relationship Id="rId90" Type="http://schemas.openxmlformats.org/officeDocument/2006/relationships/hyperlink" Target="http://tescod1.eskom.co.za:84/Prt09BG/8000/8021.PDF" TargetMode="External"/><Relationship Id="rId95" Type="http://schemas.openxmlformats.org/officeDocument/2006/relationships/hyperlink" Target="http://tescod1.eskom.co.za:84/Prt09BG/8000/8021.PDF" TargetMode="External"/><Relationship Id="rId22" Type="http://schemas.openxmlformats.org/officeDocument/2006/relationships/hyperlink" Target="http://tescod1.eskom.co.za:84/Prt09BG/8000/8017.PDF" TargetMode="External"/><Relationship Id="rId27" Type="http://schemas.openxmlformats.org/officeDocument/2006/relationships/hyperlink" Target="http://tescod1.eskom.co.za:84/Prt09BG/8000/8017.PDF" TargetMode="External"/><Relationship Id="rId43" Type="http://schemas.openxmlformats.org/officeDocument/2006/relationships/hyperlink" Target="http://tescod1.eskom.co.za:84/Prt09BG/8000/8017.PDF" TargetMode="External"/><Relationship Id="rId48" Type="http://schemas.openxmlformats.org/officeDocument/2006/relationships/hyperlink" Target="http://tescod1.eskom.co.za:84/Prt09BG/8000/8017.PDF" TargetMode="External"/><Relationship Id="rId64" Type="http://schemas.openxmlformats.org/officeDocument/2006/relationships/hyperlink" Target="http://tescod1.eskom.co.za:84/Prt09BG/8000/8008.PDF" TargetMode="External"/><Relationship Id="rId69" Type="http://schemas.openxmlformats.org/officeDocument/2006/relationships/hyperlink" Target="http://tescod1.eskom.co.za:84/Prt09BG/8000/8008.PDF" TargetMode="External"/><Relationship Id="rId80" Type="http://schemas.openxmlformats.org/officeDocument/2006/relationships/hyperlink" Target="http://tescod1.eskom.co.za:84/Prt09BG/8000/8021.PDF" TargetMode="External"/><Relationship Id="rId85" Type="http://schemas.openxmlformats.org/officeDocument/2006/relationships/hyperlink" Target="http://tescod1.eskom.co.za:84/Prt09BG/8000/8021.PDF" TargetMode="External"/><Relationship Id="rId3" Type="http://schemas.openxmlformats.org/officeDocument/2006/relationships/hyperlink" Target="http://tescod1.eskom.co.za:84/Prt09BG/8000/8005.pdf" TargetMode="External"/><Relationship Id="rId12" Type="http://schemas.openxmlformats.org/officeDocument/2006/relationships/hyperlink" Target="http://tescod1.eskom.co.za:84/Prt09BG/8000/8005.pdf" TargetMode="External"/><Relationship Id="rId17" Type="http://schemas.openxmlformats.org/officeDocument/2006/relationships/hyperlink" Target="http://tescod1.eskom.co.za:84/Prt09BG/8000/8005.pdf" TargetMode="External"/><Relationship Id="rId25" Type="http://schemas.openxmlformats.org/officeDocument/2006/relationships/hyperlink" Target="http://tescod1.eskom.co.za:84/Prt09BG/8000/8017.PDF" TargetMode="External"/><Relationship Id="rId33" Type="http://schemas.openxmlformats.org/officeDocument/2006/relationships/hyperlink" Target="http://tescod1.eskom.co.za:84/Prt09BG/8000/8017.PDF" TargetMode="External"/><Relationship Id="rId38" Type="http://schemas.openxmlformats.org/officeDocument/2006/relationships/hyperlink" Target="http://tescod1.eskom.co.za:84/Prt09BG/8000/8017.PDF" TargetMode="External"/><Relationship Id="rId46" Type="http://schemas.openxmlformats.org/officeDocument/2006/relationships/hyperlink" Target="http://tescod1.eskom.co.za:84/Prt09BG/8000/8017.PDF" TargetMode="External"/><Relationship Id="rId59" Type="http://schemas.openxmlformats.org/officeDocument/2006/relationships/hyperlink" Target="http://tescod1.eskom.co.za:84/Prt09BG/8000/8007.PDF" TargetMode="External"/><Relationship Id="rId67" Type="http://schemas.openxmlformats.org/officeDocument/2006/relationships/hyperlink" Target="http://tescod1.eskom.co.za:84/Prt09BG/8000/8008.PDF" TargetMode="External"/><Relationship Id="rId20" Type="http://schemas.openxmlformats.org/officeDocument/2006/relationships/hyperlink" Target="http://tescod1.eskom.co.za:84/Prt09BG/8000/8016.PDF" TargetMode="External"/><Relationship Id="rId41" Type="http://schemas.openxmlformats.org/officeDocument/2006/relationships/hyperlink" Target="http://tescod1.eskom.co.za:84/Prt09BG/8000/8017.PDF" TargetMode="External"/><Relationship Id="rId54" Type="http://schemas.openxmlformats.org/officeDocument/2006/relationships/hyperlink" Target="http://tescod1.eskom.co.za:84/Prt09BG/8000/8007.PDF" TargetMode="External"/><Relationship Id="rId62" Type="http://schemas.openxmlformats.org/officeDocument/2006/relationships/hyperlink" Target="http://tescod1.eskom.co.za:84/Prt09BG/8000/8008.PDF" TargetMode="External"/><Relationship Id="rId70" Type="http://schemas.openxmlformats.org/officeDocument/2006/relationships/hyperlink" Target="http://tescod1.eskom.co.za:84/Prt09BG/8000/8008.PDF" TargetMode="External"/><Relationship Id="rId75" Type="http://schemas.openxmlformats.org/officeDocument/2006/relationships/hyperlink" Target="http://tescod1.eskom.co.za:84/Prt09BG/8000/8008.PDF" TargetMode="External"/><Relationship Id="rId83" Type="http://schemas.openxmlformats.org/officeDocument/2006/relationships/hyperlink" Target="http://tescod1.eskom.co.za:84/Prt09BG/8000/8021.PDF" TargetMode="External"/><Relationship Id="rId88" Type="http://schemas.openxmlformats.org/officeDocument/2006/relationships/hyperlink" Target="http://tescod1.eskom.co.za:84/Prt09BG/8000/8021.PDF" TargetMode="External"/><Relationship Id="rId91" Type="http://schemas.openxmlformats.org/officeDocument/2006/relationships/hyperlink" Target="http://tescod1.eskom.co.za:84/Prt09BG/8000/8021.PDF" TargetMode="External"/><Relationship Id="rId96" Type="http://schemas.openxmlformats.org/officeDocument/2006/relationships/hyperlink" Target="http://tescod1.eskom.co.za:84/Prt09BG/8000/8021.PDF" TargetMode="External"/><Relationship Id="rId1" Type="http://schemas.openxmlformats.org/officeDocument/2006/relationships/hyperlink" Target="http://tescod1.eskom.co.za:84/Prt09BG/8000/8005.pdf" TargetMode="External"/><Relationship Id="rId6" Type="http://schemas.openxmlformats.org/officeDocument/2006/relationships/hyperlink" Target="http://tescod1.eskom.co.za:84/Prt09BG/8000/8005.pdf" TargetMode="External"/><Relationship Id="rId15" Type="http://schemas.openxmlformats.org/officeDocument/2006/relationships/hyperlink" Target="http://tescod1.eskom.co.za:84/Prt09BG/8000/8005.pdf" TargetMode="External"/><Relationship Id="rId23" Type="http://schemas.openxmlformats.org/officeDocument/2006/relationships/hyperlink" Target="http://tescod1.eskom.co.za:84/Prt09BG/8000/8017.PDF" TargetMode="External"/><Relationship Id="rId28" Type="http://schemas.openxmlformats.org/officeDocument/2006/relationships/hyperlink" Target="http://tescod1.eskom.co.za:84/Prt09BG/8000/8017.PDF" TargetMode="External"/><Relationship Id="rId36" Type="http://schemas.openxmlformats.org/officeDocument/2006/relationships/hyperlink" Target="http://tescod1.eskom.co.za:84/Prt09BG/8000/8017.PDF" TargetMode="External"/><Relationship Id="rId49" Type="http://schemas.openxmlformats.org/officeDocument/2006/relationships/hyperlink" Target="http://tescod1.eskom.co.za:84/Prt09BG/8000/8017.PDF" TargetMode="External"/><Relationship Id="rId57" Type="http://schemas.openxmlformats.org/officeDocument/2006/relationships/hyperlink" Target="http://tescod1.eskom.co.za:84/Prt09BG/8000/8007.PDF" TargetMode="External"/><Relationship Id="rId10" Type="http://schemas.openxmlformats.org/officeDocument/2006/relationships/hyperlink" Target="http://tescod1.eskom.co.za:84/Prt09BG/8000/8005.pdf" TargetMode="External"/><Relationship Id="rId31" Type="http://schemas.openxmlformats.org/officeDocument/2006/relationships/hyperlink" Target="http://tescod1.eskom.co.za:84/Prt09BG/8000/8017.PDF" TargetMode="External"/><Relationship Id="rId44" Type="http://schemas.openxmlformats.org/officeDocument/2006/relationships/hyperlink" Target="http://tescod1.eskom.co.za:84/Prt09BG/8000/8017.PDF" TargetMode="External"/><Relationship Id="rId52" Type="http://schemas.openxmlformats.org/officeDocument/2006/relationships/hyperlink" Target="http://tescod1.eskom.co.za:84/Prt09BG/8000/8017.PDF" TargetMode="External"/><Relationship Id="rId60" Type="http://schemas.openxmlformats.org/officeDocument/2006/relationships/hyperlink" Target="http://tescod1.eskom.co.za:84/Prt09BG/8000/8007.PDF" TargetMode="External"/><Relationship Id="rId65" Type="http://schemas.openxmlformats.org/officeDocument/2006/relationships/hyperlink" Target="http://tescod1.eskom.co.za:84/Prt09BG/8000/8008.PDF" TargetMode="External"/><Relationship Id="rId73" Type="http://schemas.openxmlformats.org/officeDocument/2006/relationships/hyperlink" Target="http://tescod1.eskom.co.za:84/Prt09BG/8000/8008.PDF" TargetMode="External"/><Relationship Id="rId78" Type="http://schemas.openxmlformats.org/officeDocument/2006/relationships/hyperlink" Target="http://tescod1.eskom.co.za:84/Prt09BG/8000/8008.PDF" TargetMode="External"/><Relationship Id="rId81" Type="http://schemas.openxmlformats.org/officeDocument/2006/relationships/hyperlink" Target="http://tescod1.eskom.co.za:84/Prt09BG/8000/8021.PDF" TargetMode="External"/><Relationship Id="rId86" Type="http://schemas.openxmlformats.org/officeDocument/2006/relationships/hyperlink" Target="http://tescod1.eskom.co.za:84/Prt09BG/8000/8021.PDF" TargetMode="External"/><Relationship Id="rId94" Type="http://schemas.openxmlformats.org/officeDocument/2006/relationships/hyperlink" Target="http://tescod1.eskom.co.za:84/Prt09BG/8000/8021.PDF" TargetMode="External"/><Relationship Id="rId99" Type="http://schemas.openxmlformats.org/officeDocument/2006/relationships/hyperlink" Target="http://tescod1.eskom.co.za:84/Prt09BG/8000/8008.PDF" TargetMode="External"/><Relationship Id="rId4" Type="http://schemas.openxmlformats.org/officeDocument/2006/relationships/hyperlink" Target="http://tescod1.eskom.co.za:84/Prt09BG/8000/8005.pdf" TargetMode="External"/><Relationship Id="rId9" Type="http://schemas.openxmlformats.org/officeDocument/2006/relationships/hyperlink" Target="http://tescod1.eskom.co.za:84/Prt09BG/8000/8005.pdf" TargetMode="External"/><Relationship Id="rId13" Type="http://schemas.openxmlformats.org/officeDocument/2006/relationships/hyperlink" Target="http://tescod1.eskom.co.za:84/Prt09BG/8000/8005.pdf" TargetMode="External"/><Relationship Id="rId18" Type="http://schemas.openxmlformats.org/officeDocument/2006/relationships/hyperlink" Target="http://tescod1.eskom.co.za:84/Prt09BG/8000/8005.pdf" TargetMode="External"/><Relationship Id="rId39" Type="http://schemas.openxmlformats.org/officeDocument/2006/relationships/hyperlink" Target="http://tescod1.eskom.co.za:84/Prt09BG/8000/8017.PDF" TargetMode="External"/><Relationship Id="rId34" Type="http://schemas.openxmlformats.org/officeDocument/2006/relationships/hyperlink" Target="http://tescod1.eskom.co.za:84/Prt09BG/8000/8017.PDF" TargetMode="External"/><Relationship Id="rId50" Type="http://schemas.openxmlformats.org/officeDocument/2006/relationships/hyperlink" Target="http://tescod1.eskom.co.za:84/Prt09BG/8000/8017.PDF" TargetMode="External"/><Relationship Id="rId55" Type="http://schemas.openxmlformats.org/officeDocument/2006/relationships/hyperlink" Target="http://tescod1.eskom.co.za:84/Prt09BG/8000/8007.PDF" TargetMode="External"/><Relationship Id="rId76" Type="http://schemas.openxmlformats.org/officeDocument/2006/relationships/hyperlink" Target="http://tescod1.eskom.co.za:84/Prt09BG/8000/8008.PDF" TargetMode="External"/><Relationship Id="rId97" Type="http://schemas.openxmlformats.org/officeDocument/2006/relationships/hyperlink" Target="http://tescod1.eskom.co.za:84/Prt09BG/8000/8021.PDF" TargetMode="External"/><Relationship Id="rId7" Type="http://schemas.openxmlformats.org/officeDocument/2006/relationships/hyperlink" Target="http://tescod1.eskom.co.za:84/Prt09BG/8000/8005.pdf" TargetMode="External"/><Relationship Id="rId71" Type="http://schemas.openxmlformats.org/officeDocument/2006/relationships/hyperlink" Target="http://tescod1.eskom.co.za:84/Prt09BG/8000/8008.PDF" TargetMode="External"/><Relationship Id="rId92" Type="http://schemas.openxmlformats.org/officeDocument/2006/relationships/hyperlink" Target="http://tescod1.eskom.co.za:84/Prt09BG/8000/8021.PDF" TargetMode="External"/><Relationship Id="rId2" Type="http://schemas.openxmlformats.org/officeDocument/2006/relationships/hyperlink" Target="http://tescod1.eskom.co.za:84/Prt09BG/8000/8005.pdf" TargetMode="External"/><Relationship Id="rId29" Type="http://schemas.openxmlformats.org/officeDocument/2006/relationships/hyperlink" Target="http://tescod1.eskom.co.za:84/Prt09BG/8000/8017.PDF" TargetMode="External"/><Relationship Id="rId24" Type="http://schemas.openxmlformats.org/officeDocument/2006/relationships/hyperlink" Target="http://tescod1.eskom.co.za:84/Prt09BG/8000/8017.PDF" TargetMode="External"/><Relationship Id="rId40" Type="http://schemas.openxmlformats.org/officeDocument/2006/relationships/hyperlink" Target="http://tescod1.eskom.co.za:84/Prt09BG/8000/8017.PDF" TargetMode="External"/><Relationship Id="rId45" Type="http://schemas.openxmlformats.org/officeDocument/2006/relationships/hyperlink" Target="http://tescod1.eskom.co.za:84/Prt09BG/8000/8017.PDF" TargetMode="External"/><Relationship Id="rId66" Type="http://schemas.openxmlformats.org/officeDocument/2006/relationships/hyperlink" Target="http://tescod1.eskom.co.za:84/Prt09BG/8000/8008.pdf" TargetMode="External"/><Relationship Id="rId87" Type="http://schemas.openxmlformats.org/officeDocument/2006/relationships/hyperlink" Target="http://tescod1.eskom.co.za:84/Prt09BG/8000/8021.PDF" TargetMode="External"/><Relationship Id="rId61" Type="http://schemas.openxmlformats.org/officeDocument/2006/relationships/hyperlink" Target="http://tescod1.eskom.co.za:84/Prt09BG/8000/8008.PDF" TargetMode="External"/><Relationship Id="rId82" Type="http://schemas.openxmlformats.org/officeDocument/2006/relationships/hyperlink" Target="http://tescod1.eskom.co.za:84/Prt09BG/8000/8021.PDF" TargetMode="External"/><Relationship Id="rId19" Type="http://schemas.openxmlformats.org/officeDocument/2006/relationships/hyperlink" Target="http://tescod1.eskom.co.za:84/Prt09BG/8000/8016.PDF" TargetMode="External"/><Relationship Id="rId14" Type="http://schemas.openxmlformats.org/officeDocument/2006/relationships/hyperlink" Target="http://tescod1.eskom.co.za:84/Prt09BG/8000/8005.pdf" TargetMode="External"/><Relationship Id="rId30" Type="http://schemas.openxmlformats.org/officeDocument/2006/relationships/hyperlink" Target="http://tescod1.eskom.co.za:84/Prt09BG/8000/8017.PDF" TargetMode="External"/><Relationship Id="rId35" Type="http://schemas.openxmlformats.org/officeDocument/2006/relationships/hyperlink" Target="http://tescod1.eskom.co.za:84/Prt09BG/8000/8017.PDF" TargetMode="External"/><Relationship Id="rId56" Type="http://schemas.openxmlformats.org/officeDocument/2006/relationships/hyperlink" Target="http://tescod1.eskom.co.za:84/Prt09BG/8000/8007.PDF" TargetMode="External"/><Relationship Id="rId77" Type="http://schemas.openxmlformats.org/officeDocument/2006/relationships/hyperlink" Target="http://tescod1.eskom.co.za:84/Prt09BG/8000/8008.PDF" TargetMode="External"/><Relationship Id="rId100" Type="http://schemas.openxmlformats.org/officeDocument/2006/relationships/printerSettings" Target="../printerSettings/printerSettings13.bin"/><Relationship Id="rId8" Type="http://schemas.openxmlformats.org/officeDocument/2006/relationships/hyperlink" Target="http://tescod1.eskom.co.za:84/Prt09BG/8000/8005.pdf" TargetMode="External"/><Relationship Id="rId51" Type="http://schemas.openxmlformats.org/officeDocument/2006/relationships/hyperlink" Target="http://tescod1.eskom.co.za:84/Prt09BG/8000/8017.PDF" TargetMode="External"/><Relationship Id="rId72" Type="http://schemas.openxmlformats.org/officeDocument/2006/relationships/hyperlink" Target="http://tescod1.eskom.co.za:84/Prt09BG/8000/8008.PDF" TargetMode="External"/><Relationship Id="rId93" Type="http://schemas.openxmlformats.org/officeDocument/2006/relationships/hyperlink" Target="http://tescod1.eskom.co.za:84/Prt09BG/8000/8021.PDF" TargetMode="External"/><Relationship Id="rId98" Type="http://schemas.openxmlformats.org/officeDocument/2006/relationships/hyperlink" Target="http://tescod1.eskom.co.za:84/Prt09BG/8000/8021.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portal.eskom.co.za/sites/dxloucpr/Shared%20Documents/Contractor%20Reporting_Confirmation%20Report.xlsx" TargetMode="Externa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82ADE-BA73-4DA1-B3DC-D21BAB089652}">
  <sheetPr codeName="shtCapture">
    <tabColor rgb="FFFF0000"/>
    <pageSetUpPr fitToPage="1"/>
  </sheetPr>
  <dimension ref="A1:CY218"/>
  <sheetViews>
    <sheetView view="pageBreakPreview" zoomScale="60" zoomScaleNormal="80" workbookViewId="0">
      <selection activeCell="A12" sqref="A12:U12"/>
    </sheetView>
  </sheetViews>
  <sheetFormatPr defaultColWidth="9.81640625" defaultRowHeight="12.5" x14ac:dyDescent="0.35"/>
  <cols>
    <col min="1" max="1" width="5.7265625" style="658" bestFit="1" customWidth="1"/>
    <col min="2" max="2" width="1.1796875" style="658" customWidth="1"/>
    <col min="3" max="3" width="5.54296875" style="658" customWidth="1"/>
    <col min="4" max="4" width="1.453125" style="658" customWidth="1"/>
    <col min="5" max="7" width="10.08984375" style="658" customWidth="1"/>
    <col min="8" max="9" width="8" style="658" customWidth="1"/>
    <col min="10" max="10" width="1.7265625" style="658" customWidth="1"/>
    <col min="11" max="13" width="10.08984375" style="658" customWidth="1"/>
    <col min="14" max="15" width="8.1796875" style="658" customWidth="1"/>
    <col min="16" max="16" width="1.453125" style="658" customWidth="1"/>
    <col min="17" max="19" width="10.08984375" style="658" customWidth="1"/>
    <col min="20" max="21" width="9" style="658" customWidth="1"/>
    <col min="22" max="22" width="10.7265625" style="657" bestFit="1" customWidth="1"/>
    <col min="23" max="103" width="9.81640625" style="657"/>
    <col min="104" max="16384" width="9.81640625" style="658"/>
  </cols>
  <sheetData>
    <row r="1" spans="1:21" ht="13.15" customHeight="1" x14ac:dyDescent="0.35">
      <c r="A1" s="1047"/>
      <c r="B1" s="1048"/>
      <c r="C1" s="1048"/>
      <c r="D1" s="1048"/>
      <c r="E1" s="1049"/>
      <c r="F1" s="1056" t="s">
        <v>3185</v>
      </c>
      <c r="G1" s="1056"/>
      <c r="H1" s="1056"/>
      <c r="I1" s="1056"/>
      <c r="J1" s="1056"/>
      <c r="K1" s="1056"/>
      <c r="L1" s="1056"/>
      <c r="M1" s="1056"/>
      <c r="N1" s="1056"/>
      <c r="O1" s="1057" t="s">
        <v>3186</v>
      </c>
      <c r="P1" s="1057"/>
      <c r="Q1" s="1057"/>
      <c r="R1" s="1057"/>
      <c r="S1" s="1058" t="s">
        <v>3187</v>
      </c>
      <c r="T1" s="1059"/>
      <c r="U1" s="1060"/>
    </row>
    <row r="2" spans="1:21" ht="13.15" customHeight="1" x14ac:dyDescent="0.35">
      <c r="A2" s="1050"/>
      <c r="B2" s="1051"/>
      <c r="C2" s="1051"/>
      <c r="D2" s="1051"/>
      <c r="E2" s="1052"/>
      <c r="F2" s="1056"/>
      <c r="G2" s="1056"/>
      <c r="H2" s="1056"/>
      <c r="I2" s="1056"/>
      <c r="J2" s="1056"/>
      <c r="K2" s="1056"/>
      <c r="L2" s="1056"/>
      <c r="M2" s="1056"/>
      <c r="N2" s="1056"/>
      <c r="O2" s="1057" t="s">
        <v>3188</v>
      </c>
      <c r="P2" s="1057"/>
      <c r="Q2" s="1057"/>
      <c r="R2" s="1057"/>
      <c r="S2" s="1058">
        <v>3</v>
      </c>
      <c r="T2" s="1059"/>
      <c r="U2" s="1060"/>
    </row>
    <row r="3" spans="1:21" ht="13.15" customHeight="1" x14ac:dyDescent="0.35">
      <c r="A3" s="1050"/>
      <c r="B3" s="1051"/>
      <c r="C3" s="1051"/>
      <c r="D3" s="1051"/>
      <c r="E3" s="1052"/>
      <c r="F3" s="1056"/>
      <c r="G3" s="1056"/>
      <c r="H3" s="1056"/>
      <c r="I3" s="1056"/>
      <c r="J3" s="1056"/>
      <c r="K3" s="1056"/>
      <c r="L3" s="1056"/>
      <c r="M3" s="1056"/>
      <c r="N3" s="1056"/>
      <c r="O3" s="1057" t="s">
        <v>3189</v>
      </c>
      <c r="P3" s="1057"/>
      <c r="Q3" s="1057"/>
      <c r="R3" s="1057"/>
      <c r="S3" s="1061">
        <v>45076</v>
      </c>
      <c r="T3" s="1062"/>
      <c r="U3" s="1063"/>
    </row>
    <row r="4" spans="1:21" ht="13.15" customHeight="1" x14ac:dyDescent="0.35">
      <c r="A4" s="1053"/>
      <c r="B4" s="1054"/>
      <c r="C4" s="1054"/>
      <c r="D4" s="1054"/>
      <c r="E4" s="1055"/>
      <c r="F4" s="1056"/>
      <c r="G4" s="1056"/>
      <c r="H4" s="1056"/>
      <c r="I4" s="1056"/>
      <c r="J4" s="1056"/>
      <c r="K4" s="1056"/>
      <c r="L4" s="1056"/>
      <c r="M4" s="1056"/>
      <c r="N4" s="1056"/>
      <c r="O4" s="1057" t="s">
        <v>3190</v>
      </c>
      <c r="P4" s="1057"/>
      <c r="Q4" s="1057"/>
      <c r="R4" s="1057"/>
      <c r="S4" s="1061">
        <v>46903</v>
      </c>
      <c r="T4" s="1062"/>
      <c r="U4" s="1063"/>
    </row>
    <row r="5" spans="1:21" ht="13.15" customHeight="1" x14ac:dyDescent="0.35">
      <c r="A5" s="598"/>
      <c r="B5" s="598"/>
      <c r="C5" s="598"/>
      <c r="D5" s="598"/>
      <c r="E5" s="598"/>
      <c r="F5" s="593"/>
      <c r="G5" s="593"/>
      <c r="H5" s="593"/>
      <c r="I5" s="593"/>
      <c r="J5" s="593"/>
      <c r="K5" s="593"/>
      <c r="L5" s="593"/>
      <c r="M5" s="593"/>
      <c r="N5" s="593"/>
      <c r="O5" s="594"/>
      <c r="P5" s="594"/>
      <c r="Q5" s="594"/>
      <c r="R5" s="594"/>
      <c r="S5" s="659"/>
      <c r="T5" s="659"/>
      <c r="U5" s="659"/>
    </row>
    <row r="6" spans="1:21" ht="15" customHeight="1" x14ac:dyDescent="0.35">
      <c r="A6" s="1064" t="s">
        <v>3191</v>
      </c>
      <c r="B6" s="1064"/>
      <c r="C6" s="1064"/>
      <c r="D6" s="1064"/>
      <c r="E6" s="1064"/>
      <c r="F6" s="1064"/>
      <c r="G6" s="1064"/>
      <c r="H6" s="1064"/>
      <c r="I6" s="1064"/>
      <c r="J6" s="660"/>
      <c r="K6" s="1065"/>
      <c r="L6" s="1065"/>
      <c r="M6" s="1065"/>
      <c r="N6" s="1065"/>
      <c r="O6" s="1065"/>
      <c r="P6" s="1065"/>
      <c r="Q6" s="1065"/>
      <c r="R6" s="1065"/>
      <c r="S6" s="1065"/>
      <c r="T6" s="1065"/>
      <c r="U6" s="1065"/>
    </row>
    <row r="7" spans="1:21" ht="13" x14ac:dyDescent="0.35">
      <c r="A7" s="598"/>
      <c r="B7" s="598"/>
      <c r="C7" s="598"/>
      <c r="D7" s="598"/>
      <c r="E7" s="598"/>
      <c r="F7" s="598"/>
      <c r="G7" s="598"/>
      <c r="H7" s="598"/>
      <c r="I7" s="598"/>
      <c r="J7" s="598"/>
      <c r="K7" s="598"/>
      <c r="L7" s="598"/>
      <c r="M7" s="598"/>
      <c r="N7" s="598"/>
      <c r="O7" s="598"/>
      <c r="P7" s="598"/>
      <c r="Q7" s="598"/>
      <c r="R7" s="598"/>
      <c r="S7" s="598"/>
      <c r="T7" s="598"/>
      <c r="U7" s="598"/>
    </row>
    <row r="8" spans="1:21" ht="13" x14ac:dyDescent="0.35">
      <c r="A8" s="1066" t="s">
        <v>3192</v>
      </c>
      <c r="B8" s="1066"/>
      <c r="C8" s="1066"/>
      <c r="D8" s="1066"/>
      <c r="E8" s="1066"/>
      <c r="F8" s="1066"/>
      <c r="G8" s="1066"/>
      <c r="H8" s="1066"/>
      <c r="I8" s="1066"/>
      <c r="J8" s="1067"/>
      <c r="K8" s="1067"/>
      <c r="L8" s="1067"/>
      <c r="M8" s="1067"/>
      <c r="N8" s="1067"/>
      <c r="O8" s="1066" t="s">
        <v>3193</v>
      </c>
      <c r="P8" s="1066"/>
      <c r="Q8" s="1066"/>
      <c r="R8" s="1066"/>
      <c r="S8" s="1068"/>
      <c r="T8" s="1069"/>
      <c r="U8" s="1070"/>
    </row>
    <row r="9" spans="1:21" ht="13" x14ac:dyDescent="0.35">
      <c r="A9" s="1066" t="s">
        <v>3194</v>
      </c>
      <c r="B9" s="1066"/>
      <c r="C9" s="1066"/>
      <c r="D9" s="1066"/>
      <c r="E9" s="1066"/>
      <c r="F9" s="1066"/>
      <c r="G9" s="1066"/>
      <c r="H9" s="1066"/>
      <c r="I9" s="1066"/>
      <c r="J9" s="1071"/>
      <c r="K9" s="1071"/>
      <c r="L9" s="1071"/>
      <c r="M9" s="1071"/>
      <c r="N9" s="1071"/>
      <c r="O9" s="1066" t="s">
        <v>3195</v>
      </c>
      <c r="P9" s="1066"/>
      <c r="Q9" s="1066"/>
      <c r="R9" s="1066"/>
      <c r="S9" s="1067"/>
      <c r="T9" s="1067"/>
      <c r="U9" s="1067"/>
    </row>
    <row r="10" spans="1:21" ht="13" x14ac:dyDescent="0.35">
      <c r="A10" s="1066" t="s">
        <v>3196</v>
      </c>
      <c r="B10" s="1066"/>
      <c r="C10" s="1066"/>
      <c r="D10" s="1066"/>
      <c r="E10" s="1066"/>
      <c r="F10" s="1066"/>
      <c r="G10" s="1066"/>
      <c r="H10" s="1066"/>
      <c r="I10" s="1072"/>
      <c r="J10" s="1073"/>
      <c r="K10" s="1074"/>
      <c r="L10" s="1074"/>
      <c r="M10" s="1074"/>
      <c r="N10" s="1075"/>
      <c r="O10" s="1066" t="s">
        <v>3197</v>
      </c>
      <c r="P10" s="1066"/>
      <c r="Q10" s="1066"/>
      <c r="R10" s="1066"/>
      <c r="S10" s="1076"/>
      <c r="T10" s="1076"/>
      <c r="U10" s="1076"/>
    </row>
    <row r="11" spans="1:21" ht="6" customHeight="1" x14ac:dyDescent="0.35">
      <c r="A11" s="648"/>
      <c r="B11" s="648"/>
      <c r="C11" s="648"/>
      <c r="D11" s="648"/>
      <c r="E11" s="648"/>
      <c r="F11" s="648"/>
      <c r="G11" s="648"/>
      <c r="H11" s="648"/>
      <c r="I11" s="648"/>
      <c r="J11" s="648"/>
      <c r="K11" s="648"/>
      <c r="L11" s="648"/>
      <c r="M11" s="648"/>
      <c r="N11" s="648"/>
      <c r="O11" s="648"/>
      <c r="P11" s="648"/>
      <c r="Q11" s="648"/>
      <c r="R11" s="648"/>
      <c r="S11" s="648"/>
      <c r="T11" s="648"/>
      <c r="U11" s="648"/>
    </row>
    <row r="12" spans="1:21" ht="13" x14ac:dyDescent="0.35">
      <c r="A12" s="1077" t="s">
        <v>3198</v>
      </c>
      <c r="B12" s="1077"/>
      <c r="C12" s="1077"/>
      <c r="D12" s="1077"/>
      <c r="E12" s="1077"/>
      <c r="F12" s="1077"/>
      <c r="G12" s="1077"/>
      <c r="H12" s="1077"/>
      <c r="I12" s="1077"/>
      <c r="J12" s="1077"/>
      <c r="K12" s="1077"/>
      <c r="L12" s="1077"/>
      <c r="M12" s="1077"/>
      <c r="N12" s="1077"/>
      <c r="O12" s="1077"/>
      <c r="P12" s="1077"/>
      <c r="Q12" s="1077"/>
      <c r="R12" s="1077"/>
      <c r="S12" s="1077"/>
      <c r="T12" s="1077"/>
      <c r="U12" s="1077"/>
    </row>
    <row r="13" spans="1:21" ht="14.25" customHeight="1" x14ac:dyDescent="0.35">
      <c r="B13" s="595"/>
      <c r="C13" s="595"/>
      <c r="D13" s="595"/>
      <c r="F13" s="648" t="s">
        <v>3199</v>
      </c>
      <c r="G13" s="596">
        <v>0</v>
      </c>
      <c r="H13" s="1066" t="s">
        <v>3200</v>
      </c>
      <c r="I13" s="1066"/>
      <c r="J13" s="1066"/>
      <c r="K13" s="596">
        <v>0</v>
      </c>
      <c r="M13" s="648" t="s">
        <v>3201</v>
      </c>
      <c r="N13" s="596">
        <v>0</v>
      </c>
      <c r="P13" s="649"/>
      <c r="Q13" s="648" t="s">
        <v>3202</v>
      </c>
      <c r="R13" s="596">
        <v>0</v>
      </c>
      <c r="T13" s="648" t="s">
        <v>3203</v>
      </c>
      <c r="U13" s="596">
        <v>0</v>
      </c>
    </row>
    <row r="14" spans="1:21" ht="13" x14ac:dyDescent="0.35">
      <c r="A14" s="649"/>
      <c r="B14" s="649"/>
      <c r="C14" s="649"/>
      <c r="D14" s="649"/>
      <c r="E14" s="649"/>
      <c r="F14" s="649"/>
      <c r="G14" s="649"/>
      <c r="H14" s="649"/>
      <c r="I14" s="649"/>
      <c r="J14" s="649"/>
      <c r="K14" s="649"/>
      <c r="L14" s="649"/>
      <c r="M14" s="649"/>
      <c r="N14" s="649"/>
      <c r="O14" s="649"/>
      <c r="P14" s="649"/>
      <c r="Q14" s="649"/>
      <c r="R14" s="649"/>
      <c r="S14" s="649"/>
      <c r="T14" s="649"/>
      <c r="U14" s="649"/>
    </row>
    <row r="15" spans="1:21" ht="13" x14ac:dyDescent="0.35">
      <c r="A15" s="657"/>
      <c r="B15" s="595"/>
      <c r="C15" s="595"/>
      <c r="D15" s="595"/>
      <c r="E15" s="595"/>
      <c r="F15" s="595"/>
      <c r="G15" s="595"/>
      <c r="H15" s="649"/>
      <c r="I15" s="649"/>
      <c r="J15" s="657"/>
      <c r="K15" s="648" t="s">
        <v>3204</v>
      </c>
      <c r="L15" s="596" t="s">
        <v>3205</v>
      </c>
      <c r="M15" s="649"/>
      <c r="N15" s="1077" t="s">
        <v>3206</v>
      </c>
      <c r="O15" s="1077"/>
      <c r="P15" s="1077"/>
      <c r="Q15" s="1077"/>
      <c r="R15" s="1077"/>
      <c r="S15" s="1077"/>
      <c r="T15" s="1077"/>
      <c r="U15" s="596" t="s">
        <v>3205</v>
      </c>
    </row>
    <row r="16" spans="1:21" ht="6.75" customHeight="1" x14ac:dyDescent="0.35">
      <c r="A16" s="657"/>
      <c r="B16" s="595"/>
      <c r="C16" s="595"/>
      <c r="D16" s="595"/>
      <c r="E16" s="595"/>
      <c r="F16" s="595"/>
      <c r="G16" s="595"/>
      <c r="H16" s="649"/>
      <c r="I16" s="649"/>
      <c r="J16" s="657"/>
      <c r="K16" s="648"/>
      <c r="L16" s="649"/>
      <c r="M16" s="649"/>
      <c r="N16" s="649"/>
      <c r="O16" s="649"/>
      <c r="P16" s="649"/>
      <c r="Q16" s="649"/>
      <c r="R16" s="649"/>
      <c r="S16" s="649"/>
      <c r="T16" s="649"/>
      <c r="U16" s="649"/>
    </row>
    <row r="17" spans="1:24" ht="3.75" customHeight="1" thickBot="1" x14ac:dyDescent="0.4">
      <c r="A17" s="649"/>
      <c r="B17" s="649"/>
      <c r="C17" s="649"/>
      <c r="D17" s="649"/>
      <c r="E17" s="649"/>
      <c r="F17" s="649"/>
      <c r="G17" s="649"/>
      <c r="H17" s="649"/>
      <c r="I17" s="649"/>
      <c r="J17" s="649"/>
      <c r="K17" s="649"/>
      <c r="L17" s="649"/>
      <c r="M17" s="649"/>
      <c r="N17" s="649"/>
      <c r="O17" s="649"/>
      <c r="P17" s="649"/>
      <c r="Q17" s="649"/>
      <c r="R17" s="649"/>
      <c r="S17" s="649"/>
      <c r="T17" s="649"/>
      <c r="U17" s="649"/>
    </row>
    <row r="18" spans="1:24" ht="13.5" thickBot="1" x14ac:dyDescent="0.4">
      <c r="A18" s="597"/>
      <c r="B18" s="598"/>
      <c r="C18" s="597"/>
      <c r="D18" s="598"/>
      <c r="E18" s="1078" t="s">
        <v>3207</v>
      </c>
      <c r="F18" s="1079"/>
      <c r="G18" s="1079"/>
      <c r="H18" s="1080"/>
      <c r="I18" s="1081"/>
      <c r="J18" s="598"/>
      <c r="K18" s="1078" t="s">
        <v>3208</v>
      </c>
      <c r="L18" s="1079"/>
      <c r="M18" s="1080"/>
      <c r="N18" s="1082"/>
      <c r="O18" s="1081"/>
      <c r="P18" s="598"/>
      <c r="Q18" s="1078" t="s">
        <v>3209</v>
      </c>
      <c r="R18" s="1079"/>
      <c r="S18" s="1080"/>
      <c r="T18" s="1082"/>
      <c r="U18" s="1081"/>
    </row>
    <row r="19" spans="1:24" ht="52.5" thickBot="1" x14ac:dyDescent="0.4">
      <c r="A19" s="599" t="s">
        <v>3210</v>
      </c>
      <c r="B19" s="598"/>
      <c r="C19" s="599" t="s">
        <v>3211</v>
      </c>
      <c r="D19" s="598"/>
      <c r="E19" s="661" t="s">
        <v>3212</v>
      </c>
      <c r="F19" s="662" t="s">
        <v>3213</v>
      </c>
      <c r="G19" s="663" t="s">
        <v>3214</v>
      </c>
      <c r="H19" s="664" t="s">
        <v>3215</v>
      </c>
      <c r="I19" s="665" t="s">
        <v>3216</v>
      </c>
      <c r="J19" s="598"/>
      <c r="K19" s="661" t="s">
        <v>3212</v>
      </c>
      <c r="L19" s="662" t="s">
        <v>3213</v>
      </c>
      <c r="M19" s="666" t="s">
        <v>3214</v>
      </c>
      <c r="N19" s="664" t="s">
        <v>3215</v>
      </c>
      <c r="O19" s="665" t="s">
        <v>3216</v>
      </c>
      <c r="P19" s="598"/>
      <c r="Q19" s="661" t="s">
        <v>3212</v>
      </c>
      <c r="R19" s="662" t="s">
        <v>3213</v>
      </c>
      <c r="S19" s="666" t="s">
        <v>3214</v>
      </c>
      <c r="T19" s="664" t="s">
        <v>3215</v>
      </c>
      <c r="U19" s="665" t="s">
        <v>3216</v>
      </c>
    </row>
    <row r="20" spans="1:24" ht="13" x14ac:dyDescent="0.35">
      <c r="A20" s="600" t="str">
        <f>IF(C20="", "", TEXT(WEEKDAY(dateValue), "Ddd"))</f>
        <v>Wed</v>
      </c>
      <c r="B20" s="598"/>
      <c r="C20" s="600">
        <f>IF([4]Settings!G2="", "", [4]Settings!G2)</f>
        <v>43101</v>
      </c>
      <c r="D20" s="598"/>
      <c r="E20" s="601"/>
      <c r="F20" s="602"/>
      <c r="G20" s="603"/>
      <c r="H20" s="604">
        <f>IFERROR(TIME(HOUR(G20)-HOUR(F20), MINUTE(G20)-MINUTE(F20), SECOND(G20)-SECOND(F20))*24, 0)</f>
        <v>0</v>
      </c>
      <c r="I20" s="605">
        <f>E20*H20</f>
        <v>0</v>
      </c>
      <c r="J20" s="598"/>
      <c r="K20" s="601"/>
      <c r="L20" s="602"/>
      <c r="M20" s="602"/>
      <c r="N20" s="604">
        <f>IFERROR(TIME(HOUR(M20)-HOUR(L20), MINUTE(M20)-MINUTE(L20), SECOND(M20)-SECOND(L20))*24, 0)</f>
        <v>0</v>
      </c>
      <c r="O20" s="605">
        <f>K20*N20</f>
        <v>0</v>
      </c>
      <c r="P20" s="598"/>
      <c r="Q20" s="601"/>
      <c r="R20" s="602"/>
      <c r="S20" s="602"/>
      <c r="T20" s="604">
        <f>IFERROR(TIME(HOUR(S20)-HOUR(R20), MINUTE(S20)-MINUTE(R20), SECOND(S20)-SECOND(R20))*24, 0)</f>
        <v>0</v>
      </c>
      <c r="U20" s="605">
        <f>Q20*T20</f>
        <v>0</v>
      </c>
      <c r="W20" s="667"/>
      <c r="X20" s="667"/>
    </row>
    <row r="21" spans="1:24" ht="13" x14ac:dyDescent="0.35">
      <c r="A21" s="606" t="str">
        <f t="shared" ref="A21:A50" si="0">IF(C21="", "", TEXT(WEEKDAY(C21), "Ddd"))</f>
        <v>Tue</v>
      </c>
      <c r="B21" s="598"/>
      <c r="C21" s="606">
        <f>IF([4]Settings!G3="", "", [4]Settings!G3)</f>
        <v>43102</v>
      </c>
      <c r="D21" s="598"/>
      <c r="E21" s="601"/>
      <c r="F21" s="602"/>
      <c r="G21" s="603"/>
      <c r="H21" s="607">
        <f t="shared" ref="H21:H50" si="1">IFERROR(TIME(HOUR(G21)-HOUR(F21), MINUTE(G21)-MINUTE(F21), SECOND(G21)-SECOND(F21))*24, 0)</f>
        <v>0</v>
      </c>
      <c r="I21" s="608">
        <f t="shared" ref="I21:I50" si="2">E21*H21</f>
        <v>0</v>
      </c>
      <c r="J21" s="598"/>
      <c r="K21" s="601"/>
      <c r="L21" s="602"/>
      <c r="M21" s="602"/>
      <c r="N21" s="607">
        <f t="shared" ref="N21:N50" si="3">IFERROR(TIME(HOUR(M21)-HOUR(L21), MINUTE(M21)-MINUTE(L21), SECOND(M21)-SECOND(L21))*24, 0)</f>
        <v>0</v>
      </c>
      <c r="O21" s="608">
        <f t="shared" ref="O21:O50" si="4">K21*N21</f>
        <v>0</v>
      </c>
      <c r="P21" s="598"/>
      <c r="Q21" s="601"/>
      <c r="R21" s="602"/>
      <c r="S21" s="602"/>
      <c r="T21" s="607">
        <f t="shared" ref="T21:T50" si="5">IFERROR(TIME(HOUR(S21)-HOUR(R21), MINUTE(S21)-MINUTE(R21), SECOND(S21)-SECOND(R21))*24, 0)</f>
        <v>0</v>
      </c>
      <c r="U21" s="608">
        <f t="shared" ref="U21:U50" si="6">Q21*T21</f>
        <v>0</v>
      </c>
      <c r="W21" s="668"/>
    </row>
    <row r="22" spans="1:24" ht="13" x14ac:dyDescent="0.35">
      <c r="A22" s="606" t="str">
        <f t="shared" si="0"/>
        <v>Wed</v>
      </c>
      <c r="B22" s="598"/>
      <c r="C22" s="606">
        <f>IF([4]Settings!G4="", "", [4]Settings!G4)</f>
        <v>43103</v>
      </c>
      <c r="D22" s="598"/>
      <c r="E22" s="601"/>
      <c r="F22" s="602"/>
      <c r="G22" s="603"/>
      <c r="H22" s="607">
        <f t="shared" si="1"/>
        <v>0</v>
      </c>
      <c r="I22" s="608">
        <f t="shared" si="2"/>
        <v>0</v>
      </c>
      <c r="J22" s="598"/>
      <c r="K22" s="601"/>
      <c r="L22" s="602"/>
      <c r="M22" s="602"/>
      <c r="N22" s="607">
        <f t="shared" si="3"/>
        <v>0</v>
      </c>
      <c r="O22" s="608">
        <f t="shared" si="4"/>
        <v>0</v>
      </c>
      <c r="P22" s="598"/>
      <c r="Q22" s="601"/>
      <c r="R22" s="602"/>
      <c r="S22" s="602"/>
      <c r="T22" s="607">
        <f t="shared" si="5"/>
        <v>0</v>
      </c>
      <c r="U22" s="608">
        <f t="shared" si="6"/>
        <v>0</v>
      </c>
      <c r="W22" s="668"/>
    </row>
    <row r="23" spans="1:24" ht="13" x14ac:dyDescent="0.35">
      <c r="A23" s="606" t="str">
        <f t="shared" si="0"/>
        <v>Thu</v>
      </c>
      <c r="B23" s="598"/>
      <c r="C23" s="606">
        <f>IF([4]Settings!G5="", "", [4]Settings!G5)</f>
        <v>43104</v>
      </c>
      <c r="D23" s="598"/>
      <c r="E23" s="601"/>
      <c r="F23" s="602"/>
      <c r="G23" s="603"/>
      <c r="H23" s="607">
        <f t="shared" si="1"/>
        <v>0</v>
      </c>
      <c r="I23" s="608">
        <f t="shared" si="2"/>
        <v>0</v>
      </c>
      <c r="J23" s="598"/>
      <c r="K23" s="609"/>
      <c r="L23" s="610"/>
      <c r="M23" s="610"/>
      <c r="N23" s="607">
        <f t="shared" si="3"/>
        <v>0</v>
      </c>
      <c r="O23" s="608">
        <f t="shared" si="4"/>
        <v>0</v>
      </c>
      <c r="P23" s="598"/>
      <c r="Q23" s="601"/>
      <c r="R23" s="602"/>
      <c r="S23" s="602"/>
      <c r="T23" s="607">
        <f t="shared" si="5"/>
        <v>0</v>
      </c>
      <c r="U23" s="608">
        <f t="shared" si="6"/>
        <v>0</v>
      </c>
      <c r="W23" s="668"/>
    </row>
    <row r="24" spans="1:24" ht="13" x14ac:dyDescent="0.35">
      <c r="A24" s="606" t="str">
        <f t="shared" si="0"/>
        <v>Fri</v>
      </c>
      <c r="B24" s="598"/>
      <c r="C24" s="606">
        <f>IF([4]Settings!G6="", "", [4]Settings!G6)</f>
        <v>43105</v>
      </c>
      <c r="D24" s="598"/>
      <c r="E24" s="601"/>
      <c r="F24" s="602"/>
      <c r="G24" s="603"/>
      <c r="H24" s="607">
        <f t="shared" si="1"/>
        <v>0</v>
      </c>
      <c r="I24" s="608">
        <f t="shared" si="2"/>
        <v>0</v>
      </c>
      <c r="J24" s="598"/>
      <c r="K24" s="609"/>
      <c r="L24" s="610"/>
      <c r="M24" s="610"/>
      <c r="N24" s="607">
        <f t="shared" si="3"/>
        <v>0</v>
      </c>
      <c r="O24" s="608">
        <f t="shared" si="4"/>
        <v>0</v>
      </c>
      <c r="P24" s="598"/>
      <c r="Q24" s="601"/>
      <c r="R24" s="602"/>
      <c r="S24" s="602"/>
      <c r="T24" s="607">
        <f t="shared" si="5"/>
        <v>0</v>
      </c>
      <c r="U24" s="608">
        <f t="shared" si="6"/>
        <v>0</v>
      </c>
      <c r="W24" s="668"/>
    </row>
    <row r="25" spans="1:24" ht="13" x14ac:dyDescent="0.35">
      <c r="A25" s="606" t="str">
        <f t="shared" si="0"/>
        <v>Sat</v>
      </c>
      <c r="B25" s="598"/>
      <c r="C25" s="606">
        <f>IF([4]Settings!G7="", "", [4]Settings!G7)</f>
        <v>43106</v>
      </c>
      <c r="D25" s="598"/>
      <c r="E25" s="601"/>
      <c r="F25" s="602"/>
      <c r="G25" s="603"/>
      <c r="H25" s="607">
        <f t="shared" si="1"/>
        <v>0</v>
      </c>
      <c r="I25" s="608">
        <f t="shared" si="2"/>
        <v>0</v>
      </c>
      <c r="J25" s="598"/>
      <c r="K25" s="601"/>
      <c r="L25" s="602"/>
      <c r="M25" s="602"/>
      <c r="N25" s="607">
        <f t="shared" si="3"/>
        <v>0</v>
      </c>
      <c r="O25" s="608">
        <f t="shared" si="4"/>
        <v>0</v>
      </c>
      <c r="P25" s="598"/>
      <c r="Q25" s="609"/>
      <c r="R25" s="610"/>
      <c r="S25" s="610"/>
      <c r="T25" s="607">
        <f t="shared" si="5"/>
        <v>0</v>
      </c>
      <c r="U25" s="608">
        <f t="shared" si="6"/>
        <v>0</v>
      </c>
      <c r="W25" s="668"/>
    </row>
    <row r="26" spans="1:24" ht="13" x14ac:dyDescent="0.35">
      <c r="A26" s="606" t="str">
        <f t="shared" si="0"/>
        <v>Sun</v>
      </c>
      <c r="B26" s="598"/>
      <c r="C26" s="606">
        <f>IF([4]Settings!G8="", "", [4]Settings!G8)</f>
        <v>43107</v>
      </c>
      <c r="D26" s="598"/>
      <c r="E26" s="601"/>
      <c r="F26" s="602"/>
      <c r="G26" s="603"/>
      <c r="H26" s="607">
        <f t="shared" si="1"/>
        <v>0</v>
      </c>
      <c r="I26" s="608">
        <f t="shared" si="2"/>
        <v>0</v>
      </c>
      <c r="J26" s="598"/>
      <c r="K26" s="601"/>
      <c r="L26" s="602"/>
      <c r="M26" s="603"/>
      <c r="N26" s="607">
        <f t="shared" si="3"/>
        <v>0</v>
      </c>
      <c r="O26" s="608">
        <f t="shared" si="4"/>
        <v>0</v>
      </c>
      <c r="P26" s="598"/>
      <c r="Q26" s="601"/>
      <c r="R26" s="602"/>
      <c r="S26" s="603"/>
      <c r="T26" s="607">
        <f t="shared" si="5"/>
        <v>0</v>
      </c>
      <c r="U26" s="608">
        <f t="shared" si="6"/>
        <v>0</v>
      </c>
    </row>
    <row r="27" spans="1:24" ht="13" x14ac:dyDescent="0.35">
      <c r="A27" s="606" t="str">
        <f t="shared" si="0"/>
        <v>Mon</v>
      </c>
      <c r="B27" s="598"/>
      <c r="C27" s="606">
        <f>IF([4]Settings!G9="", "", [4]Settings!G9)</f>
        <v>43108</v>
      </c>
      <c r="D27" s="598"/>
      <c r="E27" s="601"/>
      <c r="F27" s="602"/>
      <c r="G27" s="603"/>
      <c r="H27" s="607">
        <f t="shared" si="1"/>
        <v>0</v>
      </c>
      <c r="I27" s="608">
        <f t="shared" si="2"/>
        <v>0</v>
      </c>
      <c r="J27" s="598"/>
      <c r="K27" s="601"/>
      <c r="L27" s="602"/>
      <c r="M27" s="602"/>
      <c r="N27" s="607">
        <f t="shared" si="3"/>
        <v>0</v>
      </c>
      <c r="O27" s="608">
        <f t="shared" si="4"/>
        <v>0</v>
      </c>
      <c r="P27" s="598"/>
      <c r="Q27" s="609"/>
      <c r="R27" s="610"/>
      <c r="S27" s="610"/>
      <c r="T27" s="607">
        <f t="shared" si="5"/>
        <v>0</v>
      </c>
      <c r="U27" s="608">
        <f t="shared" si="6"/>
        <v>0</v>
      </c>
    </row>
    <row r="28" spans="1:24" ht="13" x14ac:dyDescent="0.35">
      <c r="A28" s="606" t="str">
        <f t="shared" si="0"/>
        <v>Tue</v>
      </c>
      <c r="B28" s="598"/>
      <c r="C28" s="606">
        <f>IF([4]Settings!G10="", "", [4]Settings!G10)</f>
        <v>43109</v>
      </c>
      <c r="D28" s="598"/>
      <c r="E28" s="601"/>
      <c r="F28" s="602"/>
      <c r="G28" s="603"/>
      <c r="H28" s="607">
        <f t="shared" si="1"/>
        <v>0</v>
      </c>
      <c r="I28" s="608">
        <f t="shared" si="2"/>
        <v>0</v>
      </c>
      <c r="J28" s="598"/>
      <c r="K28" s="601"/>
      <c r="L28" s="602"/>
      <c r="M28" s="602"/>
      <c r="N28" s="607">
        <f t="shared" si="3"/>
        <v>0</v>
      </c>
      <c r="O28" s="608">
        <f t="shared" si="4"/>
        <v>0</v>
      </c>
      <c r="P28" s="598"/>
      <c r="Q28" s="609"/>
      <c r="R28" s="610"/>
      <c r="S28" s="610"/>
      <c r="T28" s="607">
        <f t="shared" si="5"/>
        <v>0</v>
      </c>
      <c r="U28" s="608">
        <f t="shared" si="6"/>
        <v>0</v>
      </c>
    </row>
    <row r="29" spans="1:24" ht="13" x14ac:dyDescent="0.35">
      <c r="A29" s="606" t="str">
        <f t="shared" si="0"/>
        <v>Wed</v>
      </c>
      <c r="B29" s="598"/>
      <c r="C29" s="606">
        <f>IF([4]Settings!G11="", "", [4]Settings!G11)</f>
        <v>43110</v>
      </c>
      <c r="D29" s="598"/>
      <c r="E29" s="601"/>
      <c r="F29" s="602"/>
      <c r="G29" s="603"/>
      <c r="H29" s="607">
        <f t="shared" si="1"/>
        <v>0</v>
      </c>
      <c r="I29" s="608">
        <f t="shared" si="2"/>
        <v>0</v>
      </c>
      <c r="J29" s="598"/>
      <c r="K29" s="601"/>
      <c r="L29" s="602"/>
      <c r="M29" s="602"/>
      <c r="N29" s="607">
        <f t="shared" si="3"/>
        <v>0</v>
      </c>
      <c r="O29" s="608">
        <f t="shared" si="4"/>
        <v>0</v>
      </c>
      <c r="P29" s="598"/>
      <c r="Q29" s="609"/>
      <c r="R29" s="610"/>
      <c r="S29" s="610"/>
      <c r="T29" s="607">
        <f t="shared" si="5"/>
        <v>0</v>
      </c>
      <c r="U29" s="608">
        <f t="shared" si="6"/>
        <v>0</v>
      </c>
    </row>
    <row r="30" spans="1:24" ht="13" x14ac:dyDescent="0.35">
      <c r="A30" s="606" t="str">
        <f t="shared" si="0"/>
        <v>Thu</v>
      </c>
      <c r="B30" s="598"/>
      <c r="C30" s="606">
        <f>IF([4]Settings!G12="", "", [4]Settings!G12)</f>
        <v>43111</v>
      </c>
      <c r="D30" s="598"/>
      <c r="E30" s="609"/>
      <c r="F30" s="610"/>
      <c r="G30" s="611"/>
      <c r="H30" s="607">
        <f t="shared" si="1"/>
        <v>0</v>
      </c>
      <c r="I30" s="608">
        <f t="shared" si="2"/>
        <v>0</v>
      </c>
      <c r="J30" s="598"/>
      <c r="K30" s="609"/>
      <c r="L30" s="610"/>
      <c r="M30" s="610"/>
      <c r="N30" s="607">
        <f t="shared" si="3"/>
        <v>0</v>
      </c>
      <c r="O30" s="608">
        <f t="shared" si="4"/>
        <v>0</v>
      </c>
      <c r="P30" s="598"/>
      <c r="Q30" s="609"/>
      <c r="R30" s="610"/>
      <c r="S30" s="610"/>
      <c r="T30" s="607">
        <f t="shared" si="5"/>
        <v>0</v>
      </c>
      <c r="U30" s="608">
        <f t="shared" si="6"/>
        <v>0</v>
      </c>
    </row>
    <row r="31" spans="1:24" ht="13" x14ac:dyDescent="0.35">
      <c r="A31" s="606" t="str">
        <f t="shared" si="0"/>
        <v>Fri</v>
      </c>
      <c r="B31" s="598"/>
      <c r="C31" s="606">
        <f>IF([4]Settings!G13="", "", [4]Settings!G13)</f>
        <v>43112</v>
      </c>
      <c r="D31" s="598"/>
      <c r="E31" s="609"/>
      <c r="F31" s="610"/>
      <c r="G31" s="611"/>
      <c r="H31" s="607">
        <f t="shared" si="1"/>
        <v>0</v>
      </c>
      <c r="I31" s="608">
        <f t="shared" si="2"/>
        <v>0</v>
      </c>
      <c r="J31" s="598"/>
      <c r="K31" s="609"/>
      <c r="L31" s="610"/>
      <c r="M31" s="610"/>
      <c r="N31" s="607">
        <f t="shared" si="3"/>
        <v>0</v>
      </c>
      <c r="O31" s="608">
        <f t="shared" si="4"/>
        <v>0</v>
      </c>
      <c r="P31" s="598"/>
      <c r="Q31" s="609"/>
      <c r="R31" s="610"/>
      <c r="S31" s="610"/>
      <c r="T31" s="607">
        <f t="shared" si="5"/>
        <v>0</v>
      </c>
      <c r="U31" s="608">
        <f t="shared" si="6"/>
        <v>0</v>
      </c>
    </row>
    <row r="32" spans="1:24" ht="13" x14ac:dyDescent="0.35">
      <c r="A32" s="606" t="str">
        <f t="shared" si="0"/>
        <v>Sat</v>
      </c>
      <c r="B32" s="598"/>
      <c r="C32" s="606">
        <f>IF([4]Settings!G14="", "", [4]Settings!G14)</f>
        <v>43113</v>
      </c>
      <c r="D32" s="598"/>
      <c r="E32" s="601"/>
      <c r="F32" s="602"/>
      <c r="G32" s="603"/>
      <c r="H32" s="607">
        <f t="shared" si="1"/>
        <v>0</v>
      </c>
      <c r="I32" s="608">
        <f t="shared" si="2"/>
        <v>0</v>
      </c>
      <c r="J32" s="598"/>
      <c r="K32" s="609"/>
      <c r="L32" s="610"/>
      <c r="M32" s="610"/>
      <c r="N32" s="607">
        <f t="shared" si="3"/>
        <v>0</v>
      </c>
      <c r="O32" s="608">
        <f t="shared" si="4"/>
        <v>0</v>
      </c>
      <c r="P32" s="598"/>
      <c r="Q32" s="609"/>
      <c r="R32" s="610"/>
      <c r="S32" s="610"/>
      <c r="T32" s="607">
        <f t="shared" si="5"/>
        <v>0</v>
      </c>
      <c r="U32" s="608">
        <f t="shared" si="6"/>
        <v>0</v>
      </c>
    </row>
    <row r="33" spans="1:21" ht="13" x14ac:dyDescent="0.35">
      <c r="A33" s="606" t="str">
        <f t="shared" si="0"/>
        <v>Sun</v>
      </c>
      <c r="B33" s="598"/>
      <c r="C33" s="606">
        <f>IF([4]Settings!G15="", "", [4]Settings!G15)</f>
        <v>43114</v>
      </c>
      <c r="D33" s="598"/>
      <c r="E33" s="601"/>
      <c r="F33" s="602"/>
      <c r="G33" s="603"/>
      <c r="H33" s="607">
        <f t="shared" si="1"/>
        <v>0</v>
      </c>
      <c r="I33" s="608">
        <f t="shared" si="2"/>
        <v>0</v>
      </c>
      <c r="J33" s="598"/>
      <c r="K33" s="609"/>
      <c r="L33" s="610"/>
      <c r="M33" s="610"/>
      <c r="N33" s="607">
        <f t="shared" si="3"/>
        <v>0</v>
      </c>
      <c r="O33" s="608">
        <f t="shared" si="4"/>
        <v>0</v>
      </c>
      <c r="P33" s="598"/>
      <c r="Q33" s="609"/>
      <c r="R33" s="610"/>
      <c r="S33" s="610"/>
      <c r="T33" s="607">
        <f t="shared" si="5"/>
        <v>0</v>
      </c>
      <c r="U33" s="608">
        <f t="shared" si="6"/>
        <v>0</v>
      </c>
    </row>
    <row r="34" spans="1:21" ht="13" x14ac:dyDescent="0.35">
      <c r="A34" s="606" t="str">
        <f t="shared" si="0"/>
        <v>Mon</v>
      </c>
      <c r="B34" s="598"/>
      <c r="C34" s="606">
        <f>IF([4]Settings!G16="", "", [4]Settings!G16)</f>
        <v>43115</v>
      </c>
      <c r="D34" s="598"/>
      <c r="E34" s="601"/>
      <c r="F34" s="602"/>
      <c r="G34" s="603"/>
      <c r="H34" s="607">
        <f t="shared" si="1"/>
        <v>0</v>
      </c>
      <c r="I34" s="608">
        <f t="shared" si="2"/>
        <v>0</v>
      </c>
      <c r="J34" s="598"/>
      <c r="K34" s="609"/>
      <c r="L34" s="610"/>
      <c r="M34" s="610"/>
      <c r="N34" s="607">
        <f t="shared" si="3"/>
        <v>0</v>
      </c>
      <c r="O34" s="608">
        <f t="shared" si="4"/>
        <v>0</v>
      </c>
      <c r="P34" s="598"/>
      <c r="Q34" s="609"/>
      <c r="R34" s="610"/>
      <c r="S34" s="610"/>
      <c r="T34" s="607">
        <f t="shared" si="5"/>
        <v>0</v>
      </c>
      <c r="U34" s="608">
        <f t="shared" si="6"/>
        <v>0</v>
      </c>
    </row>
    <row r="35" spans="1:21" ht="13" x14ac:dyDescent="0.35">
      <c r="A35" s="606" t="str">
        <f t="shared" si="0"/>
        <v>Tue</v>
      </c>
      <c r="B35" s="598"/>
      <c r="C35" s="606">
        <f>IF([4]Settings!G17="", "", [4]Settings!G17)</f>
        <v>43116</v>
      </c>
      <c r="D35" s="598"/>
      <c r="E35" s="601"/>
      <c r="F35" s="602"/>
      <c r="G35" s="603"/>
      <c r="H35" s="607">
        <f t="shared" si="1"/>
        <v>0</v>
      </c>
      <c r="I35" s="608">
        <f t="shared" si="2"/>
        <v>0</v>
      </c>
      <c r="J35" s="598"/>
      <c r="K35" s="609"/>
      <c r="L35" s="610"/>
      <c r="M35" s="610"/>
      <c r="N35" s="607">
        <f t="shared" si="3"/>
        <v>0</v>
      </c>
      <c r="O35" s="608">
        <f t="shared" si="4"/>
        <v>0</v>
      </c>
      <c r="P35" s="598"/>
      <c r="Q35" s="609"/>
      <c r="R35" s="610"/>
      <c r="S35" s="610"/>
      <c r="T35" s="607">
        <f t="shared" si="5"/>
        <v>0</v>
      </c>
      <c r="U35" s="608">
        <f t="shared" si="6"/>
        <v>0</v>
      </c>
    </row>
    <row r="36" spans="1:21" ht="13" x14ac:dyDescent="0.35">
      <c r="A36" s="606" t="str">
        <f t="shared" si="0"/>
        <v>Wed</v>
      </c>
      <c r="B36" s="598"/>
      <c r="C36" s="606">
        <f>IF([4]Settings!G18="", "", [4]Settings!G18)</f>
        <v>43117</v>
      </c>
      <c r="D36" s="598"/>
      <c r="E36" s="601"/>
      <c r="F36" s="602"/>
      <c r="G36" s="603"/>
      <c r="H36" s="607">
        <f t="shared" si="1"/>
        <v>0</v>
      </c>
      <c r="I36" s="608">
        <f t="shared" si="2"/>
        <v>0</v>
      </c>
      <c r="J36" s="598"/>
      <c r="K36" s="609"/>
      <c r="L36" s="610"/>
      <c r="M36" s="610"/>
      <c r="N36" s="607">
        <f t="shared" si="3"/>
        <v>0</v>
      </c>
      <c r="O36" s="608">
        <f t="shared" si="4"/>
        <v>0</v>
      </c>
      <c r="P36" s="598"/>
      <c r="Q36" s="609"/>
      <c r="R36" s="610"/>
      <c r="S36" s="610"/>
      <c r="T36" s="607">
        <f t="shared" si="5"/>
        <v>0</v>
      </c>
      <c r="U36" s="608">
        <f t="shared" si="6"/>
        <v>0</v>
      </c>
    </row>
    <row r="37" spans="1:21" ht="13" x14ac:dyDescent="0.35">
      <c r="A37" s="606" t="str">
        <f t="shared" si="0"/>
        <v>Thu</v>
      </c>
      <c r="B37" s="598"/>
      <c r="C37" s="606">
        <f>IF([4]Settings!G19="", "", [4]Settings!G19)</f>
        <v>43118</v>
      </c>
      <c r="D37" s="598"/>
      <c r="E37" s="601"/>
      <c r="F37" s="602"/>
      <c r="G37" s="603"/>
      <c r="H37" s="607">
        <f t="shared" si="1"/>
        <v>0</v>
      </c>
      <c r="I37" s="608">
        <f t="shared" si="2"/>
        <v>0</v>
      </c>
      <c r="J37" s="598"/>
      <c r="K37" s="609"/>
      <c r="L37" s="610"/>
      <c r="M37" s="610"/>
      <c r="N37" s="607">
        <f t="shared" si="3"/>
        <v>0</v>
      </c>
      <c r="O37" s="608">
        <f t="shared" si="4"/>
        <v>0</v>
      </c>
      <c r="P37" s="598"/>
      <c r="Q37" s="609"/>
      <c r="R37" s="610"/>
      <c r="S37" s="610"/>
      <c r="T37" s="607">
        <f t="shared" si="5"/>
        <v>0</v>
      </c>
      <c r="U37" s="608">
        <f t="shared" si="6"/>
        <v>0</v>
      </c>
    </row>
    <row r="38" spans="1:21" ht="13" x14ac:dyDescent="0.35">
      <c r="A38" s="606" t="str">
        <f t="shared" si="0"/>
        <v>Fri</v>
      </c>
      <c r="B38" s="598"/>
      <c r="C38" s="606">
        <f>IF([4]Settings!G20="", "", [4]Settings!G20)</f>
        <v>43119</v>
      </c>
      <c r="D38" s="598"/>
      <c r="E38" s="601"/>
      <c r="F38" s="602"/>
      <c r="G38" s="603"/>
      <c r="H38" s="607">
        <f t="shared" si="1"/>
        <v>0</v>
      </c>
      <c r="I38" s="608">
        <f t="shared" si="2"/>
        <v>0</v>
      </c>
      <c r="J38" s="598"/>
      <c r="K38" s="609"/>
      <c r="L38" s="610"/>
      <c r="M38" s="610"/>
      <c r="N38" s="607">
        <f t="shared" si="3"/>
        <v>0</v>
      </c>
      <c r="O38" s="608">
        <f t="shared" si="4"/>
        <v>0</v>
      </c>
      <c r="P38" s="598"/>
      <c r="Q38" s="609"/>
      <c r="R38" s="610"/>
      <c r="S38" s="610"/>
      <c r="T38" s="607">
        <f t="shared" si="5"/>
        <v>0</v>
      </c>
      <c r="U38" s="608">
        <f t="shared" si="6"/>
        <v>0</v>
      </c>
    </row>
    <row r="39" spans="1:21" ht="13" x14ac:dyDescent="0.35">
      <c r="A39" s="606" t="str">
        <f t="shared" si="0"/>
        <v>Sat</v>
      </c>
      <c r="B39" s="598"/>
      <c r="C39" s="606">
        <f>IF([4]Settings!G21="", "", [4]Settings!G21)</f>
        <v>43120</v>
      </c>
      <c r="D39" s="598"/>
      <c r="E39" s="601"/>
      <c r="F39" s="602"/>
      <c r="G39" s="603"/>
      <c r="H39" s="607">
        <f t="shared" si="1"/>
        <v>0</v>
      </c>
      <c r="I39" s="608">
        <f t="shared" si="2"/>
        <v>0</v>
      </c>
      <c r="J39" s="598"/>
      <c r="K39" s="609"/>
      <c r="L39" s="610"/>
      <c r="M39" s="610"/>
      <c r="N39" s="607">
        <f t="shared" si="3"/>
        <v>0</v>
      </c>
      <c r="O39" s="608">
        <f t="shared" si="4"/>
        <v>0</v>
      </c>
      <c r="P39" s="598"/>
      <c r="Q39" s="609"/>
      <c r="R39" s="610"/>
      <c r="S39" s="610"/>
      <c r="T39" s="607">
        <f t="shared" si="5"/>
        <v>0</v>
      </c>
      <c r="U39" s="608">
        <f t="shared" si="6"/>
        <v>0</v>
      </c>
    </row>
    <row r="40" spans="1:21" ht="13" x14ac:dyDescent="0.35">
      <c r="A40" s="606" t="str">
        <f t="shared" si="0"/>
        <v>Sun</v>
      </c>
      <c r="B40" s="598"/>
      <c r="C40" s="606">
        <f>IF([4]Settings!G22="", "", [4]Settings!G22)</f>
        <v>43121</v>
      </c>
      <c r="D40" s="598"/>
      <c r="E40" s="601"/>
      <c r="F40" s="602"/>
      <c r="G40" s="603"/>
      <c r="H40" s="607">
        <f t="shared" si="1"/>
        <v>0</v>
      </c>
      <c r="I40" s="608">
        <f t="shared" si="2"/>
        <v>0</v>
      </c>
      <c r="J40" s="598"/>
      <c r="K40" s="609"/>
      <c r="L40" s="610"/>
      <c r="M40" s="610"/>
      <c r="N40" s="607">
        <f t="shared" si="3"/>
        <v>0</v>
      </c>
      <c r="O40" s="608">
        <f t="shared" si="4"/>
        <v>0</v>
      </c>
      <c r="P40" s="598"/>
      <c r="Q40" s="609"/>
      <c r="R40" s="610"/>
      <c r="S40" s="610"/>
      <c r="T40" s="607">
        <f t="shared" si="5"/>
        <v>0</v>
      </c>
      <c r="U40" s="608">
        <f t="shared" si="6"/>
        <v>0</v>
      </c>
    </row>
    <row r="41" spans="1:21" ht="13" x14ac:dyDescent="0.35">
      <c r="A41" s="606" t="str">
        <f t="shared" si="0"/>
        <v>Mon</v>
      </c>
      <c r="B41" s="598"/>
      <c r="C41" s="606">
        <f>IF([4]Settings!G23="", "", [4]Settings!G23)</f>
        <v>43122</v>
      </c>
      <c r="D41" s="598"/>
      <c r="E41" s="601"/>
      <c r="F41" s="602"/>
      <c r="G41" s="603"/>
      <c r="H41" s="607">
        <f t="shared" si="1"/>
        <v>0</v>
      </c>
      <c r="I41" s="608">
        <f t="shared" si="2"/>
        <v>0</v>
      </c>
      <c r="J41" s="598"/>
      <c r="K41" s="609"/>
      <c r="L41" s="610"/>
      <c r="M41" s="610"/>
      <c r="N41" s="607">
        <f t="shared" si="3"/>
        <v>0</v>
      </c>
      <c r="O41" s="608">
        <f t="shared" si="4"/>
        <v>0</v>
      </c>
      <c r="P41" s="598"/>
      <c r="Q41" s="609"/>
      <c r="R41" s="610"/>
      <c r="S41" s="610"/>
      <c r="T41" s="607">
        <f t="shared" si="5"/>
        <v>0</v>
      </c>
      <c r="U41" s="608">
        <f t="shared" si="6"/>
        <v>0</v>
      </c>
    </row>
    <row r="42" spans="1:21" ht="13" x14ac:dyDescent="0.35">
      <c r="A42" s="606" t="str">
        <f t="shared" si="0"/>
        <v>Tue</v>
      </c>
      <c r="B42" s="598"/>
      <c r="C42" s="606">
        <f>IF([4]Settings!G24="", "", [4]Settings!G24)</f>
        <v>43123</v>
      </c>
      <c r="D42" s="598"/>
      <c r="E42" s="601"/>
      <c r="F42" s="602"/>
      <c r="G42" s="603"/>
      <c r="H42" s="607">
        <f t="shared" si="1"/>
        <v>0</v>
      </c>
      <c r="I42" s="608">
        <f t="shared" si="2"/>
        <v>0</v>
      </c>
      <c r="J42" s="598"/>
      <c r="K42" s="609"/>
      <c r="L42" s="610"/>
      <c r="M42" s="610"/>
      <c r="N42" s="607">
        <f t="shared" si="3"/>
        <v>0</v>
      </c>
      <c r="O42" s="608">
        <f t="shared" si="4"/>
        <v>0</v>
      </c>
      <c r="P42" s="598"/>
      <c r="Q42" s="609"/>
      <c r="R42" s="610"/>
      <c r="S42" s="610"/>
      <c r="T42" s="607">
        <f t="shared" si="5"/>
        <v>0</v>
      </c>
      <c r="U42" s="608">
        <f t="shared" si="6"/>
        <v>0</v>
      </c>
    </row>
    <row r="43" spans="1:21" ht="13" x14ac:dyDescent="0.35">
      <c r="A43" s="606" t="str">
        <f t="shared" si="0"/>
        <v>Wed</v>
      </c>
      <c r="B43" s="598"/>
      <c r="C43" s="606">
        <f>IF([4]Settings!G25="", "", [4]Settings!G25)</f>
        <v>43124</v>
      </c>
      <c r="D43" s="598"/>
      <c r="E43" s="601"/>
      <c r="F43" s="602"/>
      <c r="G43" s="603"/>
      <c r="H43" s="607">
        <f t="shared" si="1"/>
        <v>0</v>
      </c>
      <c r="I43" s="608">
        <f t="shared" si="2"/>
        <v>0</v>
      </c>
      <c r="J43" s="598"/>
      <c r="K43" s="609"/>
      <c r="L43" s="610"/>
      <c r="M43" s="610"/>
      <c r="N43" s="607">
        <f t="shared" si="3"/>
        <v>0</v>
      </c>
      <c r="O43" s="608">
        <f t="shared" si="4"/>
        <v>0</v>
      </c>
      <c r="P43" s="598"/>
      <c r="Q43" s="609"/>
      <c r="R43" s="610"/>
      <c r="S43" s="610"/>
      <c r="T43" s="607">
        <f t="shared" si="5"/>
        <v>0</v>
      </c>
      <c r="U43" s="608">
        <f t="shared" si="6"/>
        <v>0</v>
      </c>
    </row>
    <row r="44" spans="1:21" ht="13" x14ac:dyDescent="0.35">
      <c r="A44" s="606" t="str">
        <f t="shared" si="0"/>
        <v>Thu</v>
      </c>
      <c r="B44" s="598"/>
      <c r="C44" s="606">
        <f>IF([4]Settings!G26="", "", [4]Settings!G26)</f>
        <v>43125</v>
      </c>
      <c r="D44" s="598"/>
      <c r="E44" s="601"/>
      <c r="F44" s="602"/>
      <c r="G44" s="603"/>
      <c r="H44" s="607">
        <f t="shared" si="1"/>
        <v>0</v>
      </c>
      <c r="I44" s="608">
        <f t="shared" si="2"/>
        <v>0</v>
      </c>
      <c r="J44" s="598"/>
      <c r="K44" s="609"/>
      <c r="L44" s="610"/>
      <c r="M44" s="610"/>
      <c r="N44" s="607">
        <f t="shared" si="3"/>
        <v>0</v>
      </c>
      <c r="O44" s="608">
        <f t="shared" si="4"/>
        <v>0</v>
      </c>
      <c r="P44" s="598"/>
      <c r="Q44" s="609"/>
      <c r="R44" s="610"/>
      <c r="S44" s="610"/>
      <c r="T44" s="607">
        <f t="shared" si="5"/>
        <v>0</v>
      </c>
      <c r="U44" s="608">
        <f t="shared" si="6"/>
        <v>0</v>
      </c>
    </row>
    <row r="45" spans="1:21" ht="13" x14ac:dyDescent="0.35">
      <c r="A45" s="606" t="str">
        <f t="shared" si="0"/>
        <v>Fri</v>
      </c>
      <c r="B45" s="598"/>
      <c r="C45" s="606">
        <f>IF([4]Settings!G27="", "", [4]Settings!G27)</f>
        <v>43126</v>
      </c>
      <c r="D45" s="598"/>
      <c r="E45" s="601"/>
      <c r="F45" s="602"/>
      <c r="G45" s="603"/>
      <c r="H45" s="607">
        <f t="shared" si="1"/>
        <v>0</v>
      </c>
      <c r="I45" s="608">
        <f t="shared" si="2"/>
        <v>0</v>
      </c>
      <c r="J45" s="598"/>
      <c r="K45" s="609"/>
      <c r="L45" s="610"/>
      <c r="M45" s="610"/>
      <c r="N45" s="607">
        <f t="shared" si="3"/>
        <v>0</v>
      </c>
      <c r="O45" s="608">
        <f t="shared" si="4"/>
        <v>0</v>
      </c>
      <c r="P45" s="598"/>
      <c r="Q45" s="609"/>
      <c r="R45" s="610"/>
      <c r="S45" s="610"/>
      <c r="T45" s="607">
        <f t="shared" si="5"/>
        <v>0</v>
      </c>
      <c r="U45" s="608">
        <f t="shared" si="6"/>
        <v>0</v>
      </c>
    </row>
    <row r="46" spans="1:21" ht="13" x14ac:dyDescent="0.35">
      <c r="A46" s="606" t="str">
        <f t="shared" si="0"/>
        <v>Sat</v>
      </c>
      <c r="B46" s="598"/>
      <c r="C46" s="606">
        <f>IF([4]Settings!G28="", "", [4]Settings!G28)</f>
        <v>43127</v>
      </c>
      <c r="D46" s="598"/>
      <c r="E46" s="601"/>
      <c r="F46" s="602"/>
      <c r="G46" s="603"/>
      <c r="H46" s="607">
        <f t="shared" si="1"/>
        <v>0</v>
      </c>
      <c r="I46" s="608">
        <f t="shared" si="2"/>
        <v>0</v>
      </c>
      <c r="J46" s="598"/>
      <c r="K46" s="609"/>
      <c r="L46" s="610"/>
      <c r="M46" s="610"/>
      <c r="N46" s="607">
        <f t="shared" si="3"/>
        <v>0</v>
      </c>
      <c r="O46" s="608">
        <f t="shared" si="4"/>
        <v>0</v>
      </c>
      <c r="P46" s="598"/>
      <c r="Q46" s="609"/>
      <c r="R46" s="610"/>
      <c r="S46" s="610"/>
      <c r="T46" s="607">
        <f t="shared" si="5"/>
        <v>0</v>
      </c>
      <c r="U46" s="608">
        <f t="shared" si="6"/>
        <v>0</v>
      </c>
    </row>
    <row r="47" spans="1:21" ht="13" x14ac:dyDescent="0.35">
      <c r="A47" s="606" t="str">
        <f t="shared" si="0"/>
        <v>Sun</v>
      </c>
      <c r="B47" s="598"/>
      <c r="C47" s="606">
        <f>IF([4]Settings!G29="", "", [4]Settings!G29)</f>
        <v>43128</v>
      </c>
      <c r="D47" s="598"/>
      <c r="E47" s="601"/>
      <c r="F47" s="602"/>
      <c r="G47" s="603"/>
      <c r="H47" s="607">
        <f t="shared" si="1"/>
        <v>0</v>
      </c>
      <c r="I47" s="608">
        <f t="shared" si="2"/>
        <v>0</v>
      </c>
      <c r="J47" s="598"/>
      <c r="K47" s="609"/>
      <c r="L47" s="610"/>
      <c r="M47" s="610"/>
      <c r="N47" s="607">
        <f t="shared" si="3"/>
        <v>0</v>
      </c>
      <c r="O47" s="608">
        <f t="shared" si="4"/>
        <v>0</v>
      </c>
      <c r="P47" s="598"/>
      <c r="Q47" s="609"/>
      <c r="R47" s="610"/>
      <c r="S47" s="610"/>
      <c r="T47" s="607">
        <f t="shared" si="5"/>
        <v>0</v>
      </c>
      <c r="U47" s="608">
        <f t="shared" si="6"/>
        <v>0</v>
      </c>
    </row>
    <row r="48" spans="1:21" ht="13" x14ac:dyDescent="0.35">
      <c r="A48" s="606" t="str">
        <f t="shared" si="0"/>
        <v>Mon</v>
      </c>
      <c r="B48" s="598"/>
      <c r="C48" s="606">
        <f>IF([4]Settings!G30="", "", [4]Settings!G30)</f>
        <v>43129</v>
      </c>
      <c r="D48" s="598"/>
      <c r="E48" s="601"/>
      <c r="F48" s="602"/>
      <c r="G48" s="603"/>
      <c r="H48" s="607">
        <f t="shared" si="1"/>
        <v>0</v>
      </c>
      <c r="I48" s="608">
        <f t="shared" si="2"/>
        <v>0</v>
      </c>
      <c r="J48" s="598"/>
      <c r="K48" s="609"/>
      <c r="L48" s="610"/>
      <c r="M48" s="610"/>
      <c r="N48" s="607">
        <f t="shared" si="3"/>
        <v>0</v>
      </c>
      <c r="O48" s="608">
        <f t="shared" si="4"/>
        <v>0</v>
      </c>
      <c r="P48" s="598"/>
      <c r="Q48" s="609"/>
      <c r="R48" s="610"/>
      <c r="S48" s="610"/>
      <c r="T48" s="607">
        <f t="shared" si="5"/>
        <v>0</v>
      </c>
      <c r="U48" s="608">
        <f t="shared" si="6"/>
        <v>0</v>
      </c>
    </row>
    <row r="49" spans="1:22" ht="13" x14ac:dyDescent="0.35">
      <c r="A49" s="606" t="str">
        <f t="shared" si="0"/>
        <v>Tue</v>
      </c>
      <c r="B49" s="598"/>
      <c r="C49" s="606">
        <f>IF([4]Settings!G31="", "", [4]Settings!G31)</f>
        <v>43130</v>
      </c>
      <c r="D49" s="598"/>
      <c r="E49" s="601"/>
      <c r="F49" s="602"/>
      <c r="G49" s="603"/>
      <c r="H49" s="607">
        <f t="shared" si="1"/>
        <v>0</v>
      </c>
      <c r="I49" s="608">
        <f t="shared" si="2"/>
        <v>0</v>
      </c>
      <c r="J49" s="598"/>
      <c r="K49" s="609"/>
      <c r="L49" s="610"/>
      <c r="M49" s="610"/>
      <c r="N49" s="607">
        <f t="shared" si="3"/>
        <v>0</v>
      </c>
      <c r="O49" s="608">
        <f t="shared" si="4"/>
        <v>0</v>
      </c>
      <c r="P49" s="598"/>
      <c r="Q49" s="609"/>
      <c r="R49" s="610"/>
      <c r="S49" s="610"/>
      <c r="T49" s="607">
        <f t="shared" si="5"/>
        <v>0</v>
      </c>
      <c r="U49" s="608">
        <f t="shared" si="6"/>
        <v>0</v>
      </c>
    </row>
    <row r="50" spans="1:22" ht="13.5" thickBot="1" x14ac:dyDescent="0.4">
      <c r="A50" s="612" t="str">
        <f t="shared" si="0"/>
        <v>Wed</v>
      </c>
      <c r="B50" s="598"/>
      <c r="C50" s="612">
        <f>IF([4]Settings!G32="", "", [4]Settings!G32)</f>
        <v>43131</v>
      </c>
      <c r="D50" s="598"/>
      <c r="E50" s="601"/>
      <c r="F50" s="602"/>
      <c r="G50" s="603"/>
      <c r="H50" s="613">
        <f t="shared" si="1"/>
        <v>0</v>
      </c>
      <c r="I50" s="614">
        <f t="shared" si="2"/>
        <v>0</v>
      </c>
      <c r="J50" s="598"/>
      <c r="K50" s="609"/>
      <c r="L50" s="610"/>
      <c r="M50" s="610"/>
      <c r="N50" s="607">
        <f t="shared" si="3"/>
        <v>0</v>
      </c>
      <c r="O50" s="614">
        <f t="shared" si="4"/>
        <v>0</v>
      </c>
      <c r="P50" s="598"/>
      <c r="Q50" s="609"/>
      <c r="R50" s="610"/>
      <c r="S50" s="610"/>
      <c r="T50" s="607">
        <f t="shared" si="5"/>
        <v>0</v>
      </c>
      <c r="U50" s="614">
        <f t="shared" si="6"/>
        <v>0</v>
      </c>
    </row>
    <row r="51" spans="1:22" ht="13.5" thickBot="1" x14ac:dyDescent="0.4">
      <c r="A51" s="1083" t="s">
        <v>3217</v>
      </c>
      <c r="B51" s="1084"/>
      <c r="C51" s="1084"/>
      <c r="D51" s="1085"/>
      <c r="E51" s="615">
        <f>IFERROR(AVERAGE(E20:E50), 0)</f>
        <v>0</v>
      </c>
      <c r="F51" s="616" t="s">
        <v>3218</v>
      </c>
      <c r="G51" s="617" t="s">
        <v>3218</v>
      </c>
      <c r="H51" s="618">
        <f>SUM(H20:H50)</f>
        <v>0</v>
      </c>
      <c r="I51" s="619" t="s">
        <v>3218</v>
      </c>
      <c r="J51" s="669"/>
      <c r="K51" s="615">
        <f>IFERROR(AVERAGE(K20:K50), 0)</f>
        <v>0</v>
      </c>
      <c r="L51" s="620" t="s">
        <v>3218</v>
      </c>
      <c r="M51" s="618" t="s">
        <v>3218</v>
      </c>
      <c r="N51" s="618">
        <f>SUM(N20:N50)</f>
        <v>0</v>
      </c>
      <c r="O51" s="619" t="s">
        <v>3218</v>
      </c>
      <c r="P51" s="621"/>
      <c r="Q51" s="615">
        <f>IFERROR(AVERAGE(Q20:Q50), 0)</f>
        <v>0</v>
      </c>
      <c r="R51" s="620" t="s">
        <v>3218</v>
      </c>
      <c r="S51" s="618" t="s">
        <v>3218</v>
      </c>
      <c r="T51" s="618">
        <f>SUM(T20:T50)</f>
        <v>0</v>
      </c>
      <c r="U51" s="619" t="s">
        <v>3218</v>
      </c>
      <c r="V51" s="670"/>
    </row>
    <row r="52" spans="1:22" ht="13" x14ac:dyDescent="0.35">
      <c r="A52" s="671" t="s">
        <v>3219</v>
      </c>
      <c r="B52" s="672"/>
      <c r="C52" s="673"/>
      <c r="D52" s="673"/>
      <c r="E52" s="674"/>
      <c r="F52" s="597"/>
      <c r="G52" s="621"/>
      <c r="H52" s="621"/>
      <c r="I52" s="622"/>
      <c r="J52" s="623"/>
      <c r="K52" s="624"/>
      <c r="L52" s="624"/>
      <c r="M52" s="624"/>
      <c r="N52" s="621"/>
      <c r="O52" s="621"/>
      <c r="P52" s="625"/>
      <c r="Q52" s="1086"/>
      <c r="R52" s="1086"/>
      <c r="S52" s="626"/>
      <c r="T52" s="597"/>
      <c r="U52" s="675"/>
    </row>
    <row r="53" spans="1:22" ht="13.15" customHeight="1" x14ac:dyDescent="0.35">
      <c r="A53" s="676" t="s">
        <v>3220</v>
      </c>
      <c r="B53" s="677"/>
      <c r="C53" s="678"/>
      <c r="D53" s="678"/>
      <c r="E53" s="678"/>
      <c r="F53" s="677"/>
      <c r="G53" s="677"/>
      <c r="H53" s="677"/>
      <c r="I53" s="678"/>
      <c r="J53" s="678"/>
      <c r="K53" s="677"/>
      <c r="L53" s="679"/>
      <c r="M53" s="1087" t="s">
        <v>3221</v>
      </c>
      <c r="N53" s="1088"/>
      <c r="O53" s="1088"/>
      <c r="P53" s="1088"/>
      <c r="Q53" s="1088"/>
      <c r="R53" s="1088"/>
      <c r="S53" s="1088"/>
      <c r="T53" s="1088"/>
      <c r="U53" s="1089"/>
    </row>
    <row r="54" spans="1:22" ht="13" x14ac:dyDescent="0.35">
      <c r="A54" s="680" t="s">
        <v>3222</v>
      </c>
      <c r="B54" s="657"/>
      <c r="C54" s="657"/>
      <c r="D54" s="657"/>
      <c r="E54" s="657"/>
      <c r="F54" s="657"/>
      <c r="G54" s="657"/>
      <c r="H54" s="657"/>
      <c r="I54" s="650"/>
      <c r="J54" s="650"/>
      <c r="K54" s="650"/>
      <c r="L54" s="627"/>
      <c r="M54" s="1090"/>
      <c r="N54" s="1091"/>
      <c r="O54" s="1091"/>
      <c r="P54" s="1091"/>
      <c r="Q54" s="1091"/>
      <c r="R54" s="1091"/>
      <c r="S54" s="1091"/>
      <c r="T54" s="1091"/>
      <c r="U54" s="1092"/>
    </row>
    <row r="55" spans="1:22" x14ac:dyDescent="0.35">
      <c r="A55" s="1090" t="s">
        <v>3223</v>
      </c>
      <c r="B55" s="1096"/>
      <c r="C55" s="1096"/>
      <c r="D55" s="1096"/>
      <c r="E55" s="1096"/>
      <c r="F55" s="1096"/>
      <c r="G55" s="1096"/>
      <c r="H55" s="1096"/>
      <c r="I55" s="1096"/>
      <c r="J55" s="650"/>
      <c r="K55" s="650"/>
      <c r="L55" s="627"/>
      <c r="M55" s="1090"/>
      <c r="N55" s="1091"/>
      <c r="O55" s="1091"/>
      <c r="P55" s="1091"/>
      <c r="Q55" s="1091"/>
      <c r="R55" s="1091"/>
      <c r="S55" s="1091"/>
      <c r="T55" s="1091"/>
      <c r="U55" s="1092"/>
    </row>
    <row r="56" spans="1:22" x14ac:dyDescent="0.35">
      <c r="A56" s="1097"/>
      <c r="B56" s="1098"/>
      <c r="C56" s="1098"/>
      <c r="D56" s="1098"/>
      <c r="E56" s="1098"/>
      <c r="F56" s="1098"/>
      <c r="G56" s="1098"/>
      <c r="H56" s="1098"/>
      <c r="I56" s="1098"/>
      <c r="J56" s="651"/>
      <c r="K56" s="651"/>
      <c r="L56" s="681"/>
      <c r="M56" s="1093"/>
      <c r="N56" s="1094"/>
      <c r="O56" s="1094"/>
      <c r="P56" s="1094"/>
      <c r="Q56" s="1094"/>
      <c r="R56" s="1094"/>
      <c r="S56" s="1094"/>
      <c r="T56" s="1094"/>
      <c r="U56" s="1095"/>
    </row>
    <row r="57" spans="1:22" ht="13" thickBot="1" x14ac:dyDescent="0.4">
      <c r="A57" s="682"/>
      <c r="B57" s="657"/>
      <c r="C57" s="683"/>
      <c r="D57" s="683"/>
      <c r="E57" s="683"/>
      <c r="F57" s="683"/>
      <c r="G57" s="683"/>
      <c r="H57" s="683"/>
      <c r="I57" s="683"/>
      <c r="J57" s="684"/>
      <c r="K57" s="684"/>
      <c r="L57" s="657"/>
      <c r="M57" s="657"/>
      <c r="N57" s="657"/>
      <c r="O57" s="657"/>
      <c r="P57" s="684"/>
      <c r="Q57" s="684"/>
      <c r="R57" s="657"/>
      <c r="S57" s="657"/>
      <c r="T57" s="657"/>
      <c r="U57" s="657"/>
    </row>
    <row r="58" spans="1:22" ht="13.9" customHeight="1" x14ac:dyDescent="0.35">
      <c r="A58" s="685"/>
      <c r="B58" s="628"/>
      <c r="C58" s="628"/>
      <c r="D58" s="629"/>
      <c r="E58" s="1099" t="s">
        <v>3224</v>
      </c>
      <c r="F58" s="1099"/>
      <c r="G58" s="1099"/>
      <c r="H58" s="1099"/>
      <c r="I58" s="1099"/>
      <c r="J58" s="1100"/>
      <c r="K58" s="657"/>
      <c r="L58" s="1101" t="s">
        <v>3225</v>
      </c>
      <c r="M58" s="1102"/>
      <c r="N58" s="1102"/>
      <c r="O58" s="1102"/>
      <c r="P58" s="1102"/>
      <c r="Q58" s="1102"/>
      <c r="R58" s="1102"/>
      <c r="S58" s="1102"/>
      <c r="T58" s="1102"/>
      <c r="U58" s="1103"/>
    </row>
    <row r="59" spans="1:22" ht="13.9" customHeight="1" x14ac:dyDescent="0.35">
      <c r="A59" s="1110" t="s">
        <v>3226</v>
      </c>
      <c r="B59" s="1111"/>
      <c r="C59" s="1111"/>
      <c r="D59" s="1111"/>
      <c r="E59" s="1112" t="e">
        <f ca="1">getEskomRepresentative()</f>
        <v>#NAME?</v>
      </c>
      <c r="F59" s="1112"/>
      <c r="G59" s="1112"/>
      <c r="H59" s="1112"/>
      <c r="I59" s="1112"/>
      <c r="J59" s="1113"/>
      <c r="K59" s="657"/>
      <c r="L59" s="1104"/>
      <c r="M59" s="1105"/>
      <c r="N59" s="1105"/>
      <c r="O59" s="1105"/>
      <c r="P59" s="1105"/>
      <c r="Q59" s="1105"/>
      <c r="R59" s="1105"/>
      <c r="S59" s="1105"/>
      <c r="T59" s="1105"/>
      <c r="U59" s="1106"/>
    </row>
    <row r="60" spans="1:22" ht="13.9" customHeight="1" x14ac:dyDescent="0.35">
      <c r="A60" s="1110" t="s">
        <v>3227</v>
      </c>
      <c r="B60" s="1111"/>
      <c r="C60" s="1111"/>
      <c r="D60" s="1111"/>
      <c r="E60" s="1114"/>
      <c r="F60" s="1114"/>
      <c r="G60" s="1114"/>
      <c r="H60" s="1114"/>
      <c r="I60" s="1114"/>
      <c r="J60" s="1115"/>
      <c r="K60" s="657"/>
      <c r="L60" s="1104"/>
      <c r="M60" s="1105"/>
      <c r="N60" s="1105"/>
      <c r="O60" s="1105"/>
      <c r="P60" s="1105"/>
      <c r="Q60" s="1105"/>
      <c r="R60" s="1105"/>
      <c r="S60" s="1105"/>
      <c r="T60" s="1105"/>
      <c r="U60" s="1106"/>
    </row>
    <row r="61" spans="1:22" ht="13.9" customHeight="1" x14ac:dyDescent="0.35">
      <c r="A61" s="1110" t="s">
        <v>3228</v>
      </c>
      <c r="B61" s="1111"/>
      <c r="C61" s="1111"/>
      <c r="D61" s="1111"/>
      <c r="E61" s="1116"/>
      <c r="F61" s="1116"/>
      <c r="G61" s="1116"/>
      <c r="H61" s="1116"/>
      <c r="I61" s="1116"/>
      <c r="J61" s="1117"/>
      <c r="K61" s="657"/>
      <c r="L61" s="1104"/>
      <c r="M61" s="1105"/>
      <c r="N61" s="1105"/>
      <c r="O61" s="1105"/>
      <c r="P61" s="1105"/>
      <c r="Q61" s="1105"/>
      <c r="R61" s="1105"/>
      <c r="S61" s="1105"/>
      <c r="T61" s="1105"/>
      <c r="U61" s="1106"/>
    </row>
    <row r="62" spans="1:22" ht="14.5" customHeight="1" thickBot="1" x14ac:dyDescent="0.4">
      <c r="A62" s="1118" t="s">
        <v>3229</v>
      </c>
      <c r="B62" s="1119"/>
      <c r="C62" s="1119"/>
      <c r="D62" s="1119"/>
      <c r="E62" s="1120">
        <f ca="1">TODAY()</f>
        <v>46231</v>
      </c>
      <c r="F62" s="1120"/>
      <c r="G62" s="1120"/>
      <c r="H62" s="1120"/>
      <c r="I62" s="1120"/>
      <c r="J62" s="1121"/>
      <c r="K62" s="657"/>
      <c r="L62" s="1107"/>
      <c r="M62" s="1108"/>
      <c r="N62" s="1108"/>
      <c r="O62" s="1108"/>
      <c r="P62" s="1108"/>
      <c r="Q62" s="1108"/>
      <c r="R62" s="1108"/>
      <c r="S62" s="1108"/>
      <c r="T62" s="1108"/>
      <c r="U62" s="1109"/>
    </row>
    <row r="63" spans="1:22" s="657" customFormat="1" x14ac:dyDescent="0.35"/>
    <row r="64" spans="1:22" s="657" customFormat="1" x14ac:dyDescent="0.35"/>
    <row r="65" s="657" customFormat="1" x14ac:dyDescent="0.35"/>
    <row r="66" s="657" customFormat="1" x14ac:dyDescent="0.35"/>
    <row r="67" s="657" customFormat="1" x14ac:dyDescent="0.35"/>
    <row r="68" s="657" customFormat="1" x14ac:dyDescent="0.35"/>
    <row r="69" s="657" customFormat="1" x14ac:dyDescent="0.35"/>
    <row r="70" s="657" customFormat="1" x14ac:dyDescent="0.35"/>
    <row r="71" s="657" customFormat="1" x14ac:dyDescent="0.35"/>
    <row r="72" s="657" customFormat="1" x14ac:dyDescent="0.35"/>
    <row r="73" s="657" customFormat="1" x14ac:dyDescent="0.35"/>
    <row r="74" s="657" customFormat="1" x14ac:dyDescent="0.35"/>
    <row r="75" s="657" customFormat="1" x14ac:dyDescent="0.35"/>
    <row r="76" s="657" customFormat="1" x14ac:dyDescent="0.35"/>
    <row r="77" s="657" customFormat="1" x14ac:dyDescent="0.35"/>
    <row r="78" s="657" customFormat="1" x14ac:dyDescent="0.35"/>
    <row r="79" s="657" customFormat="1" x14ac:dyDescent="0.35"/>
    <row r="80" s="657" customFormat="1" x14ac:dyDescent="0.35"/>
    <row r="81" s="657" customFormat="1" x14ac:dyDescent="0.35"/>
    <row r="82" s="657" customFormat="1" x14ac:dyDescent="0.35"/>
    <row r="83" s="657" customFormat="1" x14ac:dyDescent="0.35"/>
    <row r="84" s="657" customFormat="1" x14ac:dyDescent="0.35"/>
    <row r="85" s="657" customFormat="1" x14ac:dyDescent="0.35"/>
    <row r="86" s="657" customFormat="1" x14ac:dyDescent="0.35"/>
    <row r="87" s="657" customFormat="1" x14ac:dyDescent="0.35"/>
    <row r="88" s="657" customFormat="1" x14ac:dyDescent="0.35"/>
    <row r="89" s="657" customFormat="1" x14ac:dyDescent="0.35"/>
    <row r="90" s="657" customFormat="1" x14ac:dyDescent="0.35"/>
    <row r="91" s="657" customFormat="1" x14ac:dyDescent="0.35"/>
    <row r="92" s="657" customFormat="1" x14ac:dyDescent="0.35"/>
    <row r="93" s="657" customFormat="1" x14ac:dyDescent="0.35"/>
    <row r="94" s="657" customFormat="1" x14ac:dyDescent="0.35"/>
    <row r="95" s="657" customFormat="1" x14ac:dyDescent="0.35"/>
    <row r="96" s="657" customFormat="1" x14ac:dyDescent="0.35"/>
    <row r="97" s="657" customFormat="1" x14ac:dyDescent="0.35"/>
    <row r="98" s="657" customFormat="1" x14ac:dyDescent="0.35"/>
    <row r="99" s="657" customFormat="1" x14ac:dyDescent="0.35"/>
    <row r="100" s="657" customFormat="1" x14ac:dyDescent="0.35"/>
    <row r="101" s="657" customFormat="1" x14ac:dyDescent="0.35"/>
    <row r="102" s="657" customFormat="1" x14ac:dyDescent="0.35"/>
    <row r="103" s="657" customFormat="1" x14ac:dyDescent="0.35"/>
    <row r="104" s="657" customFormat="1" x14ac:dyDescent="0.35"/>
    <row r="105" s="657" customFormat="1" x14ac:dyDescent="0.35"/>
    <row r="106" s="657" customFormat="1" x14ac:dyDescent="0.35"/>
    <row r="107" s="657" customFormat="1" x14ac:dyDescent="0.35"/>
    <row r="108" s="657" customFormat="1" x14ac:dyDescent="0.35"/>
    <row r="109" s="657" customFormat="1" x14ac:dyDescent="0.35"/>
    <row r="110" s="657" customFormat="1" x14ac:dyDescent="0.35"/>
    <row r="111" s="657" customFormat="1" x14ac:dyDescent="0.35"/>
    <row r="112" s="657" customFormat="1" x14ac:dyDescent="0.35"/>
    <row r="113" s="657" customFormat="1" x14ac:dyDescent="0.35"/>
    <row r="114" s="657" customFormat="1" x14ac:dyDescent="0.35"/>
    <row r="115" s="657" customFormat="1" x14ac:dyDescent="0.35"/>
    <row r="116" s="657" customFormat="1" x14ac:dyDescent="0.35"/>
    <row r="117" s="657" customFormat="1" x14ac:dyDescent="0.35"/>
    <row r="118" s="657" customFormat="1" x14ac:dyDescent="0.35"/>
    <row r="119" s="657" customFormat="1" x14ac:dyDescent="0.35"/>
    <row r="120" s="657" customFormat="1" x14ac:dyDescent="0.35"/>
    <row r="121" s="657" customFormat="1" x14ac:dyDescent="0.35"/>
    <row r="122" s="657" customFormat="1" x14ac:dyDescent="0.35"/>
    <row r="123" s="657" customFormat="1" x14ac:dyDescent="0.35"/>
    <row r="124" s="657" customFormat="1" x14ac:dyDescent="0.35"/>
    <row r="125" s="657" customFormat="1" x14ac:dyDescent="0.35"/>
    <row r="126" s="657" customFormat="1" x14ac:dyDescent="0.35"/>
    <row r="127" s="657" customFormat="1" x14ac:dyDescent="0.35"/>
    <row r="128" s="657" customFormat="1" x14ac:dyDescent="0.35"/>
    <row r="129" s="657" customFormat="1" x14ac:dyDescent="0.35"/>
    <row r="130" s="657" customFormat="1" x14ac:dyDescent="0.35"/>
    <row r="131" s="657" customFormat="1" x14ac:dyDescent="0.35"/>
    <row r="132" s="657" customFormat="1" x14ac:dyDescent="0.35"/>
    <row r="133" s="657" customFormat="1" x14ac:dyDescent="0.35"/>
    <row r="134" s="657" customFormat="1" x14ac:dyDescent="0.35"/>
    <row r="135" s="657" customFormat="1" x14ac:dyDescent="0.35"/>
    <row r="136" s="657" customFormat="1" x14ac:dyDescent="0.35"/>
    <row r="137" s="657" customFormat="1" x14ac:dyDescent="0.35"/>
    <row r="138" s="657" customFormat="1" x14ac:dyDescent="0.35"/>
    <row r="139" s="657" customFormat="1" x14ac:dyDescent="0.35"/>
    <row r="140" s="657" customFormat="1" x14ac:dyDescent="0.35"/>
    <row r="141" s="657" customFormat="1" x14ac:dyDescent="0.35"/>
    <row r="142" s="657" customFormat="1" x14ac:dyDescent="0.35"/>
    <row r="143" s="657" customFormat="1" x14ac:dyDescent="0.35"/>
    <row r="144" s="657" customFormat="1" x14ac:dyDescent="0.35"/>
    <row r="145" s="657" customFormat="1" x14ac:dyDescent="0.35"/>
    <row r="146" s="657" customFormat="1" x14ac:dyDescent="0.35"/>
    <row r="147" s="657" customFormat="1" x14ac:dyDescent="0.35"/>
    <row r="148" s="657" customFormat="1" x14ac:dyDescent="0.35"/>
    <row r="149" s="657" customFormat="1" x14ac:dyDescent="0.35"/>
    <row r="150" s="657" customFormat="1" x14ac:dyDescent="0.35"/>
    <row r="151" s="657" customFormat="1" x14ac:dyDescent="0.35"/>
    <row r="152" s="657" customFormat="1" x14ac:dyDescent="0.35"/>
    <row r="153" s="657" customFormat="1" x14ac:dyDescent="0.35"/>
    <row r="154" s="657" customFormat="1" x14ac:dyDescent="0.35"/>
    <row r="155" s="657" customFormat="1" x14ac:dyDescent="0.35"/>
    <row r="156" s="657" customFormat="1" x14ac:dyDescent="0.35"/>
    <row r="157" s="657" customFormat="1" x14ac:dyDescent="0.35"/>
    <row r="158" s="657" customFormat="1" x14ac:dyDescent="0.35"/>
    <row r="159" s="657" customFormat="1" x14ac:dyDescent="0.35"/>
    <row r="160" s="657" customFormat="1" x14ac:dyDescent="0.35"/>
    <row r="161" s="657" customFormat="1" x14ac:dyDescent="0.35"/>
    <row r="162" s="657" customFormat="1" x14ac:dyDescent="0.35"/>
    <row r="163" s="657" customFormat="1" x14ac:dyDescent="0.35"/>
    <row r="164" s="657" customFormat="1" x14ac:dyDescent="0.35"/>
    <row r="165" s="657" customFormat="1" x14ac:dyDescent="0.35"/>
    <row r="166" s="657" customFormat="1" x14ac:dyDescent="0.35"/>
    <row r="167" s="657" customFormat="1" x14ac:dyDescent="0.35"/>
    <row r="168" s="657" customFormat="1" x14ac:dyDescent="0.35"/>
    <row r="169" s="657" customFormat="1" x14ac:dyDescent="0.35"/>
    <row r="170" s="657" customFormat="1" x14ac:dyDescent="0.35"/>
    <row r="171" s="657" customFormat="1" x14ac:dyDescent="0.35"/>
    <row r="172" s="657" customFormat="1" x14ac:dyDescent="0.35"/>
    <row r="173" s="657" customFormat="1" x14ac:dyDescent="0.35"/>
    <row r="174" s="657" customFormat="1" x14ac:dyDescent="0.35"/>
    <row r="175" s="657" customFormat="1" x14ac:dyDescent="0.35"/>
    <row r="176" s="657" customFormat="1" x14ac:dyDescent="0.35"/>
    <row r="177" s="657" customFormat="1" x14ac:dyDescent="0.35"/>
    <row r="178" s="657" customFormat="1" x14ac:dyDescent="0.35"/>
    <row r="179" s="657" customFormat="1" x14ac:dyDescent="0.35"/>
    <row r="180" s="657" customFormat="1" x14ac:dyDescent="0.35"/>
    <row r="181" s="657" customFormat="1" x14ac:dyDescent="0.35"/>
    <row r="182" s="657" customFormat="1" x14ac:dyDescent="0.35"/>
    <row r="183" s="657" customFormat="1" x14ac:dyDescent="0.35"/>
    <row r="184" s="657" customFormat="1" x14ac:dyDescent="0.35"/>
    <row r="185" s="657" customFormat="1" x14ac:dyDescent="0.35"/>
    <row r="186" s="657" customFormat="1" x14ac:dyDescent="0.35"/>
    <row r="187" s="657" customFormat="1" x14ac:dyDescent="0.35"/>
    <row r="188" s="657" customFormat="1" x14ac:dyDescent="0.35"/>
    <row r="189" s="657" customFormat="1" x14ac:dyDescent="0.35"/>
    <row r="190" s="657" customFormat="1" x14ac:dyDescent="0.35"/>
    <row r="191" s="657" customFormat="1" x14ac:dyDescent="0.35"/>
    <row r="192" s="657" customFormat="1" x14ac:dyDescent="0.35"/>
    <row r="193" s="657" customFormat="1" x14ac:dyDescent="0.35"/>
    <row r="194" s="657" customFormat="1" x14ac:dyDescent="0.35"/>
    <row r="195" s="657" customFormat="1" x14ac:dyDescent="0.35"/>
    <row r="196" s="657" customFormat="1" x14ac:dyDescent="0.35"/>
    <row r="197" s="657" customFormat="1" x14ac:dyDescent="0.35"/>
    <row r="198" s="657" customFormat="1" x14ac:dyDescent="0.35"/>
    <row r="199" s="657" customFormat="1" x14ac:dyDescent="0.35"/>
    <row r="200" s="657" customFormat="1" x14ac:dyDescent="0.35"/>
    <row r="201" s="657" customFormat="1" x14ac:dyDescent="0.35"/>
    <row r="202" s="657" customFormat="1" x14ac:dyDescent="0.35"/>
    <row r="203" s="657" customFormat="1" x14ac:dyDescent="0.35"/>
    <row r="204" s="657" customFormat="1" x14ac:dyDescent="0.35"/>
    <row r="205" s="657" customFormat="1" x14ac:dyDescent="0.35"/>
    <row r="206" s="657" customFormat="1" x14ac:dyDescent="0.35"/>
    <row r="207" s="657" customFormat="1" x14ac:dyDescent="0.35"/>
    <row r="208" s="657" customFormat="1" x14ac:dyDescent="0.35"/>
    <row r="209" s="657" customFormat="1" x14ac:dyDescent="0.35"/>
    <row r="210" s="657" customFormat="1" x14ac:dyDescent="0.35"/>
    <row r="211" s="657" customFormat="1" x14ac:dyDescent="0.35"/>
    <row r="212" s="657" customFormat="1" x14ac:dyDescent="0.35"/>
    <row r="213" s="657" customFormat="1" x14ac:dyDescent="0.35"/>
    <row r="214" s="657" customFormat="1" x14ac:dyDescent="0.35"/>
    <row r="215" s="657" customFormat="1" x14ac:dyDescent="0.35"/>
    <row r="216" s="657" customFormat="1" x14ac:dyDescent="0.35"/>
    <row r="217" s="657" customFormat="1" x14ac:dyDescent="0.35"/>
    <row r="218" s="657" customFormat="1" x14ac:dyDescent="0.35"/>
  </sheetData>
  <mergeCells count="44">
    <mergeCell ref="A51:D51"/>
    <mergeCell ref="Q52:R52"/>
    <mergeCell ref="M53:U56"/>
    <mergeCell ref="A55:I56"/>
    <mergeCell ref="E58:J58"/>
    <mergeCell ref="L58:U62"/>
    <mergeCell ref="A59:D59"/>
    <mergeCell ref="E59:J59"/>
    <mergeCell ref="A60:D60"/>
    <mergeCell ref="E60:J60"/>
    <mergeCell ref="A61:D61"/>
    <mergeCell ref="E61:J61"/>
    <mergeCell ref="A62:D62"/>
    <mergeCell ref="E62:J62"/>
    <mergeCell ref="A12:U12"/>
    <mergeCell ref="H13:J13"/>
    <mergeCell ref="N15:T15"/>
    <mergeCell ref="E18:I18"/>
    <mergeCell ref="K18:O18"/>
    <mergeCell ref="Q18:U18"/>
    <mergeCell ref="A9:I9"/>
    <mergeCell ref="J9:N9"/>
    <mergeCell ref="O9:R9"/>
    <mergeCell ref="S9:U9"/>
    <mergeCell ref="A10:I10"/>
    <mergeCell ref="J10:N10"/>
    <mergeCell ref="O10:R10"/>
    <mergeCell ref="S10:U10"/>
    <mergeCell ref="A6:I6"/>
    <mergeCell ref="K6:U6"/>
    <mergeCell ref="A8:I8"/>
    <mergeCell ref="J8:N8"/>
    <mergeCell ref="O8:R8"/>
    <mergeCell ref="S8:U8"/>
    <mergeCell ref="A1:E4"/>
    <mergeCell ref="F1:N4"/>
    <mergeCell ref="O1:R1"/>
    <mergeCell ref="S1:U1"/>
    <mergeCell ref="O2:R2"/>
    <mergeCell ref="S2:U2"/>
    <mergeCell ref="O3:R3"/>
    <mergeCell ref="S3:U3"/>
    <mergeCell ref="O4:R4"/>
    <mergeCell ref="S4:U4"/>
  </mergeCells>
  <conditionalFormatting sqref="F20:F50">
    <cfRule type="expression" dxfId="13" priority="2">
      <formula>AND(E20&gt;0, F20="")</formula>
    </cfRule>
  </conditionalFormatting>
  <conditionalFormatting sqref="G20:G50">
    <cfRule type="expression" dxfId="12" priority="1">
      <formula>AND(NOT(ISBLANK(F20)), E20&gt;0, ISBLANK(G20))</formula>
    </cfRule>
  </conditionalFormatting>
  <conditionalFormatting sqref="J9">
    <cfRule type="containsBlanks" dxfId="11" priority="8">
      <formula>LEN(TRIM(J9))=0</formula>
    </cfRule>
  </conditionalFormatting>
  <conditionalFormatting sqref="J10:N10">
    <cfRule type="notContainsText" dxfId="10" priority="5" operator="notContains" text="45">
      <formula>ISERROR(SEARCH("45",J10))</formula>
    </cfRule>
    <cfRule type="expression" dxfId="9" priority="6">
      <formula>IF(NOT(ISNUMBER($J$10)), TRUE, FALSE)</formula>
    </cfRule>
    <cfRule type="containsBlanks" dxfId="8" priority="7">
      <formula>LEN(TRIM(J10))=0</formula>
    </cfRule>
  </conditionalFormatting>
  <conditionalFormatting sqref="L20:L50">
    <cfRule type="expression" dxfId="7" priority="12">
      <formula>AND(K20&gt;0, L20="")</formula>
    </cfRule>
  </conditionalFormatting>
  <conditionalFormatting sqref="M20:M50">
    <cfRule type="expression" dxfId="6" priority="11">
      <formula>AND(NOT(ISBLANK(L20)), K20&gt;0, ISBLANK(M20))</formula>
    </cfRule>
  </conditionalFormatting>
  <conditionalFormatting sqref="R20:R50">
    <cfRule type="expression" dxfId="5" priority="10">
      <formula>AND(Q20&gt;0, R20="")</formula>
    </cfRule>
  </conditionalFormatting>
  <conditionalFormatting sqref="S20:S50">
    <cfRule type="expression" dxfId="4" priority="9">
      <formula>AND(NOT(ISBLANK(R20)), Q20&gt;0, ISBLANK(S20))</formula>
    </cfRule>
  </conditionalFormatting>
  <conditionalFormatting sqref="S10:U10">
    <cfRule type="expression" dxfId="3" priority="3">
      <formula>IF(NOT(ISNUMBER($S$10)), TRUE, FALSE)</formula>
    </cfRule>
    <cfRule type="containsBlanks" dxfId="2" priority="4">
      <formula>LEN(TRIM(S10))=0</formula>
    </cfRule>
  </conditionalFormatting>
  <dataValidations count="23">
    <dataValidation allowBlank="1" showInputMessage="1" showErrorMessage="1" promptTitle="Hours Worked" prompt="Sum of hours worked during the reporting month" sqref="H51 N51 T51" xr:uid="{24FD1F78-2BC8-4AD2-BDB7-A38D0798613A}"/>
    <dataValidation allowBlank="1" showInputMessage="1" showErrorMessage="1" promptTitle="Average Employees" prompt="This is the average of the employees that worked during the month for that particular workorder" sqref="E51 K51 Q51" xr:uid="{A24BC70C-C84D-4A0A-A315-E429531B07A4}"/>
    <dataValidation allowBlank="1" showInputMessage="1" showErrorMessage="1" promptTitle="Send Feedback" prompt="Click here to send feedback to the development team" sqref="K6:U6" xr:uid="{ED2E2B3B-2002-4770-8E78-9464AED04EC8}"/>
    <dataValidation allowBlank="1" showInputMessage="1" showErrorMessage="1" promptTitle="Latest Template" prompt="Click here to download the latest template" sqref="A6 J6" xr:uid="{728800F8-696D-4C1B-A469-5411BB9E2CCD}"/>
    <dataValidation type="date" operator="lessThanOrEqual" allowBlank="1" showInputMessage="1" showErrorMessage="1" errorTitle="Invalid Validation Date" error="The validation date you entered seems to be incorrect, please check it carefully and enter again." promptTitle="Validation Date" prompt="Type in the date you validated this data" sqref="E62:J62" xr:uid="{79A48D5F-B41E-4713-930E-931D9849A238}">
      <formula1>TODAY()</formula1>
    </dataValidation>
    <dataValidation type="whole" allowBlank="1" showInputMessage="1" showErrorMessage="1" errorTitle="Invalid Vendor Number" error="Type in a valid SAP vendor number" promptTitle="Vendor Number" prompt="Type in your SAP Vendor number" sqref="S10:U10" xr:uid="{E6043B8E-52E0-45E3-862F-0A3943CCAF05}">
      <formula1>1</formula1>
      <formula2>10000000000000</formula2>
    </dataValidation>
    <dataValidation type="whole" allowBlank="1" showInputMessage="1" showErrorMessage="1" errorTitle="Taskorder/PO Number" error="Please type in a valid &quot;46&quot; Taskorder/PO number" promptTitle="Taskorder" prompt="Type in a valid &quot;45&quot; Taskorder number" sqref="J10:N10" xr:uid="{28506C59-078B-423C-8553-938DEAC798FB}">
      <formula1>45</formula1>
      <formula2>46000000000000000000</formula2>
    </dataValidation>
    <dataValidation allowBlank="1" showInputMessage="1" showErrorMessage="1" promptTitle="Name of Contractor" prompt="Type in the name of the contractor/service provider" sqref="J8:N8" xr:uid="{38EE25A7-0917-4430-BFAB-67511A6202FC}"/>
    <dataValidation type="list" allowBlank="1" showInputMessage="1" showErrorMessage="1" errorTitle="Selection Error" error="Please select fro the options in the drop down" promptTitle="Audits and Findings" prompt="Have you closed out all the audit findings raised against you for this working month?" sqref="U15" xr:uid="{7B05EAAC-FD0B-408F-A817-C0F5D83A3A73}">
      <formula1>INDIRECT("tblOptions[Options]")</formula1>
    </dataValidation>
    <dataValidation type="list" allowBlank="1" showInputMessage="1" showErrorMessage="1" errorTitle="Selection Error" error="Please select from the drop down options" promptTitle="Incidents" prompt="Have you discussed all the incidents that were communicated to you this working month?" sqref="L15" xr:uid="{5DCEB1DB-3881-4FE9-9C7C-BA705E08B65E}">
      <formula1>INDIRECT("tblOptions[Options]")</formula1>
    </dataValidation>
    <dataValidation type="whole" allowBlank="1" showInputMessage="1" showErrorMessage="1" errorTitle="First Aid Error" error="Please enter a valid number of First Aid incidents for the month" promptTitle="First Aid" prompt="Please enter the number of First Aid incidents for the month" sqref="R13" xr:uid="{E0ED50E4-6655-401B-ADA6-8F0230456FDA}">
      <formula1>0</formula1>
      <formula2>1000</formula2>
    </dataValidation>
    <dataValidation type="whole" allowBlank="1" showInputMessage="1" showErrorMessage="1" errorTitle="Medicals Error" error="Please enter a valid number of Medicals for the month" promptTitle="Medicals" prompt="Please enter the number of Medical incidents for the month" sqref="N13" xr:uid="{243DBB66-BB94-492C-BF86-91E10728AB02}">
      <formula1>0</formula1>
      <formula2>1000</formula2>
    </dataValidation>
    <dataValidation type="whole" allowBlank="1" showInputMessage="1" showErrorMessage="1" errorTitle="Lost Time Injuries (LTI's)" error="Please enter a valid number of LTIs for the month" promptTitle="Lost Time Injuries (LTIs)" prompt="Please enter the number of LTIs for the month" sqref="K13" xr:uid="{F71FD14B-6A22-4E60-887F-9D43CE2DCE11}">
      <formula1>0</formula1>
      <formula2>1000</formula2>
    </dataValidation>
    <dataValidation type="whole" allowBlank="1" showInputMessage="1" showErrorMessage="1" errorTitle="Fatalities format" error="Please enter a valid number of fatilities that occured for the reporting month" promptTitle="Fatalities" prompt="Please enter the number of fatality incidents for the month" sqref="G13" xr:uid="{571A8A8C-D9F5-47EC-BC9F-6018D9837694}">
      <formula1>0</formula1>
      <formula2>1000</formula2>
    </dataValidation>
    <dataValidation type="time" allowBlank="1" showInputMessage="1" showErrorMessage="1" errorTitle="Invalid End Time" error="Please enter a valid end time in the format HH:MM AM/PM, e.g. 04:38 PM or 11:44 AM." promptTitle="Enter End Time" prompt="Please enter the time that the employees stopped working. e.g. 04:38 PM" sqref="G20:G50 M20:M50 S20:S50" xr:uid="{D34DCF3F-A4AC-413A-A88C-21FC7B4FB775}">
      <formula1>0</formula1>
      <formula2>0.999988425925926</formula2>
    </dataValidation>
    <dataValidation type="time" allowBlank="1" showInputMessage="1" showErrorMessage="1" errorTitle="Invalid Start Time" error="The start time format has to be HH:MM AM/PM. e.g. 08:52 AM or 02:30 PM." promptTitle="Enter Start Time" prompt="Please enter the time that the employees started working. e.g. 07:38 AM" sqref="F20:F50 L20:L50 R20:R50" xr:uid="{753FF15A-98D5-413E-AE68-8D4EF8C3FB5D}">
      <formula1>0</formula1>
      <formula2>0.999988425925926</formula2>
    </dataValidation>
    <dataValidation type="whole" allowBlank="1" showInputMessage="1" showErrorMessage="1" errorTitle="Near Misses Error" error="Please enter a valid number of Near Misses for the month" promptTitle="Near Misses" prompt="Please enter the number of Near Misses incidents for the month" sqref="U13" xr:uid="{E8FD59E0-AD3D-431A-9337-7A0E86530773}">
      <formula1>0</formula1>
      <formula2>1000</formula2>
    </dataValidation>
    <dataValidation type="list" allowBlank="1" showInputMessage="1" showErrorMessage="1" sqref="L16 U16" xr:uid="{2E98C4A0-DDF7-4B6F-A841-7DC4850B99E6}">
      <formula1>INDIRECT("tblOptions[Options]")</formula1>
    </dataValidation>
    <dataValidation type="list" allowBlank="1" showInputMessage="1" showErrorMessage="1" errorTitle="Year Selection Error" error="Please select the year from the offered drop down options" promptTitle="Year Worked" prompt="Please select the month that the work was performed" sqref="S9:U9" xr:uid="{F5817D29-39D1-4D15-ADB5-FAAC1D8182E4}">
      <formula1>INDIRECT("tblYears[Years]")</formula1>
    </dataValidation>
    <dataValidation type="list" allowBlank="1" showInputMessage="1" showErrorMessage="1" errorTitle="Selection Error" error="Select a valid Department from the selection provided" promptTitle="Department" prompt="Please select a Department from the selection" sqref="E60:J60" xr:uid="{ACD1A0EC-2597-4EEC-A47B-4B276FE3FDA9}">
      <formula1>INDIRECT("tblDepartment[Department]")</formula1>
    </dataValidation>
    <dataValidation type="list" allowBlank="1" showInputMessage="1" showErrorMessage="1" errorTitle="Ntsakzin Error" error="Please select Service from the drop down options" promptTitle="Service Offered" prompt="Select the service that was offered to Eskom" sqref="S8:U8" xr:uid="{2B940D76-2610-4DE1-96EA-C12BAF3F1795}">
      <formula1>INDIRECT("tblServiceType[Service Type]")</formula1>
    </dataValidation>
    <dataValidation type="list" allowBlank="1" showInputMessage="1" showErrorMessage="1" errorTitle="Selection Error" error="Please select a valid Operating Unit from the selection provided" promptTitle="Operating Unit" prompt="Select an Operating Unit from the selection" sqref="E61:J61" xr:uid="{B5E5657E-BCC8-4107-B820-6F494F10CEBA}">
      <formula1>INDIRECT("tblOperatingUnit[Operating Unit]")</formula1>
    </dataValidation>
    <dataValidation type="whole" allowBlank="1" showInputMessage="1" showErrorMessage="1" errorTitle="Invalid Selection" error="Please enter a valid number of employees that were on site" promptTitle="Employees on Site" prompt="Please enter the number of employees that were working on the site" sqref="E20:E50 K20:K50 Q20:Q50" xr:uid="{465160D6-3B0C-4D7A-A9F2-2B2C45635515}">
      <formula1>0</formula1>
      <formula2>2000</formula2>
    </dataValidation>
  </dataValidations>
  <pageMargins left="0.25" right="0.25" top="0.75" bottom="0.75" header="0.3" footer="0.3"/>
  <pageSetup paperSize="9" scale="62" orientation="portrait" r:id="rId1"/>
  <rowBreaks count="1" manualBreakCount="1">
    <brk id="62" max="16383" man="1"/>
  </rowBreaks>
  <drawing r:id="rId2"/>
  <legacyDrawing r:id="rId3"/>
  <oleObjects>
    <mc:AlternateContent xmlns:mc="http://schemas.openxmlformats.org/markup-compatibility/2006">
      <mc:Choice Requires="x14">
        <oleObject progId="MSPhotoEd.3" shapeId="20481" r:id="rId4">
          <objectPr defaultSize="0" autoPict="0" r:id="rId5">
            <anchor moveWithCells="1" sizeWithCells="1">
              <from>
                <xdr:col>0</xdr:col>
                <xdr:colOff>133350</xdr:colOff>
                <xdr:row>0</xdr:row>
                <xdr:rowOff>127000</xdr:rowOff>
              </from>
              <to>
                <xdr:col>4</xdr:col>
                <xdr:colOff>641350</xdr:colOff>
                <xdr:row>3</xdr:row>
                <xdr:rowOff>50800</xdr:rowOff>
              </to>
            </anchor>
          </objectPr>
        </oleObject>
      </mc:Choice>
      <mc:Fallback>
        <oleObject progId="MSPhotoEd.3" shapeId="2048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pageSetUpPr fitToPage="1"/>
  </sheetPr>
  <dimension ref="A1:AU340"/>
  <sheetViews>
    <sheetView view="pageBreakPreview" zoomScale="60" zoomScaleNormal="70" workbookViewId="0">
      <pane ySplit="3" topLeftCell="A4" activePane="bottomLeft" state="frozen"/>
      <selection activeCell="AN16" sqref="AN16"/>
      <selection pane="bottomLeft" activeCell="AN16" sqref="AN16"/>
    </sheetView>
  </sheetViews>
  <sheetFormatPr defaultColWidth="8.81640625" defaultRowHeight="22.5" x14ac:dyDescent="0.35"/>
  <cols>
    <col min="1" max="1" width="9.453125" style="4" customWidth="1"/>
    <col min="2" max="2" width="16.36328125" style="4" customWidth="1"/>
    <col min="3" max="3" width="90.36328125" style="3" customWidth="1"/>
    <col min="4" max="5" width="8.36328125" style="3" customWidth="1"/>
    <col min="6" max="6" width="14.26953125" style="4" customWidth="1"/>
    <col min="7" max="9" width="14.26953125" style="431" customWidth="1"/>
    <col min="10" max="10" width="16.81640625" style="429" customWidth="1"/>
    <col min="11" max="12" width="11.453125" style="333" hidden="1" customWidth="1"/>
    <col min="13" max="15" width="13.1796875" style="323" hidden="1" customWidth="1"/>
    <col min="16" max="17" width="11.453125" style="333" hidden="1" customWidth="1"/>
    <col min="18" max="20" width="13.36328125" style="323" hidden="1" customWidth="1"/>
    <col min="21" max="22" width="11.453125" style="333" hidden="1" customWidth="1"/>
    <col min="23" max="25" width="12" style="323" hidden="1" customWidth="1"/>
    <col min="26" max="40" width="9.1796875" style="86"/>
    <col min="41" max="47" width="8.81640625" style="86"/>
    <col min="48" max="16384" width="8.81640625" style="3"/>
  </cols>
  <sheetData>
    <row r="1" spans="1:47" s="85" customFormat="1" ht="42" customHeight="1" x14ac:dyDescent="0.35">
      <c r="A1" s="285" t="s">
        <v>324</v>
      </c>
      <c r="B1" s="1218" t="s">
        <v>2967</v>
      </c>
      <c r="C1" s="1218"/>
      <c r="D1" s="1219"/>
      <c r="E1" s="1220" t="s">
        <v>3142</v>
      </c>
      <c r="F1" s="1221"/>
      <c r="G1" s="1221"/>
      <c r="H1" s="1231"/>
      <c r="I1" s="1231"/>
      <c r="J1" s="1222"/>
      <c r="K1" s="1212" t="s">
        <v>3155</v>
      </c>
      <c r="L1" s="1213"/>
      <c r="M1" s="1213"/>
      <c r="N1" s="1213"/>
      <c r="O1" s="1214"/>
      <c r="P1" s="1212" t="s">
        <v>3154</v>
      </c>
      <c r="Q1" s="1213"/>
      <c r="R1" s="1213"/>
      <c r="S1" s="1213"/>
      <c r="T1" s="1214"/>
      <c r="U1" s="1212" t="s">
        <v>3153</v>
      </c>
      <c r="V1" s="1213"/>
      <c r="W1" s="1213"/>
      <c r="X1" s="1213"/>
      <c r="Y1" s="1214"/>
      <c r="Z1" s="398"/>
      <c r="AA1" s="398"/>
      <c r="AB1" s="398"/>
      <c r="AC1" s="398"/>
      <c r="AD1" s="398"/>
      <c r="AE1" s="398"/>
      <c r="AF1" s="398"/>
      <c r="AG1" s="398"/>
      <c r="AH1" s="398"/>
      <c r="AI1" s="398"/>
      <c r="AJ1" s="398"/>
      <c r="AK1" s="398"/>
      <c r="AL1" s="398"/>
      <c r="AM1" s="398"/>
      <c r="AN1" s="398"/>
      <c r="AO1" s="398"/>
      <c r="AP1" s="398"/>
      <c r="AQ1" s="398"/>
      <c r="AR1" s="398"/>
      <c r="AS1" s="398"/>
      <c r="AT1" s="398"/>
      <c r="AU1" s="398"/>
    </row>
    <row r="2" spans="1:47" s="85" customFormat="1" ht="84" customHeight="1" thickBot="1" x14ac:dyDescent="0.4">
      <c r="A2" s="386"/>
      <c r="B2" s="1243" t="s">
        <v>2968</v>
      </c>
      <c r="C2" s="1243"/>
      <c r="D2" s="1244"/>
      <c r="E2" s="1223"/>
      <c r="F2" s="1224"/>
      <c r="G2" s="1224"/>
      <c r="H2" s="1232"/>
      <c r="I2" s="1232"/>
      <c r="J2" s="1225"/>
      <c r="K2" s="1215"/>
      <c r="L2" s="1216"/>
      <c r="M2" s="1216"/>
      <c r="N2" s="1216"/>
      <c r="O2" s="1217"/>
      <c r="P2" s="1215"/>
      <c r="Q2" s="1216"/>
      <c r="R2" s="1216"/>
      <c r="S2" s="1216"/>
      <c r="T2" s="1217"/>
      <c r="U2" s="1215"/>
      <c r="V2" s="1216"/>
      <c r="W2" s="1216"/>
      <c r="X2" s="1216"/>
      <c r="Y2" s="1217"/>
      <c r="Z2" s="398"/>
      <c r="AA2" s="398"/>
      <c r="AB2" s="398"/>
      <c r="AC2" s="398"/>
      <c r="AD2" s="398"/>
      <c r="AE2" s="398"/>
      <c r="AF2" s="398"/>
      <c r="AG2" s="398"/>
      <c r="AH2" s="398"/>
      <c r="AI2" s="398"/>
      <c r="AJ2" s="398"/>
      <c r="AK2" s="398"/>
      <c r="AL2" s="398"/>
      <c r="AM2" s="398"/>
      <c r="AN2" s="398"/>
      <c r="AO2" s="398"/>
      <c r="AP2" s="398"/>
      <c r="AQ2" s="398"/>
      <c r="AR2" s="398"/>
      <c r="AS2" s="398"/>
      <c r="AT2" s="398"/>
      <c r="AU2" s="398"/>
    </row>
    <row r="3" spans="1:47" s="376" customFormat="1" ht="44.5" customHeight="1" thickBot="1" x14ac:dyDescent="0.4">
      <c r="A3" s="389" t="s">
        <v>1</v>
      </c>
      <c r="B3" s="390" t="s">
        <v>1167</v>
      </c>
      <c r="C3" s="391" t="s">
        <v>3</v>
      </c>
      <c r="D3" s="392" t="s">
        <v>4</v>
      </c>
      <c r="E3" s="393" t="s">
        <v>3141</v>
      </c>
      <c r="F3" s="394" t="s">
        <v>3157</v>
      </c>
      <c r="G3" s="394" t="s">
        <v>3156</v>
      </c>
      <c r="H3" s="394" t="s">
        <v>3252</v>
      </c>
      <c r="I3" s="718" t="s">
        <v>3251</v>
      </c>
      <c r="J3" s="395" t="s">
        <v>193</v>
      </c>
      <c r="K3" s="724" t="s">
        <v>3160</v>
      </c>
      <c r="L3" s="721" t="s">
        <v>3253</v>
      </c>
      <c r="M3" s="394" t="s">
        <v>3252</v>
      </c>
      <c r="N3" s="718" t="s">
        <v>3251</v>
      </c>
      <c r="O3" s="722" t="s">
        <v>193</v>
      </c>
      <c r="P3" s="724" t="s">
        <v>3160</v>
      </c>
      <c r="Q3" s="721" t="s">
        <v>3253</v>
      </c>
      <c r="R3" s="394" t="s">
        <v>3252</v>
      </c>
      <c r="S3" s="718" t="s">
        <v>3251</v>
      </c>
      <c r="T3" s="719" t="s">
        <v>193</v>
      </c>
      <c r="U3" s="724" t="s">
        <v>3160</v>
      </c>
      <c r="V3" s="721" t="s">
        <v>3253</v>
      </c>
      <c r="W3" s="394" t="s">
        <v>3252</v>
      </c>
      <c r="X3" s="718" t="s">
        <v>3251</v>
      </c>
      <c r="Y3" s="719" t="s">
        <v>193</v>
      </c>
      <c r="Z3" s="399"/>
      <c r="AA3" s="399"/>
      <c r="AB3" s="399"/>
      <c r="AC3" s="399"/>
      <c r="AD3" s="399"/>
      <c r="AE3" s="399"/>
      <c r="AF3" s="399"/>
      <c r="AG3" s="399"/>
      <c r="AH3" s="399"/>
      <c r="AI3" s="399"/>
      <c r="AJ3" s="399"/>
      <c r="AK3" s="399"/>
      <c r="AL3" s="399"/>
      <c r="AM3" s="399"/>
      <c r="AN3" s="399"/>
      <c r="AO3" s="399"/>
      <c r="AP3" s="399"/>
      <c r="AQ3" s="399"/>
      <c r="AR3" s="399"/>
      <c r="AS3" s="399"/>
      <c r="AT3" s="399"/>
      <c r="AU3" s="399"/>
    </row>
    <row r="4" spans="1:47" s="1" customFormat="1" ht="90" customHeight="1" x14ac:dyDescent="0.35">
      <c r="A4" s="1228" t="s">
        <v>271</v>
      </c>
      <c r="B4" s="1309"/>
      <c r="C4" s="1310" t="s">
        <v>2234</v>
      </c>
      <c r="D4" s="1311"/>
      <c r="E4" s="436"/>
      <c r="F4" s="1293"/>
      <c r="G4" s="1312"/>
      <c r="H4" s="1313"/>
      <c r="I4" s="1313"/>
      <c r="J4" s="438"/>
      <c r="K4" s="362"/>
      <c r="L4" s="363"/>
      <c r="M4" s="723"/>
      <c r="N4" s="723"/>
      <c r="O4" s="364"/>
      <c r="P4" s="362"/>
      <c r="Q4" s="363"/>
      <c r="R4" s="723"/>
      <c r="S4" s="723"/>
      <c r="T4" s="364"/>
      <c r="U4" s="362"/>
      <c r="V4" s="363"/>
      <c r="W4" s="723"/>
      <c r="X4" s="723"/>
      <c r="Y4" s="364"/>
      <c r="Z4" s="87"/>
      <c r="AA4" s="87"/>
      <c r="AB4" s="87"/>
      <c r="AC4" s="87"/>
      <c r="AD4" s="87"/>
      <c r="AE4" s="87"/>
      <c r="AF4" s="87"/>
      <c r="AG4" s="87"/>
      <c r="AH4" s="87"/>
      <c r="AI4" s="87"/>
      <c r="AJ4" s="87"/>
      <c r="AK4" s="87"/>
      <c r="AL4" s="87"/>
      <c r="AM4" s="87"/>
      <c r="AN4" s="87"/>
      <c r="AO4" s="87"/>
      <c r="AP4" s="87"/>
      <c r="AQ4" s="87"/>
      <c r="AR4" s="87"/>
      <c r="AS4" s="87"/>
      <c r="AT4" s="87"/>
      <c r="AU4" s="87"/>
    </row>
    <row r="5" spans="1:47" s="1" customFormat="1" ht="33.5" customHeight="1" x14ac:dyDescent="0.35">
      <c r="A5" s="1250">
        <v>5.0999999999999996</v>
      </c>
      <c r="B5" s="1251"/>
      <c r="C5" s="1245"/>
      <c r="D5" s="1246"/>
      <c r="E5" s="434"/>
      <c r="F5" s="165"/>
      <c r="G5" s="432"/>
      <c r="H5" s="748"/>
      <c r="I5" s="748"/>
      <c r="J5" s="433"/>
      <c r="K5" s="334"/>
      <c r="L5" s="324"/>
      <c r="M5" s="692"/>
      <c r="N5" s="692"/>
      <c r="O5" s="312"/>
      <c r="P5" s="334"/>
      <c r="Q5" s="324"/>
      <c r="R5" s="692"/>
      <c r="S5" s="692"/>
      <c r="T5" s="312"/>
      <c r="U5" s="334"/>
      <c r="V5" s="324"/>
      <c r="W5" s="692"/>
      <c r="X5" s="692"/>
      <c r="Y5" s="312"/>
      <c r="Z5" s="87"/>
      <c r="AA5" s="87"/>
      <c r="AB5" s="87"/>
      <c r="AC5" s="87"/>
      <c r="AD5" s="87"/>
      <c r="AE5" s="87"/>
      <c r="AF5" s="87"/>
      <c r="AG5" s="87"/>
      <c r="AH5" s="87"/>
      <c r="AI5" s="87"/>
      <c r="AJ5" s="87"/>
      <c r="AK5" s="87"/>
      <c r="AL5" s="87"/>
      <c r="AM5" s="87"/>
      <c r="AN5" s="87"/>
      <c r="AO5" s="87"/>
      <c r="AP5" s="87"/>
      <c r="AQ5" s="87"/>
      <c r="AR5" s="87"/>
      <c r="AS5" s="87"/>
      <c r="AT5" s="87"/>
      <c r="AU5" s="87"/>
    </row>
    <row r="6" spans="1:47" s="1" customFormat="1" ht="15.5" x14ac:dyDescent="0.35">
      <c r="A6" s="15" t="s">
        <v>2206</v>
      </c>
      <c r="B6" s="102" t="s">
        <v>273</v>
      </c>
      <c r="C6" s="90" t="s">
        <v>274</v>
      </c>
      <c r="D6" s="31" t="s">
        <v>21</v>
      </c>
      <c r="E6" s="295"/>
      <c r="F6" s="16"/>
      <c r="G6" s="271"/>
      <c r="H6" s="274">
        <f t="shared" ref="H6:H37" si="0">F6*E6</f>
        <v>0</v>
      </c>
      <c r="I6" s="715">
        <f t="shared" ref="I6:I37" si="1">E6*G6</f>
        <v>0</v>
      </c>
      <c r="J6" s="282">
        <f t="shared" ref="J6:J37" si="2">(E6*F6)+(E6*G6)</f>
        <v>0</v>
      </c>
      <c r="K6" s="337"/>
      <c r="L6" s="331"/>
      <c r="M6" s="585">
        <f t="shared" ref="M6:M16" si="3">K6*F6</f>
        <v>0</v>
      </c>
      <c r="N6" s="585">
        <f t="shared" ref="N6:N16" si="4">L6*G6</f>
        <v>0</v>
      </c>
      <c r="O6" s="314">
        <f t="shared" ref="O6:O16" si="5">SUM(K6*F6)+(L6*G6)</f>
        <v>0</v>
      </c>
      <c r="P6" s="336"/>
      <c r="Q6" s="326"/>
      <c r="R6" s="585">
        <f t="shared" ref="R6:R16" si="6">P6*F6</f>
        <v>0</v>
      </c>
      <c r="S6" s="585">
        <f t="shared" ref="S6:S16" si="7">Q6*G6</f>
        <v>0</v>
      </c>
      <c r="T6" s="314">
        <f t="shared" ref="T6:T16" si="8">SUM(P6*F6)+(Q6*G6)</f>
        <v>0</v>
      </c>
      <c r="U6" s="336"/>
      <c r="V6" s="326"/>
      <c r="W6" s="585">
        <f t="shared" ref="W6:W16" si="9">U6*F6</f>
        <v>0</v>
      </c>
      <c r="X6" s="585">
        <f t="shared" ref="X6:X16" si="10">V6*G6</f>
        <v>0</v>
      </c>
      <c r="Y6" s="314">
        <f t="shared" ref="Y6:Y16" si="11">SUM(U6*F6)+(V6*G6)</f>
        <v>0</v>
      </c>
      <c r="Z6" s="87"/>
      <c r="AA6" s="87"/>
      <c r="AB6" s="87"/>
      <c r="AC6" s="87"/>
      <c r="AD6" s="87"/>
      <c r="AE6" s="87"/>
      <c r="AF6" s="87"/>
      <c r="AG6" s="87"/>
      <c r="AH6" s="87"/>
      <c r="AI6" s="87"/>
      <c r="AJ6" s="87"/>
      <c r="AK6" s="87"/>
      <c r="AL6" s="87"/>
      <c r="AM6" s="87"/>
      <c r="AN6" s="87"/>
      <c r="AO6" s="87"/>
      <c r="AP6" s="87"/>
      <c r="AQ6" s="87"/>
      <c r="AR6" s="87"/>
      <c r="AS6" s="87"/>
      <c r="AT6" s="87"/>
      <c r="AU6" s="87"/>
    </row>
    <row r="7" spans="1:47" s="1" customFormat="1" ht="15.5" x14ac:dyDescent="0.35">
      <c r="A7" s="15" t="s">
        <v>2207</v>
      </c>
      <c r="B7" s="102" t="s">
        <v>276</v>
      </c>
      <c r="C7" s="90" t="s">
        <v>277</v>
      </c>
      <c r="D7" s="31" t="s">
        <v>21</v>
      </c>
      <c r="E7" s="295"/>
      <c r="F7" s="16"/>
      <c r="G7" s="271"/>
      <c r="H7" s="274">
        <f t="shared" si="0"/>
        <v>0</v>
      </c>
      <c r="I7" s="715">
        <f t="shared" si="1"/>
        <v>0</v>
      </c>
      <c r="J7" s="282">
        <f t="shared" si="2"/>
        <v>0</v>
      </c>
      <c r="K7" s="337"/>
      <c r="L7" s="331"/>
      <c r="M7" s="585">
        <f t="shared" si="3"/>
        <v>0</v>
      </c>
      <c r="N7" s="585">
        <f t="shared" si="4"/>
        <v>0</v>
      </c>
      <c r="O7" s="314">
        <f t="shared" si="5"/>
        <v>0</v>
      </c>
      <c r="P7" s="336"/>
      <c r="Q7" s="326"/>
      <c r="R7" s="585">
        <f t="shared" si="6"/>
        <v>0</v>
      </c>
      <c r="S7" s="585">
        <f t="shared" si="7"/>
        <v>0</v>
      </c>
      <c r="T7" s="314">
        <f t="shared" si="8"/>
        <v>0</v>
      </c>
      <c r="U7" s="336"/>
      <c r="V7" s="326"/>
      <c r="W7" s="585">
        <f t="shared" si="9"/>
        <v>0</v>
      </c>
      <c r="X7" s="585">
        <f t="shared" si="10"/>
        <v>0</v>
      </c>
      <c r="Y7" s="314">
        <f t="shared" si="11"/>
        <v>0</v>
      </c>
      <c r="Z7" s="87"/>
      <c r="AA7" s="87"/>
      <c r="AB7" s="87"/>
      <c r="AC7" s="87"/>
      <c r="AD7" s="87"/>
      <c r="AE7" s="87"/>
      <c r="AF7" s="87"/>
      <c r="AG7" s="87"/>
      <c r="AH7" s="87"/>
      <c r="AI7" s="87"/>
      <c r="AJ7" s="87"/>
      <c r="AK7" s="87"/>
      <c r="AL7" s="87"/>
      <c r="AM7" s="87"/>
      <c r="AN7" s="87"/>
      <c r="AO7" s="87"/>
      <c r="AP7" s="87"/>
      <c r="AQ7" s="87"/>
      <c r="AR7" s="87"/>
      <c r="AS7" s="87"/>
      <c r="AT7" s="87"/>
      <c r="AU7" s="87"/>
    </row>
    <row r="8" spans="1:47" s="1" customFormat="1" ht="15.5" x14ac:dyDescent="0.35">
      <c r="A8" s="15" t="s">
        <v>2208</v>
      </c>
      <c r="B8" s="102" t="s">
        <v>279</v>
      </c>
      <c r="C8" s="90" t="s">
        <v>280</v>
      </c>
      <c r="D8" s="31" t="s">
        <v>21</v>
      </c>
      <c r="E8" s="295"/>
      <c r="F8" s="16"/>
      <c r="G8" s="271"/>
      <c r="H8" s="274">
        <f t="shared" si="0"/>
        <v>0</v>
      </c>
      <c r="I8" s="715">
        <f t="shared" si="1"/>
        <v>0</v>
      </c>
      <c r="J8" s="282">
        <f t="shared" si="2"/>
        <v>0</v>
      </c>
      <c r="K8" s="337"/>
      <c r="L8" s="331"/>
      <c r="M8" s="585">
        <f t="shared" si="3"/>
        <v>0</v>
      </c>
      <c r="N8" s="585">
        <f t="shared" si="4"/>
        <v>0</v>
      </c>
      <c r="O8" s="314">
        <f t="shared" si="5"/>
        <v>0</v>
      </c>
      <c r="P8" s="336"/>
      <c r="Q8" s="326"/>
      <c r="R8" s="585">
        <f t="shared" si="6"/>
        <v>0</v>
      </c>
      <c r="S8" s="585">
        <f t="shared" si="7"/>
        <v>0</v>
      </c>
      <c r="T8" s="314">
        <f t="shared" si="8"/>
        <v>0</v>
      </c>
      <c r="U8" s="336"/>
      <c r="V8" s="326"/>
      <c r="W8" s="585">
        <f t="shared" si="9"/>
        <v>0</v>
      </c>
      <c r="X8" s="585">
        <f t="shared" si="10"/>
        <v>0</v>
      </c>
      <c r="Y8" s="314">
        <f t="shared" si="11"/>
        <v>0</v>
      </c>
      <c r="Z8" s="87"/>
      <c r="AA8" s="87"/>
      <c r="AB8" s="87"/>
      <c r="AC8" s="87"/>
      <c r="AD8" s="87"/>
      <c r="AE8" s="87"/>
      <c r="AF8" s="87"/>
      <c r="AG8" s="87"/>
      <c r="AH8" s="87"/>
      <c r="AI8" s="87"/>
      <c r="AJ8" s="87"/>
      <c r="AK8" s="87"/>
      <c r="AL8" s="87"/>
      <c r="AM8" s="87"/>
      <c r="AN8" s="87"/>
      <c r="AO8" s="87"/>
      <c r="AP8" s="87"/>
      <c r="AQ8" s="87"/>
      <c r="AR8" s="87"/>
      <c r="AS8" s="87"/>
      <c r="AT8" s="87"/>
      <c r="AU8" s="87"/>
    </row>
    <row r="9" spans="1:47" s="1" customFormat="1" ht="15.5" x14ac:dyDescent="0.35">
      <c r="A9" s="15" t="s">
        <v>2209</v>
      </c>
      <c r="B9" s="102" t="s">
        <v>282</v>
      </c>
      <c r="C9" s="90" t="s">
        <v>283</v>
      </c>
      <c r="D9" s="31" t="s">
        <v>21</v>
      </c>
      <c r="E9" s="295"/>
      <c r="F9" s="16"/>
      <c r="G9" s="271"/>
      <c r="H9" s="274">
        <f t="shared" si="0"/>
        <v>0</v>
      </c>
      <c r="I9" s="715">
        <f t="shared" si="1"/>
        <v>0</v>
      </c>
      <c r="J9" s="282">
        <f t="shared" si="2"/>
        <v>0</v>
      </c>
      <c r="K9" s="337"/>
      <c r="L9" s="331"/>
      <c r="M9" s="585">
        <f t="shared" si="3"/>
        <v>0</v>
      </c>
      <c r="N9" s="585">
        <f t="shared" si="4"/>
        <v>0</v>
      </c>
      <c r="O9" s="314">
        <f t="shared" si="5"/>
        <v>0</v>
      </c>
      <c r="P9" s="336"/>
      <c r="Q9" s="326"/>
      <c r="R9" s="585">
        <f t="shared" si="6"/>
        <v>0</v>
      </c>
      <c r="S9" s="585">
        <f t="shared" si="7"/>
        <v>0</v>
      </c>
      <c r="T9" s="314">
        <f t="shared" si="8"/>
        <v>0</v>
      </c>
      <c r="U9" s="336"/>
      <c r="V9" s="326"/>
      <c r="W9" s="585">
        <f t="shared" si="9"/>
        <v>0</v>
      </c>
      <c r="X9" s="585">
        <f t="shared" si="10"/>
        <v>0</v>
      </c>
      <c r="Y9" s="314">
        <f t="shared" si="11"/>
        <v>0</v>
      </c>
      <c r="Z9" s="87"/>
      <c r="AA9" s="87"/>
      <c r="AB9" s="87"/>
      <c r="AC9" s="87"/>
      <c r="AD9" s="87"/>
      <c r="AE9" s="87"/>
      <c r="AF9" s="87"/>
      <c r="AG9" s="87"/>
      <c r="AH9" s="87"/>
      <c r="AI9" s="87"/>
      <c r="AJ9" s="87"/>
      <c r="AK9" s="87"/>
      <c r="AL9" s="87"/>
      <c r="AM9" s="87"/>
      <c r="AN9" s="87"/>
      <c r="AO9" s="87"/>
      <c r="AP9" s="87"/>
      <c r="AQ9" s="87"/>
      <c r="AR9" s="87"/>
      <c r="AS9" s="87"/>
      <c r="AT9" s="87"/>
      <c r="AU9" s="87"/>
    </row>
    <row r="10" spans="1:47" s="1" customFormat="1" ht="15.5" x14ac:dyDescent="0.35">
      <c r="A10" s="15" t="s">
        <v>2210</v>
      </c>
      <c r="B10" s="102" t="s">
        <v>285</v>
      </c>
      <c r="C10" s="90" t="s">
        <v>286</v>
      </c>
      <c r="D10" s="31" t="s">
        <v>21</v>
      </c>
      <c r="E10" s="295"/>
      <c r="F10" s="16"/>
      <c r="G10" s="271"/>
      <c r="H10" s="274">
        <f t="shared" si="0"/>
        <v>0</v>
      </c>
      <c r="I10" s="715">
        <f t="shared" si="1"/>
        <v>0</v>
      </c>
      <c r="J10" s="282">
        <f t="shared" si="2"/>
        <v>0</v>
      </c>
      <c r="K10" s="337"/>
      <c r="L10" s="331"/>
      <c r="M10" s="585">
        <f t="shared" si="3"/>
        <v>0</v>
      </c>
      <c r="N10" s="585">
        <f t="shared" si="4"/>
        <v>0</v>
      </c>
      <c r="O10" s="314">
        <f t="shared" si="5"/>
        <v>0</v>
      </c>
      <c r="P10" s="336"/>
      <c r="Q10" s="326"/>
      <c r="R10" s="585">
        <f t="shared" si="6"/>
        <v>0</v>
      </c>
      <c r="S10" s="585">
        <f t="shared" si="7"/>
        <v>0</v>
      </c>
      <c r="T10" s="314">
        <f t="shared" si="8"/>
        <v>0</v>
      </c>
      <c r="U10" s="336"/>
      <c r="V10" s="326"/>
      <c r="W10" s="585">
        <f t="shared" si="9"/>
        <v>0</v>
      </c>
      <c r="X10" s="585">
        <f t="shared" si="10"/>
        <v>0</v>
      </c>
      <c r="Y10" s="314">
        <f t="shared" si="11"/>
        <v>0</v>
      </c>
      <c r="Z10" s="87"/>
      <c r="AA10" s="87"/>
      <c r="AB10" s="87"/>
      <c r="AC10" s="87"/>
      <c r="AD10" s="87"/>
      <c r="AE10" s="87"/>
      <c r="AF10" s="87"/>
      <c r="AG10" s="87"/>
      <c r="AH10" s="87"/>
      <c r="AI10" s="87"/>
      <c r="AJ10" s="87"/>
      <c r="AK10" s="87"/>
      <c r="AL10" s="87"/>
      <c r="AM10" s="87"/>
      <c r="AN10" s="87"/>
      <c r="AO10" s="87"/>
      <c r="AP10" s="87"/>
      <c r="AQ10" s="87"/>
      <c r="AR10" s="87"/>
      <c r="AS10" s="87"/>
      <c r="AT10" s="87"/>
      <c r="AU10" s="87"/>
    </row>
    <row r="11" spans="1:47" s="1" customFormat="1" ht="15.5" x14ac:dyDescent="0.35">
      <c r="A11" s="15" t="s">
        <v>2211</v>
      </c>
      <c r="B11" s="102" t="s">
        <v>288</v>
      </c>
      <c r="C11" s="90" t="s">
        <v>289</v>
      </c>
      <c r="D11" s="31" t="s">
        <v>21</v>
      </c>
      <c r="E11" s="295"/>
      <c r="F11" s="16"/>
      <c r="G11" s="271"/>
      <c r="H11" s="274">
        <f t="shared" si="0"/>
        <v>0</v>
      </c>
      <c r="I11" s="715">
        <f t="shared" si="1"/>
        <v>0</v>
      </c>
      <c r="J11" s="282">
        <f t="shared" si="2"/>
        <v>0</v>
      </c>
      <c r="K11" s="337"/>
      <c r="L11" s="331"/>
      <c r="M11" s="585">
        <f t="shared" si="3"/>
        <v>0</v>
      </c>
      <c r="N11" s="585">
        <f t="shared" si="4"/>
        <v>0</v>
      </c>
      <c r="O11" s="314">
        <f t="shared" si="5"/>
        <v>0</v>
      </c>
      <c r="P11" s="336"/>
      <c r="Q11" s="326"/>
      <c r="R11" s="585">
        <f t="shared" si="6"/>
        <v>0</v>
      </c>
      <c r="S11" s="585">
        <f t="shared" si="7"/>
        <v>0</v>
      </c>
      <c r="T11" s="314">
        <f t="shared" si="8"/>
        <v>0</v>
      </c>
      <c r="U11" s="336"/>
      <c r="V11" s="326"/>
      <c r="W11" s="585">
        <f t="shared" si="9"/>
        <v>0</v>
      </c>
      <c r="X11" s="585">
        <f t="shared" si="10"/>
        <v>0</v>
      </c>
      <c r="Y11" s="314">
        <f t="shared" si="11"/>
        <v>0</v>
      </c>
      <c r="Z11" s="87"/>
      <c r="AA11" s="87"/>
      <c r="AB11" s="87"/>
      <c r="AC11" s="87"/>
      <c r="AD11" s="87"/>
      <c r="AE11" s="87"/>
      <c r="AF11" s="87"/>
      <c r="AG11" s="87"/>
      <c r="AH11" s="87"/>
      <c r="AI11" s="87"/>
      <c r="AJ11" s="87"/>
      <c r="AK11" s="87"/>
      <c r="AL11" s="87"/>
      <c r="AM11" s="87"/>
      <c r="AN11" s="87"/>
      <c r="AO11" s="87"/>
      <c r="AP11" s="87"/>
      <c r="AQ11" s="87"/>
      <c r="AR11" s="87"/>
      <c r="AS11" s="87"/>
      <c r="AT11" s="87"/>
      <c r="AU11" s="87"/>
    </row>
    <row r="12" spans="1:47" s="1" customFormat="1" ht="15.5" x14ac:dyDescent="0.35">
      <c r="A12" s="15" t="s">
        <v>2212</v>
      </c>
      <c r="B12" s="102" t="s">
        <v>291</v>
      </c>
      <c r="C12" s="90" t="s">
        <v>292</v>
      </c>
      <c r="D12" s="31" t="s">
        <v>21</v>
      </c>
      <c r="E12" s="295"/>
      <c r="F12" s="16"/>
      <c r="G12" s="271"/>
      <c r="H12" s="274">
        <f t="shared" si="0"/>
        <v>0</v>
      </c>
      <c r="I12" s="715">
        <f t="shared" si="1"/>
        <v>0</v>
      </c>
      <c r="J12" s="282">
        <f t="shared" si="2"/>
        <v>0</v>
      </c>
      <c r="K12" s="337"/>
      <c r="L12" s="331"/>
      <c r="M12" s="585">
        <f t="shared" si="3"/>
        <v>0</v>
      </c>
      <c r="N12" s="585">
        <f t="shared" si="4"/>
        <v>0</v>
      </c>
      <c r="O12" s="314">
        <f t="shared" si="5"/>
        <v>0</v>
      </c>
      <c r="P12" s="336"/>
      <c r="Q12" s="326"/>
      <c r="R12" s="585">
        <f t="shared" si="6"/>
        <v>0</v>
      </c>
      <c r="S12" s="585">
        <f t="shared" si="7"/>
        <v>0</v>
      </c>
      <c r="T12" s="314">
        <f t="shared" si="8"/>
        <v>0</v>
      </c>
      <c r="U12" s="336"/>
      <c r="V12" s="326"/>
      <c r="W12" s="585">
        <f t="shared" si="9"/>
        <v>0</v>
      </c>
      <c r="X12" s="585">
        <f t="shared" si="10"/>
        <v>0</v>
      </c>
      <c r="Y12" s="314">
        <f t="shared" si="11"/>
        <v>0</v>
      </c>
      <c r="Z12" s="87"/>
      <c r="AA12" s="87"/>
      <c r="AB12" s="87"/>
      <c r="AC12" s="87"/>
      <c r="AD12" s="87"/>
      <c r="AE12" s="87"/>
      <c r="AF12" s="87"/>
      <c r="AG12" s="87"/>
      <c r="AH12" s="87"/>
      <c r="AI12" s="87"/>
      <c r="AJ12" s="87"/>
      <c r="AK12" s="87"/>
      <c r="AL12" s="87"/>
      <c r="AM12" s="87"/>
      <c r="AN12" s="87"/>
      <c r="AO12" s="87"/>
      <c r="AP12" s="87"/>
      <c r="AQ12" s="87"/>
      <c r="AR12" s="87"/>
      <c r="AS12" s="87"/>
      <c r="AT12" s="87"/>
      <c r="AU12" s="87"/>
    </row>
    <row r="13" spans="1:47" s="1" customFormat="1" ht="15.5" x14ac:dyDescent="0.35">
      <c r="A13" s="15" t="s">
        <v>2213</v>
      </c>
      <c r="B13" s="102" t="s">
        <v>294</v>
      </c>
      <c r="C13" s="90" t="s">
        <v>295</v>
      </c>
      <c r="D13" s="31" t="s">
        <v>21</v>
      </c>
      <c r="E13" s="295"/>
      <c r="F13" s="16"/>
      <c r="G13" s="271"/>
      <c r="H13" s="274">
        <f t="shared" si="0"/>
        <v>0</v>
      </c>
      <c r="I13" s="715">
        <f t="shared" si="1"/>
        <v>0</v>
      </c>
      <c r="J13" s="282">
        <f t="shared" si="2"/>
        <v>0</v>
      </c>
      <c r="K13" s="337"/>
      <c r="L13" s="331"/>
      <c r="M13" s="585">
        <f t="shared" si="3"/>
        <v>0</v>
      </c>
      <c r="N13" s="585">
        <f t="shared" si="4"/>
        <v>0</v>
      </c>
      <c r="O13" s="314">
        <f t="shared" si="5"/>
        <v>0</v>
      </c>
      <c r="P13" s="336"/>
      <c r="Q13" s="326"/>
      <c r="R13" s="585">
        <f t="shared" si="6"/>
        <v>0</v>
      </c>
      <c r="S13" s="585">
        <f t="shared" si="7"/>
        <v>0</v>
      </c>
      <c r="T13" s="314">
        <f t="shared" si="8"/>
        <v>0</v>
      </c>
      <c r="U13" s="336"/>
      <c r="V13" s="326"/>
      <c r="W13" s="585">
        <f t="shared" si="9"/>
        <v>0</v>
      </c>
      <c r="X13" s="585">
        <f t="shared" si="10"/>
        <v>0</v>
      </c>
      <c r="Y13" s="314">
        <f t="shared" si="11"/>
        <v>0</v>
      </c>
      <c r="Z13" s="87"/>
      <c r="AA13" s="87"/>
      <c r="AB13" s="87"/>
      <c r="AC13" s="87"/>
      <c r="AD13" s="87"/>
      <c r="AE13" s="87"/>
      <c r="AF13" s="87"/>
      <c r="AG13" s="87"/>
      <c r="AH13" s="87"/>
      <c r="AI13" s="87"/>
      <c r="AJ13" s="87"/>
      <c r="AK13" s="87"/>
      <c r="AL13" s="87"/>
      <c r="AM13" s="87"/>
      <c r="AN13" s="87"/>
      <c r="AO13" s="87"/>
      <c r="AP13" s="87"/>
      <c r="AQ13" s="87"/>
      <c r="AR13" s="87"/>
      <c r="AS13" s="87"/>
      <c r="AT13" s="87"/>
      <c r="AU13" s="87"/>
    </row>
    <row r="14" spans="1:47" s="1" customFormat="1" ht="25.5" customHeight="1" x14ac:dyDescent="0.35">
      <c r="A14" s="15" t="s">
        <v>2214</v>
      </c>
      <c r="B14" s="13">
        <v>1825</v>
      </c>
      <c r="C14" s="90" t="s">
        <v>297</v>
      </c>
      <c r="D14" s="31" t="s">
        <v>21</v>
      </c>
      <c r="E14" s="295"/>
      <c r="F14" s="16"/>
      <c r="G14" s="271"/>
      <c r="H14" s="274">
        <f t="shared" si="0"/>
        <v>0</v>
      </c>
      <c r="I14" s="715">
        <f t="shared" si="1"/>
        <v>0</v>
      </c>
      <c r="J14" s="282">
        <f t="shared" si="2"/>
        <v>0</v>
      </c>
      <c r="K14" s="337"/>
      <c r="L14" s="331"/>
      <c r="M14" s="585">
        <f t="shared" si="3"/>
        <v>0</v>
      </c>
      <c r="N14" s="585">
        <f t="shared" si="4"/>
        <v>0</v>
      </c>
      <c r="O14" s="314">
        <f t="shared" si="5"/>
        <v>0</v>
      </c>
      <c r="P14" s="336"/>
      <c r="Q14" s="326"/>
      <c r="R14" s="585">
        <f t="shared" si="6"/>
        <v>0</v>
      </c>
      <c r="S14" s="585">
        <f t="shared" si="7"/>
        <v>0</v>
      </c>
      <c r="T14" s="314">
        <f t="shared" si="8"/>
        <v>0</v>
      </c>
      <c r="U14" s="336"/>
      <c r="V14" s="326"/>
      <c r="W14" s="585">
        <f t="shared" si="9"/>
        <v>0</v>
      </c>
      <c r="X14" s="585">
        <f t="shared" si="10"/>
        <v>0</v>
      </c>
      <c r="Y14" s="314">
        <f t="shared" si="11"/>
        <v>0</v>
      </c>
      <c r="Z14" s="87"/>
      <c r="AA14" s="87"/>
      <c r="AB14" s="87"/>
      <c r="AC14" s="87"/>
      <c r="AD14" s="87"/>
      <c r="AE14" s="87"/>
      <c r="AF14" s="87"/>
      <c r="AG14" s="87"/>
      <c r="AH14" s="87"/>
      <c r="AI14" s="87"/>
      <c r="AJ14" s="87"/>
      <c r="AK14" s="87"/>
      <c r="AL14" s="87"/>
      <c r="AM14" s="87"/>
      <c r="AN14" s="87"/>
      <c r="AO14" s="87"/>
      <c r="AP14" s="87"/>
      <c r="AQ14" s="87"/>
      <c r="AR14" s="87"/>
      <c r="AS14" s="87"/>
      <c r="AT14" s="87"/>
      <c r="AU14" s="87"/>
    </row>
    <row r="15" spans="1:47" s="1" customFormat="1" ht="31" x14ac:dyDescent="0.35">
      <c r="A15" s="15" t="s">
        <v>2215</v>
      </c>
      <c r="B15" s="13" t="s">
        <v>760</v>
      </c>
      <c r="C15" s="90" t="s">
        <v>761</v>
      </c>
      <c r="D15" s="31" t="s">
        <v>21</v>
      </c>
      <c r="E15" s="295"/>
      <c r="F15" s="16"/>
      <c r="G15" s="271"/>
      <c r="H15" s="274">
        <f t="shared" si="0"/>
        <v>0</v>
      </c>
      <c r="I15" s="715">
        <f t="shared" si="1"/>
        <v>0</v>
      </c>
      <c r="J15" s="282">
        <f t="shared" si="2"/>
        <v>0</v>
      </c>
      <c r="K15" s="337"/>
      <c r="L15" s="331"/>
      <c r="M15" s="585">
        <f t="shared" si="3"/>
        <v>0</v>
      </c>
      <c r="N15" s="585">
        <f t="shared" si="4"/>
        <v>0</v>
      </c>
      <c r="O15" s="314">
        <f t="shared" si="5"/>
        <v>0</v>
      </c>
      <c r="P15" s="336"/>
      <c r="Q15" s="326"/>
      <c r="R15" s="585">
        <f t="shared" si="6"/>
        <v>0</v>
      </c>
      <c r="S15" s="585">
        <f t="shared" si="7"/>
        <v>0</v>
      </c>
      <c r="T15" s="314">
        <f t="shared" si="8"/>
        <v>0</v>
      </c>
      <c r="U15" s="336"/>
      <c r="V15" s="326"/>
      <c r="W15" s="585">
        <f t="shared" si="9"/>
        <v>0</v>
      </c>
      <c r="X15" s="585">
        <f t="shared" si="10"/>
        <v>0</v>
      </c>
      <c r="Y15" s="314">
        <f t="shared" si="11"/>
        <v>0</v>
      </c>
      <c r="Z15" s="87"/>
      <c r="AA15" s="87"/>
      <c r="AB15" s="87"/>
      <c r="AC15" s="87"/>
      <c r="AD15" s="87"/>
      <c r="AE15" s="87"/>
      <c r="AF15" s="87"/>
      <c r="AG15" s="87"/>
      <c r="AH15" s="87"/>
      <c r="AI15" s="87"/>
      <c r="AJ15" s="87"/>
      <c r="AK15" s="87"/>
      <c r="AL15" s="87"/>
      <c r="AM15" s="87"/>
      <c r="AN15" s="87"/>
      <c r="AO15" s="87"/>
      <c r="AP15" s="87"/>
      <c r="AQ15" s="87"/>
      <c r="AR15" s="87"/>
      <c r="AS15" s="87"/>
      <c r="AT15" s="87"/>
      <c r="AU15" s="87"/>
    </row>
    <row r="16" spans="1:47" s="1" customFormat="1" ht="31" x14ac:dyDescent="0.35">
      <c r="A16" s="15" t="s">
        <v>2216</v>
      </c>
      <c r="B16" s="16" t="s">
        <v>298</v>
      </c>
      <c r="C16" s="20" t="s">
        <v>1169</v>
      </c>
      <c r="D16" s="31" t="s">
        <v>21</v>
      </c>
      <c r="E16" s="295"/>
      <c r="F16" s="16"/>
      <c r="G16" s="271"/>
      <c r="H16" s="274">
        <f t="shared" si="0"/>
        <v>0</v>
      </c>
      <c r="I16" s="715">
        <f t="shared" si="1"/>
        <v>0</v>
      </c>
      <c r="J16" s="282">
        <f t="shared" si="2"/>
        <v>0</v>
      </c>
      <c r="K16" s="337"/>
      <c r="L16" s="331"/>
      <c r="M16" s="585">
        <f t="shared" si="3"/>
        <v>0</v>
      </c>
      <c r="N16" s="585">
        <f t="shared" si="4"/>
        <v>0</v>
      </c>
      <c r="O16" s="314">
        <f t="shared" si="5"/>
        <v>0</v>
      </c>
      <c r="P16" s="336"/>
      <c r="Q16" s="326"/>
      <c r="R16" s="585">
        <f t="shared" si="6"/>
        <v>0</v>
      </c>
      <c r="S16" s="585">
        <f t="shared" si="7"/>
        <v>0</v>
      </c>
      <c r="T16" s="314">
        <f t="shared" si="8"/>
        <v>0</v>
      </c>
      <c r="U16" s="336"/>
      <c r="V16" s="326"/>
      <c r="W16" s="585">
        <f t="shared" si="9"/>
        <v>0</v>
      </c>
      <c r="X16" s="585">
        <f t="shared" si="10"/>
        <v>0</v>
      </c>
      <c r="Y16" s="314">
        <f t="shared" si="11"/>
        <v>0</v>
      </c>
      <c r="Z16" s="87"/>
      <c r="AA16" s="87"/>
      <c r="AB16" s="87"/>
      <c r="AC16" s="87"/>
      <c r="AD16" s="87"/>
      <c r="AE16" s="87"/>
      <c r="AF16" s="87"/>
      <c r="AG16" s="87"/>
      <c r="AH16" s="87"/>
      <c r="AI16" s="87"/>
      <c r="AJ16" s="87"/>
      <c r="AK16" s="87"/>
      <c r="AL16" s="87"/>
      <c r="AM16" s="87"/>
      <c r="AN16" s="87"/>
      <c r="AO16" s="87"/>
      <c r="AP16" s="87"/>
      <c r="AQ16" s="87"/>
      <c r="AR16" s="87"/>
      <c r="AS16" s="87"/>
      <c r="AT16" s="87"/>
      <c r="AU16" s="87"/>
    </row>
    <row r="17" spans="1:47" s="1" customFormat="1" ht="31" x14ac:dyDescent="0.35">
      <c r="A17" s="15" t="s">
        <v>2217</v>
      </c>
      <c r="B17" s="16">
        <v>1829</v>
      </c>
      <c r="C17" s="20" t="s">
        <v>1170</v>
      </c>
      <c r="D17" s="31" t="s">
        <v>21</v>
      </c>
      <c r="E17" s="295"/>
      <c r="F17" s="16"/>
      <c r="G17" s="271"/>
      <c r="H17" s="274">
        <f t="shared" si="0"/>
        <v>0</v>
      </c>
      <c r="I17" s="715">
        <f t="shared" si="1"/>
        <v>0</v>
      </c>
      <c r="J17" s="282">
        <f t="shared" si="2"/>
        <v>0</v>
      </c>
      <c r="K17" s="337"/>
      <c r="L17" s="331"/>
      <c r="M17" s="585">
        <f t="shared" ref="M17:N32" si="12">K17*F17</f>
        <v>0</v>
      </c>
      <c r="N17" s="585">
        <f t="shared" si="12"/>
        <v>0</v>
      </c>
      <c r="O17" s="314">
        <f t="shared" ref="O17:O22" si="13">SUM(K17*F17)+(L17*G17)</f>
        <v>0</v>
      </c>
      <c r="P17" s="336"/>
      <c r="Q17" s="326"/>
      <c r="R17" s="585">
        <f t="shared" ref="R17:S32" si="14">P17*F17</f>
        <v>0</v>
      </c>
      <c r="S17" s="585">
        <f t="shared" si="14"/>
        <v>0</v>
      </c>
      <c r="T17" s="314">
        <f t="shared" ref="T17:T22" si="15">SUM(P17*F17)+(Q17*G17)</f>
        <v>0</v>
      </c>
      <c r="U17" s="336"/>
      <c r="V17" s="326"/>
      <c r="W17" s="585">
        <f t="shared" ref="W17:X32" si="16">U17*F17</f>
        <v>0</v>
      </c>
      <c r="X17" s="585">
        <f t="shared" si="16"/>
        <v>0</v>
      </c>
      <c r="Y17" s="314">
        <f t="shared" ref="Y17:Y22" si="17">SUM(U17*F17)+(V17*G17)</f>
        <v>0</v>
      </c>
      <c r="Z17" s="87"/>
      <c r="AA17" s="87"/>
      <c r="AB17" s="87"/>
      <c r="AC17" s="87"/>
      <c r="AD17" s="87"/>
      <c r="AE17" s="87"/>
      <c r="AF17" s="87"/>
      <c r="AG17" s="87"/>
      <c r="AH17" s="87"/>
      <c r="AI17" s="87"/>
      <c r="AJ17" s="87"/>
      <c r="AK17" s="87"/>
      <c r="AL17" s="87"/>
      <c r="AM17" s="87"/>
      <c r="AN17" s="87"/>
      <c r="AO17" s="87"/>
      <c r="AP17" s="87"/>
      <c r="AQ17" s="87"/>
      <c r="AR17" s="87"/>
      <c r="AS17" s="87"/>
      <c r="AT17" s="87"/>
      <c r="AU17" s="87"/>
    </row>
    <row r="18" spans="1:47" s="1" customFormat="1" ht="15.5" x14ac:dyDescent="0.35">
      <c r="A18" s="15" t="s">
        <v>2218</v>
      </c>
      <c r="B18" s="40">
        <v>1832</v>
      </c>
      <c r="C18" s="17" t="s">
        <v>300</v>
      </c>
      <c r="D18" s="31" t="s">
        <v>21</v>
      </c>
      <c r="E18" s="295"/>
      <c r="F18" s="16"/>
      <c r="G18" s="271"/>
      <c r="H18" s="274">
        <f t="shared" si="0"/>
        <v>0</v>
      </c>
      <c r="I18" s="715">
        <f t="shared" si="1"/>
        <v>0</v>
      </c>
      <c r="J18" s="282">
        <f t="shared" si="2"/>
        <v>0</v>
      </c>
      <c r="K18" s="337"/>
      <c r="L18" s="331"/>
      <c r="M18" s="585">
        <f t="shared" si="12"/>
        <v>0</v>
      </c>
      <c r="N18" s="585">
        <f t="shared" si="12"/>
        <v>0</v>
      </c>
      <c r="O18" s="314">
        <f t="shared" si="13"/>
        <v>0</v>
      </c>
      <c r="P18" s="336"/>
      <c r="Q18" s="326"/>
      <c r="R18" s="585">
        <f t="shared" si="14"/>
        <v>0</v>
      </c>
      <c r="S18" s="585">
        <f t="shared" si="14"/>
        <v>0</v>
      </c>
      <c r="T18" s="314">
        <f t="shared" si="15"/>
        <v>0</v>
      </c>
      <c r="U18" s="336"/>
      <c r="V18" s="326"/>
      <c r="W18" s="585">
        <f t="shared" si="16"/>
        <v>0</v>
      </c>
      <c r="X18" s="585">
        <f t="shared" si="16"/>
        <v>0</v>
      </c>
      <c r="Y18" s="314">
        <f t="shared" si="17"/>
        <v>0</v>
      </c>
      <c r="Z18" s="87"/>
      <c r="AA18" s="87"/>
      <c r="AB18" s="87"/>
      <c r="AC18" s="87"/>
      <c r="AD18" s="87"/>
      <c r="AE18" s="87"/>
      <c r="AF18" s="87"/>
      <c r="AG18" s="87"/>
      <c r="AH18" s="87"/>
      <c r="AI18" s="87"/>
      <c r="AJ18" s="87"/>
      <c r="AK18" s="87"/>
      <c r="AL18" s="87"/>
      <c r="AM18" s="87"/>
      <c r="AN18" s="87"/>
      <c r="AO18" s="87"/>
      <c r="AP18" s="87"/>
      <c r="AQ18" s="87"/>
      <c r="AR18" s="87"/>
      <c r="AS18" s="87"/>
      <c r="AT18" s="87"/>
      <c r="AU18" s="87"/>
    </row>
    <row r="19" spans="1:47" s="1" customFormat="1" ht="31" x14ac:dyDescent="0.35">
      <c r="A19" s="15" t="s">
        <v>2219</v>
      </c>
      <c r="B19" s="40" t="s">
        <v>301</v>
      </c>
      <c r="C19" s="17" t="s">
        <v>2999</v>
      </c>
      <c r="D19" s="31" t="s">
        <v>21</v>
      </c>
      <c r="E19" s="295"/>
      <c r="F19" s="16"/>
      <c r="G19" s="271"/>
      <c r="H19" s="274">
        <f t="shared" si="0"/>
        <v>0</v>
      </c>
      <c r="I19" s="715">
        <f t="shared" si="1"/>
        <v>0</v>
      </c>
      <c r="J19" s="282">
        <f t="shared" si="2"/>
        <v>0</v>
      </c>
      <c r="K19" s="337"/>
      <c r="L19" s="331"/>
      <c r="M19" s="585">
        <f t="shared" si="12"/>
        <v>0</v>
      </c>
      <c r="N19" s="585">
        <f t="shared" si="12"/>
        <v>0</v>
      </c>
      <c r="O19" s="314">
        <f t="shared" si="13"/>
        <v>0</v>
      </c>
      <c r="P19" s="336"/>
      <c r="Q19" s="326"/>
      <c r="R19" s="585">
        <f t="shared" si="14"/>
        <v>0</v>
      </c>
      <c r="S19" s="585">
        <f t="shared" si="14"/>
        <v>0</v>
      </c>
      <c r="T19" s="314">
        <f t="shared" si="15"/>
        <v>0</v>
      </c>
      <c r="U19" s="336"/>
      <c r="V19" s="326"/>
      <c r="W19" s="585">
        <f t="shared" si="16"/>
        <v>0</v>
      </c>
      <c r="X19" s="585">
        <f t="shared" si="16"/>
        <v>0</v>
      </c>
      <c r="Y19" s="314">
        <f t="shared" si="17"/>
        <v>0</v>
      </c>
      <c r="Z19" s="87"/>
      <c r="AA19" s="87"/>
      <c r="AB19" s="87"/>
      <c r="AC19" s="87"/>
      <c r="AD19" s="87"/>
      <c r="AE19" s="87"/>
      <c r="AF19" s="87"/>
      <c r="AG19" s="87"/>
      <c r="AH19" s="87"/>
      <c r="AI19" s="87"/>
      <c r="AJ19" s="87"/>
      <c r="AK19" s="87"/>
      <c r="AL19" s="87"/>
      <c r="AM19" s="87"/>
      <c r="AN19" s="87"/>
      <c r="AO19" s="87"/>
      <c r="AP19" s="87"/>
      <c r="AQ19" s="87"/>
      <c r="AR19" s="87"/>
      <c r="AS19" s="87"/>
      <c r="AT19" s="87"/>
      <c r="AU19" s="87"/>
    </row>
    <row r="20" spans="1:47" s="1" customFormat="1" ht="31" x14ac:dyDescent="0.35">
      <c r="A20" s="15" t="s">
        <v>2220</v>
      </c>
      <c r="B20" s="40">
        <v>1833</v>
      </c>
      <c r="C20" s="17" t="s">
        <v>1172</v>
      </c>
      <c r="D20" s="31" t="s">
        <v>21</v>
      </c>
      <c r="E20" s="295"/>
      <c r="F20" s="16"/>
      <c r="G20" s="271"/>
      <c r="H20" s="274">
        <f t="shared" si="0"/>
        <v>0</v>
      </c>
      <c r="I20" s="715">
        <f t="shared" si="1"/>
        <v>0</v>
      </c>
      <c r="J20" s="282">
        <f t="shared" si="2"/>
        <v>0</v>
      </c>
      <c r="K20" s="337"/>
      <c r="L20" s="331"/>
      <c r="M20" s="585">
        <f t="shared" si="12"/>
        <v>0</v>
      </c>
      <c r="N20" s="585">
        <f t="shared" si="12"/>
        <v>0</v>
      </c>
      <c r="O20" s="314">
        <f t="shared" si="13"/>
        <v>0</v>
      </c>
      <c r="P20" s="336"/>
      <c r="Q20" s="326"/>
      <c r="R20" s="585">
        <f t="shared" si="14"/>
        <v>0</v>
      </c>
      <c r="S20" s="585">
        <f t="shared" si="14"/>
        <v>0</v>
      </c>
      <c r="T20" s="314">
        <f t="shared" si="15"/>
        <v>0</v>
      </c>
      <c r="U20" s="336"/>
      <c r="V20" s="326"/>
      <c r="W20" s="585">
        <f t="shared" si="16"/>
        <v>0</v>
      </c>
      <c r="X20" s="585">
        <f t="shared" si="16"/>
        <v>0</v>
      </c>
      <c r="Y20" s="314">
        <f t="shared" si="17"/>
        <v>0</v>
      </c>
      <c r="Z20" s="87"/>
      <c r="AA20" s="87"/>
      <c r="AB20" s="87"/>
      <c r="AC20" s="87"/>
      <c r="AD20" s="87"/>
      <c r="AE20" s="87"/>
      <c r="AF20" s="87"/>
      <c r="AG20" s="87"/>
      <c r="AH20" s="87"/>
      <c r="AI20" s="87"/>
      <c r="AJ20" s="87"/>
      <c r="AK20" s="87"/>
      <c r="AL20" s="87"/>
      <c r="AM20" s="87"/>
      <c r="AN20" s="87"/>
      <c r="AO20" s="87"/>
      <c r="AP20" s="87"/>
      <c r="AQ20" s="87"/>
      <c r="AR20" s="87"/>
      <c r="AS20" s="87"/>
      <c r="AT20" s="87"/>
      <c r="AU20" s="87"/>
    </row>
    <row r="21" spans="1:47" s="1" customFormat="1" ht="31" x14ac:dyDescent="0.35">
      <c r="A21" s="15" t="s">
        <v>2221</v>
      </c>
      <c r="B21" s="40" t="s">
        <v>302</v>
      </c>
      <c r="C21" s="17" t="s">
        <v>3119</v>
      </c>
      <c r="D21" s="31" t="s">
        <v>21</v>
      </c>
      <c r="E21" s="295"/>
      <c r="F21" s="16"/>
      <c r="G21" s="271"/>
      <c r="H21" s="274">
        <f t="shared" si="0"/>
        <v>0</v>
      </c>
      <c r="I21" s="715">
        <f t="shared" si="1"/>
        <v>0</v>
      </c>
      <c r="J21" s="282">
        <f t="shared" si="2"/>
        <v>0</v>
      </c>
      <c r="K21" s="337"/>
      <c r="L21" s="331"/>
      <c r="M21" s="585">
        <f t="shared" si="12"/>
        <v>0</v>
      </c>
      <c r="N21" s="585">
        <f t="shared" si="12"/>
        <v>0</v>
      </c>
      <c r="O21" s="314">
        <f t="shared" si="13"/>
        <v>0</v>
      </c>
      <c r="P21" s="336"/>
      <c r="Q21" s="326"/>
      <c r="R21" s="585">
        <f t="shared" si="14"/>
        <v>0</v>
      </c>
      <c r="S21" s="585">
        <f t="shared" si="14"/>
        <v>0</v>
      </c>
      <c r="T21" s="314">
        <f t="shared" si="15"/>
        <v>0</v>
      </c>
      <c r="U21" s="336"/>
      <c r="V21" s="326"/>
      <c r="W21" s="585">
        <f t="shared" si="16"/>
        <v>0</v>
      </c>
      <c r="X21" s="585">
        <f t="shared" si="16"/>
        <v>0</v>
      </c>
      <c r="Y21" s="314">
        <f t="shared" si="17"/>
        <v>0</v>
      </c>
      <c r="Z21" s="87"/>
      <c r="AA21" s="87"/>
      <c r="AB21" s="87"/>
      <c r="AC21" s="87"/>
      <c r="AD21" s="87"/>
      <c r="AE21" s="87"/>
      <c r="AF21" s="87"/>
      <c r="AG21" s="87"/>
      <c r="AH21" s="87"/>
      <c r="AI21" s="87"/>
      <c r="AJ21" s="87"/>
      <c r="AK21" s="87"/>
      <c r="AL21" s="87"/>
      <c r="AM21" s="87"/>
      <c r="AN21" s="87"/>
      <c r="AO21" s="87"/>
      <c r="AP21" s="87"/>
      <c r="AQ21" s="87"/>
      <c r="AR21" s="87"/>
      <c r="AS21" s="87"/>
      <c r="AT21" s="87"/>
      <c r="AU21" s="87"/>
    </row>
    <row r="22" spans="1:47" s="1" customFormat="1" ht="31" x14ac:dyDescent="0.35">
      <c r="A22" s="15" t="s">
        <v>2222</v>
      </c>
      <c r="B22" s="40">
        <v>1834</v>
      </c>
      <c r="C22" s="17" t="s">
        <v>3120</v>
      </c>
      <c r="D22" s="31" t="s">
        <v>21</v>
      </c>
      <c r="E22" s="295"/>
      <c r="F22" s="16"/>
      <c r="G22" s="271"/>
      <c r="H22" s="274">
        <f t="shared" si="0"/>
        <v>0</v>
      </c>
      <c r="I22" s="715">
        <f t="shared" si="1"/>
        <v>0</v>
      </c>
      <c r="J22" s="282">
        <f t="shared" si="2"/>
        <v>0</v>
      </c>
      <c r="K22" s="337"/>
      <c r="L22" s="331"/>
      <c r="M22" s="585">
        <f t="shared" si="12"/>
        <v>0</v>
      </c>
      <c r="N22" s="585">
        <f t="shared" si="12"/>
        <v>0</v>
      </c>
      <c r="O22" s="314">
        <f t="shared" si="13"/>
        <v>0</v>
      </c>
      <c r="P22" s="336"/>
      <c r="Q22" s="326"/>
      <c r="R22" s="585">
        <f t="shared" si="14"/>
        <v>0</v>
      </c>
      <c r="S22" s="585">
        <f t="shared" si="14"/>
        <v>0</v>
      </c>
      <c r="T22" s="314">
        <f t="shared" si="15"/>
        <v>0</v>
      </c>
      <c r="U22" s="336"/>
      <c r="V22" s="326"/>
      <c r="W22" s="585">
        <f t="shared" si="16"/>
        <v>0</v>
      </c>
      <c r="X22" s="585">
        <f t="shared" si="16"/>
        <v>0</v>
      </c>
      <c r="Y22" s="314">
        <f t="shared" si="17"/>
        <v>0</v>
      </c>
      <c r="Z22" s="87"/>
      <c r="AA22" s="87"/>
      <c r="AB22" s="87"/>
      <c r="AC22" s="87"/>
      <c r="AD22" s="87"/>
      <c r="AE22" s="87"/>
      <c r="AF22" s="87"/>
      <c r="AG22" s="87"/>
      <c r="AH22" s="87"/>
      <c r="AI22" s="87"/>
      <c r="AJ22" s="87"/>
      <c r="AK22" s="87"/>
      <c r="AL22" s="87"/>
      <c r="AM22" s="87"/>
      <c r="AN22" s="87"/>
      <c r="AO22" s="87"/>
      <c r="AP22" s="87"/>
      <c r="AQ22" s="87"/>
      <c r="AR22" s="87"/>
      <c r="AS22" s="87"/>
      <c r="AT22" s="87"/>
      <c r="AU22" s="87"/>
    </row>
    <row r="23" spans="1:47" s="1" customFormat="1" ht="31" x14ac:dyDescent="0.35">
      <c r="A23" s="15" t="s">
        <v>3133</v>
      </c>
      <c r="B23" s="40">
        <v>1840</v>
      </c>
      <c r="C23" s="17" t="s">
        <v>763</v>
      </c>
      <c r="D23" s="139" t="s">
        <v>21</v>
      </c>
      <c r="E23" s="89"/>
      <c r="F23" s="40"/>
      <c r="G23" s="271"/>
      <c r="H23" s="274">
        <f t="shared" si="0"/>
        <v>0</v>
      </c>
      <c r="I23" s="715">
        <f t="shared" si="1"/>
        <v>0</v>
      </c>
      <c r="J23" s="282">
        <f t="shared" si="2"/>
        <v>0</v>
      </c>
      <c r="K23" s="337"/>
      <c r="L23" s="331"/>
      <c r="M23" s="585">
        <f t="shared" si="12"/>
        <v>0</v>
      </c>
      <c r="N23" s="585">
        <f t="shared" ref="N23:N69" si="18">L23*G23</f>
        <v>0</v>
      </c>
      <c r="O23" s="314">
        <f t="shared" ref="O23:O69" si="19">SUM(K23*F23)+(L23*G23)</f>
        <v>0</v>
      </c>
      <c r="P23" s="336"/>
      <c r="Q23" s="326"/>
      <c r="R23" s="585">
        <f t="shared" si="14"/>
        <v>0</v>
      </c>
      <c r="S23" s="585">
        <f t="shared" ref="S23:S69" si="20">Q23*G23</f>
        <v>0</v>
      </c>
      <c r="T23" s="314">
        <f t="shared" ref="T23:T69" si="21">SUM(P23*F23)+(Q23*G23)</f>
        <v>0</v>
      </c>
      <c r="U23" s="336"/>
      <c r="V23" s="326"/>
      <c r="W23" s="585">
        <f t="shared" si="16"/>
        <v>0</v>
      </c>
      <c r="X23" s="585">
        <f t="shared" ref="X23:X69" si="22">V23*G23</f>
        <v>0</v>
      </c>
      <c r="Y23" s="314">
        <f t="shared" ref="Y23:Y69" si="23">SUM(U23*F23)+(V23*G23)</f>
        <v>0</v>
      </c>
      <c r="Z23" s="87"/>
      <c r="AA23" s="87"/>
      <c r="AB23" s="87"/>
      <c r="AC23" s="87"/>
      <c r="AD23" s="87"/>
      <c r="AE23" s="87"/>
      <c r="AF23" s="87"/>
      <c r="AG23" s="87"/>
      <c r="AH23" s="87"/>
      <c r="AI23" s="87"/>
      <c r="AJ23" s="87"/>
      <c r="AK23" s="87"/>
      <c r="AL23" s="87"/>
      <c r="AM23" s="87"/>
      <c r="AN23" s="87"/>
      <c r="AO23" s="87"/>
      <c r="AP23" s="87"/>
      <c r="AQ23" s="87"/>
      <c r="AR23" s="87"/>
      <c r="AS23" s="87"/>
      <c r="AT23" s="87"/>
      <c r="AU23" s="87"/>
    </row>
    <row r="24" spans="1:47" s="1" customFormat="1" ht="31" x14ac:dyDescent="0.35">
      <c r="A24" s="15" t="s">
        <v>3134</v>
      </c>
      <c r="B24" s="40">
        <v>1841</v>
      </c>
      <c r="C24" s="17" t="s">
        <v>762</v>
      </c>
      <c r="D24" s="139" t="s">
        <v>21</v>
      </c>
      <c r="E24" s="89"/>
      <c r="F24" s="40"/>
      <c r="G24" s="271"/>
      <c r="H24" s="274">
        <f t="shared" si="0"/>
        <v>0</v>
      </c>
      <c r="I24" s="715">
        <f t="shared" si="1"/>
        <v>0</v>
      </c>
      <c r="J24" s="282">
        <f t="shared" si="2"/>
        <v>0</v>
      </c>
      <c r="K24" s="337"/>
      <c r="L24" s="331"/>
      <c r="M24" s="585">
        <f t="shared" si="12"/>
        <v>0</v>
      </c>
      <c r="N24" s="585">
        <f t="shared" si="18"/>
        <v>0</v>
      </c>
      <c r="O24" s="314">
        <f t="shared" si="19"/>
        <v>0</v>
      </c>
      <c r="P24" s="336"/>
      <c r="Q24" s="326"/>
      <c r="R24" s="585">
        <f t="shared" si="14"/>
        <v>0</v>
      </c>
      <c r="S24" s="585">
        <f t="shared" si="20"/>
        <v>0</v>
      </c>
      <c r="T24" s="314">
        <f t="shared" si="21"/>
        <v>0</v>
      </c>
      <c r="U24" s="336"/>
      <c r="V24" s="326"/>
      <c r="W24" s="585">
        <f t="shared" si="16"/>
        <v>0</v>
      </c>
      <c r="X24" s="585">
        <f t="shared" si="22"/>
        <v>0</v>
      </c>
      <c r="Y24" s="314">
        <f t="shared" si="23"/>
        <v>0</v>
      </c>
      <c r="Z24" s="87"/>
      <c r="AA24" s="87"/>
      <c r="AB24" s="87"/>
      <c r="AC24" s="87"/>
      <c r="AD24" s="87"/>
      <c r="AE24" s="87"/>
      <c r="AF24" s="87"/>
      <c r="AG24" s="87"/>
      <c r="AH24" s="87"/>
      <c r="AI24" s="87"/>
      <c r="AJ24" s="87"/>
      <c r="AK24" s="87"/>
      <c r="AL24" s="87"/>
      <c r="AM24" s="87"/>
      <c r="AN24" s="87"/>
      <c r="AO24" s="87"/>
      <c r="AP24" s="87"/>
      <c r="AQ24" s="87"/>
      <c r="AR24" s="87"/>
      <c r="AS24" s="87"/>
      <c r="AT24" s="87"/>
      <c r="AU24" s="87"/>
    </row>
    <row r="25" spans="1:47" s="1" customFormat="1" ht="31" x14ac:dyDescent="0.35">
      <c r="A25" s="15" t="s">
        <v>3135</v>
      </c>
      <c r="B25" s="40">
        <v>1846</v>
      </c>
      <c r="C25" s="17" t="s">
        <v>764</v>
      </c>
      <c r="D25" s="139" t="s">
        <v>21</v>
      </c>
      <c r="E25" s="89"/>
      <c r="F25" s="40"/>
      <c r="G25" s="271"/>
      <c r="H25" s="274">
        <f t="shared" si="0"/>
        <v>0</v>
      </c>
      <c r="I25" s="715">
        <f t="shared" si="1"/>
        <v>0</v>
      </c>
      <c r="J25" s="282">
        <f t="shared" si="2"/>
        <v>0</v>
      </c>
      <c r="K25" s="337"/>
      <c r="L25" s="331"/>
      <c r="M25" s="585">
        <f t="shared" si="12"/>
        <v>0</v>
      </c>
      <c r="N25" s="585">
        <f t="shared" si="18"/>
        <v>0</v>
      </c>
      <c r="O25" s="314">
        <f t="shared" si="19"/>
        <v>0</v>
      </c>
      <c r="P25" s="336"/>
      <c r="Q25" s="326"/>
      <c r="R25" s="585">
        <f t="shared" si="14"/>
        <v>0</v>
      </c>
      <c r="S25" s="585">
        <f t="shared" si="20"/>
        <v>0</v>
      </c>
      <c r="T25" s="314">
        <f t="shared" si="21"/>
        <v>0</v>
      </c>
      <c r="U25" s="336"/>
      <c r="V25" s="326"/>
      <c r="W25" s="585">
        <f t="shared" si="16"/>
        <v>0</v>
      </c>
      <c r="X25" s="585">
        <f t="shared" si="22"/>
        <v>0</v>
      </c>
      <c r="Y25" s="314">
        <f t="shared" si="23"/>
        <v>0</v>
      </c>
      <c r="Z25" s="87"/>
      <c r="AA25" s="87"/>
      <c r="AB25" s="87"/>
      <c r="AC25" s="87"/>
      <c r="AD25" s="87"/>
      <c r="AE25" s="87"/>
      <c r="AF25" s="87"/>
      <c r="AG25" s="87"/>
      <c r="AH25" s="87"/>
      <c r="AI25" s="87"/>
      <c r="AJ25" s="87"/>
      <c r="AK25" s="87"/>
      <c r="AL25" s="87"/>
      <c r="AM25" s="87"/>
      <c r="AN25" s="87"/>
      <c r="AO25" s="87"/>
      <c r="AP25" s="87"/>
      <c r="AQ25" s="87"/>
      <c r="AR25" s="87"/>
      <c r="AS25" s="87"/>
      <c r="AT25" s="87"/>
      <c r="AU25" s="87"/>
    </row>
    <row r="26" spans="1:47" s="1" customFormat="1" ht="15.5" x14ac:dyDescent="0.35">
      <c r="A26" s="15" t="s">
        <v>3136</v>
      </c>
      <c r="B26" s="40">
        <v>1860</v>
      </c>
      <c r="C26" s="17" t="s">
        <v>303</v>
      </c>
      <c r="D26" s="139" t="s">
        <v>21</v>
      </c>
      <c r="E26" s="89"/>
      <c r="F26" s="40"/>
      <c r="G26" s="271"/>
      <c r="H26" s="274">
        <f t="shared" si="0"/>
        <v>0</v>
      </c>
      <c r="I26" s="715">
        <f t="shared" si="1"/>
        <v>0</v>
      </c>
      <c r="J26" s="282">
        <f t="shared" si="2"/>
        <v>0</v>
      </c>
      <c r="K26" s="337"/>
      <c r="L26" s="331"/>
      <c r="M26" s="585">
        <f t="shared" si="12"/>
        <v>0</v>
      </c>
      <c r="N26" s="585">
        <f t="shared" si="18"/>
        <v>0</v>
      </c>
      <c r="O26" s="314">
        <f t="shared" si="19"/>
        <v>0</v>
      </c>
      <c r="P26" s="336"/>
      <c r="Q26" s="326"/>
      <c r="R26" s="585">
        <f t="shared" si="14"/>
        <v>0</v>
      </c>
      <c r="S26" s="585">
        <f t="shared" si="20"/>
        <v>0</v>
      </c>
      <c r="T26" s="314">
        <f t="shared" si="21"/>
        <v>0</v>
      </c>
      <c r="U26" s="336"/>
      <c r="V26" s="326"/>
      <c r="W26" s="585">
        <f t="shared" si="16"/>
        <v>0</v>
      </c>
      <c r="X26" s="585">
        <f t="shared" si="22"/>
        <v>0</v>
      </c>
      <c r="Y26" s="314">
        <f t="shared" si="23"/>
        <v>0</v>
      </c>
      <c r="Z26" s="87"/>
      <c r="AA26" s="87"/>
      <c r="AB26" s="87"/>
      <c r="AC26" s="87"/>
      <c r="AD26" s="87"/>
      <c r="AE26" s="87"/>
      <c r="AF26" s="87"/>
      <c r="AG26" s="87"/>
      <c r="AH26" s="87"/>
      <c r="AI26" s="87"/>
      <c r="AJ26" s="87"/>
      <c r="AK26" s="87"/>
      <c r="AL26" s="87"/>
      <c r="AM26" s="87"/>
      <c r="AN26" s="87"/>
      <c r="AO26" s="87"/>
      <c r="AP26" s="87"/>
      <c r="AQ26" s="87"/>
      <c r="AR26" s="87"/>
      <c r="AS26" s="87"/>
      <c r="AT26" s="87"/>
      <c r="AU26" s="87"/>
    </row>
    <row r="27" spans="1:47" s="1" customFormat="1" ht="31" x14ac:dyDescent="0.35">
      <c r="A27" s="15" t="s">
        <v>2223</v>
      </c>
      <c r="B27" s="40">
        <v>1861</v>
      </c>
      <c r="C27" s="17" t="s">
        <v>304</v>
      </c>
      <c r="D27" s="139" t="s">
        <v>21</v>
      </c>
      <c r="E27" s="89"/>
      <c r="F27" s="40"/>
      <c r="G27" s="271"/>
      <c r="H27" s="274">
        <f t="shared" si="0"/>
        <v>0</v>
      </c>
      <c r="I27" s="715">
        <f t="shared" si="1"/>
        <v>0</v>
      </c>
      <c r="J27" s="282">
        <f t="shared" si="2"/>
        <v>0</v>
      </c>
      <c r="K27" s="337"/>
      <c r="L27" s="331"/>
      <c r="M27" s="585">
        <f t="shared" si="12"/>
        <v>0</v>
      </c>
      <c r="N27" s="585">
        <f t="shared" si="18"/>
        <v>0</v>
      </c>
      <c r="O27" s="314">
        <f t="shared" si="19"/>
        <v>0</v>
      </c>
      <c r="P27" s="336"/>
      <c r="Q27" s="326"/>
      <c r="R27" s="585">
        <f t="shared" si="14"/>
        <v>0</v>
      </c>
      <c r="S27" s="585">
        <f t="shared" si="20"/>
        <v>0</v>
      </c>
      <c r="T27" s="314">
        <f t="shared" si="21"/>
        <v>0</v>
      </c>
      <c r="U27" s="336"/>
      <c r="V27" s="326"/>
      <c r="W27" s="585">
        <f t="shared" si="16"/>
        <v>0</v>
      </c>
      <c r="X27" s="585">
        <f t="shared" si="22"/>
        <v>0</v>
      </c>
      <c r="Y27" s="314">
        <f t="shared" si="23"/>
        <v>0</v>
      </c>
      <c r="Z27" s="87"/>
      <c r="AA27" s="87"/>
      <c r="AB27" s="87"/>
      <c r="AC27" s="87"/>
      <c r="AD27" s="87"/>
      <c r="AE27" s="87"/>
      <c r="AF27" s="87"/>
      <c r="AG27" s="87"/>
      <c r="AH27" s="87"/>
      <c r="AI27" s="87"/>
      <c r="AJ27" s="87"/>
      <c r="AK27" s="87"/>
      <c r="AL27" s="87"/>
      <c r="AM27" s="87"/>
      <c r="AN27" s="87"/>
      <c r="AO27" s="87"/>
      <c r="AP27" s="87"/>
      <c r="AQ27" s="87"/>
      <c r="AR27" s="87"/>
      <c r="AS27" s="87"/>
      <c r="AT27" s="87"/>
      <c r="AU27" s="87"/>
    </row>
    <row r="28" spans="1:47" s="1" customFormat="1" ht="31" x14ac:dyDescent="0.35">
      <c r="A28" s="15" t="s">
        <v>2224</v>
      </c>
      <c r="B28" s="40">
        <v>1862</v>
      </c>
      <c r="C28" s="17" t="s">
        <v>305</v>
      </c>
      <c r="D28" s="139" t="s">
        <v>21</v>
      </c>
      <c r="E28" s="89"/>
      <c r="F28" s="40"/>
      <c r="G28" s="271"/>
      <c r="H28" s="274">
        <f t="shared" si="0"/>
        <v>0</v>
      </c>
      <c r="I28" s="715">
        <f t="shared" si="1"/>
        <v>0</v>
      </c>
      <c r="J28" s="282">
        <f t="shared" si="2"/>
        <v>0</v>
      </c>
      <c r="K28" s="337"/>
      <c r="L28" s="331"/>
      <c r="M28" s="585">
        <f t="shared" ref="M28:M31" si="24">K28*F28</f>
        <v>0</v>
      </c>
      <c r="N28" s="585">
        <f t="shared" si="18"/>
        <v>0</v>
      </c>
      <c r="O28" s="314">
        <f t="shared" si="19"/>
        <v>0</v>
      </c>
      <c r="P28" s="336"/>
      <c r="Q28" s="326"/>
      <c r="R28" s="585">
        <f t="shared" ref="R28:R31" si="25">P28*F28</f>
        <v>0</v>
      </c>
      <c r="S28" s="585">
        <f t="shared" si="20"/>
        <v>0</v>
      </c>
      <c r="T28" s="314">
        <f t="shared" si="21"/>
        <v>0</v>
      </c>
      <c r="U28" s="336"/>
      <c r="V28" s="326"/>
      <c r="W28" s="585">
        <f t="shared" ref="W28:W31" si="26">U28*F28</f>
        <v>0</v>
      </c>
      <c r="X28" s="585">
        <f t="shared" si="22"/>
        <v>0</v>
      </c>
      <c r="Y28" s="314">
        <f t="shared" si="23"/>
        <v>0</v>
      </c>
      <c r="Z28" s="87"/>
      <c r="AA28" s="87"/>
      <c r="AB28" s="87"/>
      <c r="AC28" s="87"/>
      <c r="AD28" s="87"/>
      <c r="AE28" s="87"/>
      <c r="AF28" s="87"/>
      <c r="AG28" s="87"/>
      <c r="AH28" s="87"/>
      <c r="AI28" s="87"/>
      <c r="AJ28" s="87"/>
      <c r="AK28" s="87"/>
      <c r="AL28" s="87"/>
      <c r="AM28" s="87"/>
      <c r="AN28" s="87"/>
      <c r="AO28" s="87"/>
      <c r="AP28" s="87"/>
      <c r="AQ28" s="87"/>
      <c r="AR28" s="87"/>
      <c r="AS28" s="87"/>
      <c r="AT28" s="87"/>
      <c r="AU28" s="87"/>
    </row>
    <row r="29" spans="1:47" s="1" customFormat="1" ht="15.5" x14ac:dyDescent="0.35">
      <c r="A29" s="15" t="s">
        <v>2225</v>
      </c>
      <c r="B29" s="40">
        <v>1864</v>
      </c>
      <c r="C29" s="17" t="s">
        <v>306</v>
      </c>
      <c r="D29" s="139" t="s">
        <v>21</v>
      </c>
      <c r="E29" s="89"/>
      <c r="F29" s="40"/>
      <c r="G29" s="271"/>
      <c r="H29" s="274">
        <f t="shared" si="0"/>
        <v>0</v>
      </c>
      <c r="I29" s="715">
        <f t="shared" si="1"/>
        <v>0</v>
      </c>
      <c r="J29" s="282">
        <f t="shared" si="2"/>
        <v>0</v>
      </c>
      <c r="K29" s="337"/>
      <c r="L29" s="331"/>
      <c r="M29" s="585">
        <f t="shared" si="24"/>
        <v>0</v>
      </c>
      <c r="N29" s="585">
        <f t="shared" si="18"/>
        <v>0</v>
      </c>
      <c r="O29" s="314">
        <f t="shared" si="19"/>
        <v>0</v>
      </c>
      <c r="P29" s="336"/>
      <c r="Q29" s="326"/>
      <c r="R29" s="585">
        <f t="shared" si="25"/>
        <v>0</v>
      </c>
      <c r="S29" s="585">
        <f t="shared" si="20"/>
        <v>0</v>
      </c>
      <c r="T29" s="314">
        <f t="shared" si="21"/>
        <v>0</v>
      </c>
      <c r="U29" s="336"/>
      <c r="V29" s="326"/>
      <c r="W29" s="585">
        <f t="shared" si="26"/>
        <v>0</v>
      </c>
      <c r="X29" s="585">
        <f t="shared" si="22"/>
        <v>0</v>
      </c>
      <c r="Y29" s="314">
        <f t="shared" si="23"/>
        <v>0</v>
      </c>
      <c r="Z29" s="87"/>
      <c r="AA29" s="87"/>
      <c r="AB29" s="87"/>
      <c r="AC29" s="87"/>
      <c r="AD29" s="87"/>
      <c r="AE29" s="87"/>
      <c r="AF29" s="87"/>
      <c r="AG29" s="87"/>
      <c r="AH29" s="87"/>
      <c r="AI29" s="87"/>
      <c r="AJ29" s="87"/>
      <c r="AK29" s="87"/>
      <c r="AL29" s="87"/>
      <c r="AM29" s="87"/>
      <c r="AN29" s="87"/>
      <c r="AO29" s="87"/>
      <c r="AP29" s="87"/>
      <c r="AQ29" s="87"/>
      <c r="AR29" s="87"/>
      <c r="AS29" s="87"/>
      <c r="AT29" s="87"/>
      <c r="AU29" s="87"/>
    </row>
    <row r="30" spans="1:47" s="1" customFormat="1" ht="31" x14ac:dyDescent="0.35">
      <c r="A30" s="15" t="s">
        <v>2226</v>
      </c>
      <c r="B30" s="40" t="s">
        <v>307</v>
      </c>
      <c r="C30" s="17" t="s">
        <v>1190</v>
      </c>
      <c r="D30" s="139" t="s">
        <v>21</v>
      </c>
      <c r="E30" s="89"/>
      <c r="F30" s="40"/>
      <c r="G30" s="271"/>
      <c r="H30" s="274">
        <f t="shared" si="0"/>
        <v>0</v>
      </c>
      <c r="I30" s="715">
        <f t="shared" si="1"/>
        <v>0</v>
      </c>
      <c r="J30" s="282">
        <f t="shared" si="2"/>
        <v>0</v>
      </c>
      <c r="K30" s="337"/>
      <c r="L30" s="331"/>
      <c r="M30" s="585">
        <f t="shared" si="24"/>
        <v>0</v>
      </c>
      <c r="N30" s="585">
        <f t="shared" si="18"/>
        <v>0</v>
      </c>
      <c r="O30" s="314">
        <f t="shared" si="19"/>
        <v>0</v>
      </c>
      <c r="P30" s="336"/>
      <c r="Q30" s="326"/>
      <c r="R30" s="585">
        <f t="shared" si="25"/>
        <v>0</v>
      </c>
      <c r="S30" s="585">
        <f t="shared" si="20"/>
        <v>0</v>
      </c>
      <c r="T30" s="314">
        <f t="shared" si="21"/>
        <v>0</v>
      </c>
      <c r="U30" s="336"/>
      <c r="V30" s="326"/>
      <c r="W30" s="585">
        <f t="shared" si="26"/>
        <v>0</v>
      </c>
      <c r="X30" s="585">
        <f t="shared" si="22"/>
        <v>0</v>
      </c>
      <c r="Y30" s="314">
        <f t="shared" si="23"/>
        <v>0</v>
      </c>
      <c r="Z30" s="87"/>
      <c r="AA30" s="87"/>
      <c r="AB30" s="87"/>
      <c r="AC30" s="87"/>
      <c r="AD30" s="87"/>
      <c r="AE30" s="87"/>
      <c r="AF30" s="87"/>
      <c r="AG30" s="87"/>
      <c r="AH30" s="87"/>
      <c r="AI30" s="87"/>
      <c r="AJ30" s="87"/>
      <c r="AK30" s="87"/>
      <c r="AL30" s="87"/>
      <c r="AM30" s="87"/>
      <c r="AN30" s="87"/>
      <c r="AO30" s="87"/>
      <c r="AP30" s="87"/>
      <c r="AQ30" s="87"/>
      <c r="AR30" s="87"/>
      <c r="AS30" s="87"/>
      <c r="AT30" s="87"/>
      <c r="AU30" s="87"/>
    </row>
    <row r="31" spans="1:47" s="1" customFormat="1" ht="31" x14ac:dyDescent="0.35">
      <c r="A31" s="15" t="s">
        <v>2227</v>
      </c>
      <c r="B31" s="40">
        <v>1865</v>
      </c>
      <c r="C31" s="17" t="s">
        <v>1191</v>
      </c>
      <c r="D31" s="139" t="s">
        <v>21</v>
      </c>
      <c r="E31" s="89"/>
      <c r="F31" s="40"/>
      <c r="G31" s="271"/>
      <c r="H31" s="274">
        <f t="shared" si="0"/>
        <v>0</v>
      </c>
      <c r="I31" s="715">
        <f t="shared" si="1"/>
        <v>0</v>
      </c>
      <c r="J31" s="282">
        <f t="shared" si="2"/>
        <v>0</v>
      </c>
      <c r="K31" s="337"/>
      <c r="L31" s="331"/>
      <c r="M31" s="585">
        <f t="shared" si="24"/>
        <v>0</v>
      </c>
      <c r="N31" s="585">
        <f t="shared" si="18"/>
        <v>0</v>
      </c>
      <c r="O31" s="314">
        <f t="shared" si="19"/>
        <v>0</v>
      </c>
      <c r="P31" s="336"/>
      <c r="Q31" s="326"/>
      <c r="R31" s="585">
        <f t="shared" si="25"/>
        <v>0</v>
      </c>
      <c r="S31" s="585">
        <f t="shared" si="20"/>
        <v>0</v>
      </c>
      <c r="T31" s="314">
        <f t="shared" si="21"/>
        <v>0</v>
      </c>
      <c r="U31" s="336"/>
      <c r="V31" s="326"/>
      <c r="W31" s="585">
        <f t="shared" si="26"/>
        <v>0</v>
      </c>
      <c r="X31" s="585">
        <f t="shared" si="22"/>
        <v>0</v>
      </c>
      <c r="Y31" s="314">
        <f t="shared" si="23"/>
        <v>0</v>
      </c>
      <c r="Z31" s="87"/>
      <c r="AA31" s="87"/>
      <c r="AB31" s="87"/>
      <c r="AC31" s="87"/>
      <c r="AD31" s="87"/>
      <c r="AE31" s="87"/>
      <c r="AF31" s="87"/>
      <c r="AG31" s="87"/>
      <c r="AH31" s="87"/>
      <c r="AI31" s="87"/>
      <c r="AJ31" s="87"/>
      <c r="AK31" s="87"/>
      <c r="AL31" s="87"/>
      <c r="AM31" s="87"/>
      <c r="AN31" s="87"/>
      <c r="AO31" s="87"/>
      <c r="AP31" s="87"/>
      <c r="AQ31" s="87"/>
      <c r="AR31" s="87"/>
      <c r="AS31" s="87"/>
      <c r="AT31" s="87"/>
      <c r="AU31" s="87"/>
    </row>
    <row r="32" spans="1:47" s="1" customFormat="1" ht="31" x14ac:dyDescent="0.35">
      <c r="A32" s="15" t="s">
        <v>2228</v>
      </c>
      <c r="B32" s="40" t="s">
        <v>308</v>
      </c>
      <c r="C32" s="17" t="s">
        <v>1192</v>
      </c>
      <c r="D32" s="139" t="s">
        <v>21</v>
      </c>
      <c r="E32" s="89"/>
      <c r="F32" s="40"/>
      <c r="G32" s="271"/>
      <c r="H32" s="274">
        <f t="shared" si="0"/>
        <v>0</v>
      </c>
      <c r="I32" s="715">
        <f t="shared" si="1"/>
        <v>0</v>
      </c>
      <c r="J32" s="282">
        <f t="shared" si="2"/>
        <v>0</v>
      </c>
      <c r="K32" s="337"/>
      <c r="L32" s="331"/>
      <c r="M32" s="585">
        <f t="shared" si="12"/>
        <v>0</v>
      </c>
      <c r="N32" s="585">
        <f t="shared" si="18"/>
        <v>0</v>
      </c>
      <c r="O32" s="314">
        <f t="shared" si="19"/>
        <v>0</v>
      </c>
      <c r="P32" s="336"/>
      <c r="Q32" s="326"/>
      <c r="R32" s="585">
        <f t="shared" si="14"/>
        <v>0</v>
      </c>
      <c r="S32" s="585">
        <f t="shared" si="20"/>
        <v>0</v>
      </c>
      <c r="T32" s="314">
        <f t="shared" si="21"/>
        <v>0</v>
      </c>
      <c r="U32" s="336"/>
      <c r="V32" s="326"/>
      <c r="W32" s="585">
        <f t="shared" si="16"/>
        <v>0</v>
      </c>
      <c r="X32" s="585">
        <f t="shared" si="22"/>
        <v>0</v>
      </c>
      <c r="Y32" s="314">
        <f t="shared" si="23"/>
        <v>0</v>
      </c>
      <c r="Z32" s="87"/>
      <c r="AA32" s="87"/>
      <c r="AB32" s="87"/>
      <c r="AC32" s="87"/>
      <c r="AD32" s="87"/>
      <c r="AE32" s="87"/>
      <c r="AF32" s="87"/>
      <c r="AG32" s="87"/>
      <c r="AH32" s="87"/>
      <c r="AI32" s="87"/>
      <c r="AJ32" s="87"/>
      <c r="AK32" s="87"/>
      <c r="AL32" s="87"/>
      <c r="AM32" s="87"/>
      <c r="AN32" s="87"/>
      <c r="AO32" s="87"/>
      <c r="AP32" s="87"/>
      <c r="AQ32" s="87"/>
      <c r="AR32" s="87"/>
      <c r="AS32" s="87"/>
      <c r="AT32" s="87"/>
      <c r="AU32" s="87"/>
    </row>
    <row r="33" spans="1:47" s="1" customFormat="1" ht="31" x14ac:dyDescent="0.35">
      <c r="A33" s="15" t="s">
        <v>2229</v>
      </c>
      <c r="B33" s="40">
        <v>1866</v>
      </c>
      <c r="C33" s="17" t="s">
        <v>1193</v>
      </c>
      <c r="D33" s="139" t="s">
        <v>21</v>
      </c>
      <c r="E33" s="89"/>
      <c r="F33" s="40"/>
      <c r="G33" s="271"/>
      <c r="H33" s="274">
        <f t="shared" si="0"/>
        <v>0</v>
      </c>
      <c r="I33" s="715">
        <f t="shared" si="1"/>
        <v>0</v>
      </c>
      <c r="J33" s="282">
        <f t="shared" si="2"/>
        <v>0</v>
      </c>
      <c r="K33" s="337"/>
      <c r="L33" s="331"/>
      <c r="M33" s="585">
        <f t="shared" ref="M33:N80" si="27">K33*F33</f>
        <v>0</v>
      </c>
      <c r="N33" s="585">
        <f t="shared" si="18"/>
        <v>0</v>
      </c>
      <c r="O33" s="314">
        <f t="shared" si="19"/>
        <v>0</v>
      </c>
      <c r="P33" s="336"/>
      <c r="Q33" s="326"/>
      <c r="R33" s="585">
        <f t="shared" ref="R33:S80" si="28">P33*F33</f>
        <v>0</v>
      </c>
      <c r="S33" s="585">
        <f t="shared" si="20"/>
        <v>0</v>
      </c>
      <c r="T33" s="314">
        <f t="shared" si="21"/>
        <v>0</v>
      </c>
      <c r="U33" s="336"/>
      <c r="V33" s="326"/>
      <c r="W33" s="585">
        <f t="shared" ref="W33:X80" si="29">U33*F33</f>
        <v>0</v>
      </c>
      <c r="X33" s="585">
        <f t="shared" si="22"/>
        <v>0</v>
      </c>
      <c r="Y33" s="314">
        <f t="shared" si="23"/>
        <v>0</v>
      </c>
      <c r="Z33" s="87"/>
      <c r="AA33" s="87"/>
      <c r="AB33" s="87"/>
      <c r="AC33" s="87"/>
      <c r="AD33" s="87"/>
      <c r="AE33" s="87"/>
      <c r="AF33" s="87"/>
      <c r="AG33" s="87"/>
      <c r="AH33" s="87"/>
      <c r="AI33" s="87"/>
      <c r="AJ33" s="87"/>
      <c r="AK33" s="87"/>
      <c r="AL33" s="87"/>
      <c r="AM33" s="87"/>
      <c r="AN33" s="87"/>
      <c r="AO33" s="87"/>
      <c r="AP33" s="87"/>
      <c r="AQ33" s="87"/>
      <c r="AR33" s="87"/>
      <c r="AS33" s="87"/>
      <c r="AT33" s="87"/>
      <c r="AU33" s="87"/>
    </row>
    <row r="34" spans="1:47" s="1" customFormat="1" ht="34" customHeight="1" x14ac:dyDescent="0.35">
      <c r="A34" s="15" t="s">
        <v>2230</v>
      </c>
      <c r="B34" s="40">
        <v>1867</v>
      </c>
      <c r="C34" s="17" t="s">
        <v>309</v>
      </c>
      <c r="D34" s="139" t="s">
        <v>21</v>
      </c>
      <c r="E34" s="89"/>
      <c r="F34" s="40"/>
      <c r="G34" s="271"/>
      <c r="H34" s="274">
        <f t="shared" si="0"/>
        <v>0</v>
      </c>
      <c r="I34" s="715">
        <f t="shared" si="1"/>
        <v>0</v>
      </c>
      <c r="J34" s="282">
        <f t="shared" si="2"/>
        <v>0</v>
      </c>
      <c r="K34" s="337"/>
      <c r="L34" s="331"/>
      <c r="M34" s="585">
        <f t="shared" si="27"/>
        <v>0</v>
      </c>
      <c r="N34" s="585">
        <f t="shared" si="18"/>
        <v>0</v>
      </c>
      <c r="O34" s="314">
        <f t="shared" si="19"/>
        <v>0</v>
      </c>
      <c r="P34" s="336"/>
      <c r="Q34" s="326"/>
      <c r="R34" s="585">
        <f t="shared" si="28"/>
        <v>0</v>
      </c>
      <c r="S34" s="585">
        <f t="shared" si="20"/>
        <v>0</v>
      </c>
      <c r="T34" s="314">
        <f t="shared" si="21"/>
        <v>0</v>
      </c>
      <c r="U34" s="336"/>
      <c r="V34" s="326"/>
      <c r="W34" s="585">
        <f t="shared" si="29"/>
        <v>0</v>
      </c>
      <c r="X34" s="585">
        <f t="shared" si="22"/>
        <v>0</v>
      </c>
      <c r="Y34" s="314">
        <f t="shared" si="23"/>
        <v>0</v>
      </c>
      <c r="Z34" s="87"/>
      <c r="AA34" s="87"/>
      <c r="AB34" s="87"/>
      <c r="AC34" s="87"/>
      <c r="AD34" s="87"/>
      <c r="AE34" s="87"/>
      <c r="AF34" s="87"/>
      <c r="AG34" s="87"/>
      <c r="AH34" s="87"/>
      <c r="AI34" s="87"/>
      <c r="AJ34" s="87"/>
      <c r="AK34" s="87"/>
      <c r="AL34" s="87"/>
      <c r="AM34" s="87"/>
      <c r="AN34" s="87"/>
      <c r="AO34" s="87"/>
      <c r="AP34" s="87"/>
      <c r="AQ34" s="87"/>
      <c r="AR34" s="87"/>
      <c r="AS34" s="87"/>
      <c r="AT34" s="87"/>
      <c r="AU34" s="87"/>
    </row>
    <row r="35" spans="1:47" s="1" customFormat="1" ht="31.5" customHeight="1" x14ac:dyDescent="0.35">
      <c r="A35" s="15" t="s">
        <v>2231</v>
      </c>
      <c r="B35" s="40">
        <v>1868</v>
      </c>
      <c r="C35" s="17" t="s">
        <v>310</v>
      </c>
      <c r="D35" s="139" t="s">
        <v>21</v>
      </c>
      <c r="E35" s="89"/>
      <c r="F35" s="40"/>
      <c r="G35" s="271"/>
      <c r="H35" s="274">
        <f t="shared" si="0"/>
        <v>0</v>
      </c>
      <c r="I35" s="715">
        <f t="shared" si="1"/>
        <v>0</v>
      </c>
      <c r="J35" s="282">
        <f t="shared" si="2"/>
        <v>0</v>
      </c>
      <c r="K35" s="337"/>
      <c r="L35" s="331"/>
      <c r="M35" s="585">
        <f t="shared" si="27"/>
        <v>0</v>
      </c>
      <c r="N35" s="585">
        <f t="shared" si="18"/>
        <v>0</v>
      </c>
      <c r="O35" s="314">
        <f t="shared" si="19"/>
        <v>0</v>
      </c>
      <c r="P35" s="336"/>
      <c r="Q35" s="326"/>
      <c r="R35" s="585">
        <f t="shared" si="28"/>
        <v>0</v>
      </c>
      <c r="S35" s="585">
        <f t="shared" si="20"/>
        <v>0</v>
      </c>
      <c r="T35" s="314">
        <f t="shared" si="21"/>
        <v>0</v>
      </c>
      <c r="U35" s="336"/>
      <c r="V35" s="326"/>
      <c r="W35" s="585">
        <f t="shared" si="29"/>
        <v>0</v>
      </c>
      <c r="X35" s="585">
        <f t="shared" si="22"/>
        <v>0</v>
      </c>
      <c r="Y35" s="314">
        <f t="shared" si="23"/>
        <v>0</v>
      </c>
      <c r="Z35" s="87"/>
      <c r="AA35" s="87"/>
      <c r="AB35" s="87"/>
      <c r="AC35" s="87"/>
      <c r="AD35" s="87"/>
      <c r="AE35" s="87"/>
      <c r="AF35" s="87"/>
      <c r="AG35" s="87"/>
      <c r="AH35" s="87"/>
      <c r="AI35" s="87"/>
      <c r="AJ35" s="87"/>
      <c r="AK35" s="87"/>
      <c r="AL35" s="87"/>
      <c r="AM35" s="87"/>
      <c r="AN35" s="87"/>
      <c r="AO35" s="87"/>
      <c r="AP35" s="87"/>
      <c r="AQ35" s="87"/>
      <c r="AR35" s="87"/>
      <c r="AS35" s="87"/>
      <c r="AT35" s="87"/>
      <c r="AU35" s="87"/>
    </row>
    <row r="36" spans="1:47" s="1" customFormat="1" ht="31.5" customHeight="1" x14ac:dyDescent="0.35">
      <c r="A36" s="15" t="s">
        <v>2232</v>
      </c>
      <c r="B36" s="118">
        <v>1844</v>
      </c>
      <c r="C36" s="119" t="s">
        <v>3000</v>
      </c>
      <c r="D36" s="139" t="s">
        <v>21</v>
      </c>
      <c r="E36" s="89"/>
      <c r="F36" s="40"/>
      <c r="G36" s="271"/>
      <c r="H36" s="274">
        <f t="shared" si="0"/>
        <v>0</v>
      </c>
      <c r="I36" s="715">
        <f t="shared" si="1"/>
        <v>0</v>
      </c>
      <c r="J36" s="282">
        <f t="shared" si="2"/>
        <v>0</v>
      </c>
      <c r="K36" s="337"/>
      <c r="L36" s="331"/>
      <c r="M36" s="585">
        <f t="shared" si="27"/>
        <v>0</v>
      </c>
      <c r="N36" s="585">
        <f t="shared" si="18"/>
        <v>0</v>
      </c>
      <c r="O36" s="314">
        <f t="shared" si="19"/>
        <v>0</v>
      </c>
      <c r="P36" s="336"/>
      <c r="Q36" s="326"/>
      <c r="R36" s="585">
        <f t="shared" si="28"/>
        <v>0</v>
      </c>
      <c r="S36" s="585">
        <f t="shared" si="20"/>
        <v>0</v>
      </c>
      <c r="T36" s="314">
        <f t="shared" si="21"/>
        <v>0</v>
      </c>
      <c r="U36" s="336"/>
      <c r="V36" s="326"/>
      <c r="W36" s="585">
        <f t="shared" si="29"/>
        <v>0</v>
      </c>
      <c r="X36" s="585">
        <f t="shared" si="22"/>
        <v>0</v>
      </c>
      <c r="Y36" s="314">
        <f t="shared" si="23"/>
        <v>0</v>
      </c>
      <c r="Z36" s="87"/>
      <c r="AA36" s="87"/>
      <c r="AB36" s="87"/>
      <c r="AC36" s="87"/>
      <c r="AD36" s="87"/>
      <c r="AE36" s="87"/>
      <c r="AF36" s="87"/>
      <c r="AG36" s="87"/>
      <c r="AH36" s="87"/>
      <c r="AI36" s="87"/>
      <c r="AJ36" s="87"/>
      <c r="AK36" s="87"/>
      <c r="AL36" s="87"/>
      <c r="AM36" s="87"/>
      <c r="AN36" s="87"/>
      <c r="AO36" s="87"/>
      <c r="AP36" s="87"/>
      <c r="AQ36" s="87"/>
      <c r="AR36" s="87"/>
      <c r="AS36" s="87"/>
      <c r="AT36" s="87"/>
      <c r="AU36" s="87"/>
    </row>
    <row r="37" spans="1:47" s="1" customFormat="1" ht="15.5" x14ac:dyDescent="0.35">
      <c r="A37" s="15" t="s">
        <v>2233</v>
      </c>
      <c r="B37" s="118">
        <v>1845</v>
      </c>
      <c r="C37" s="119" t="s">
        <v>3001</v>
      </c>
      <c r="D37" s="139" t="s">
        <v>21</v>
      </c>
      <c r="E37" s="89"/>
      <c r="F37" s="40"/>
      <c r="G37" s="271"/>
      <c r="H37" s="274">
        <f t="shared" si="0"/>
        <v>0</v>
      </c>
      <c r="I37" s="715">
        <f t="shared" si="1"/>
        <v>0</v>
      </c>
      <c r="J37" s="282">
        <f t="shared" si="2"/>
        <v>0</v>
      </c>
      <c r="K37" s="337"/>
      <c r="L37" s="331"/>
      <c r="M37" s="585">
        <f t="shared" si="27"/>
        <v>0</v>
      </c>
      <c r="N37" s="585">
        <f t="shared" si="18"/>
        <v>0</v>
      </c>
      <c r="O37" s="314">
        <f t="shared" si="19"/>
        <v>0</v>
      </c>
      <c r="P37" s="336"/>
      <c r="Q37" s="326"/>
      <c r="R37" s="585">
        <f t="shared" si="28"/>
        <v>0</v>
      </c>
      <c r="S37" s="585">
        <f t="shared" si="20"/>
        <v>0</v>
      </c>
      <c r="T37" s="314">
        <f t="shared" si="21"/>
        <v>0</v>
      </c>
      <c r="U37" s="336"/>
      <c r="V37" s="326"/>
      <c r="W37" s="585">
        <f t="shared" si="29"/>
        <v>0</v>
      </c>
      <c r="X37" s="585">
        <f t="shared" si="22"/>
        <v>0</v>
      </c>
      <c r="Y37" s="314">
        <f t="shared" si="23"/>
        <v>0</v>
      </c>
      <c r="Z37" s="87"/>
      <c r="AA37" s="87"/>
      <c r="AB37" s="87"/>
      <c r="AC37" s="87"/>
      <c r="AD37" s="87"/>
      <c r="AE37" s="87"/>
      <c r="AF37" s="87"/>
      <c r="AG37" s="87"/>
      <c r="AH37" s="87"/>
      <c r="AI37" s="87"/>
      <c r="AJ37" s="87"/>
      <c r="AK37" s="87"/>
      <c r="AL37" s="87"/>
      <c r="AM37" s="87"/>
      <c r="AN37" s="87"/>
      <c r="AO37" s="87"/>
      <c r="AP37" s="87"/>
      <c r="AQ37" s="87"/>
      <c r="AR37" s="87"/>
      <c r="AS37" s="87"/>
      <c r="AT37" s="87"/>
      <c r="AU37" s="87"/>
    </row>
    <row r="38" spans="1:47" s="1" customFormat="1" ht="46.5" x14ac:dyDescent="0.35">
      <c r="A38" s="1252" t="s">
        <v>2861</v>
      </c>
      <c r="B38" s="1253"/>
      <c r="C38" s="26" t="s">
        <v>2235</v>
      </c>
      <c r="D38" s="151"/>
      <c r="E38" s="56"/>
      <c r="F38" s="37"/>
      <c r="G38" s="269"/>
      <c r="H38" s="693"/>
      <c r="I38" s="693"/>
      <c r="J38" s="656"/>
      <c r="K38" s="334"/>
      <c r="L38" s="324"/>
      <c r="M38" s="692"/>
      <c r="N38" s="692"/>
      <c r="O38" s="312"/>
      <c r="P38" s="334"/>
      <c r="Q38" s="324"/>
      <c r="R38" s="692"/>
      <c r="S38" s="692"/>
      <c r="T38" s="312"/>
      <c r="U38" s="334"/>
      <c r="V38" s="324"/>
      <c r="W38" s="692"/>
      <c r="X38" s="692"/>
      <c r="Y38" s="312"/>
      <c r="Z38" s="87"/>
      <c r="AA38" s="87"/>
      <c r="AB38" s="87"/>
      <c r="AC38" s="87"/>
      <c r="AD38" s="87"/>
      <c r="AE38" s="87"/>
      <c r="AF38" s="87"/>
      <c r="AG38" s="87"/>
      <c r="AH38" s="87"/>
      <c r="AI38" s="87"/>
      <c r="AJ38" s="87"/>
      <c r="AK38" s="87"/>
      <c r="AL38" s="87"/>
      <c r="AM38" s="87"/>
      <c r="AN38" s="87"/>
      <c r="AO38" s="87"/>
      <c r="AP38" s="87"/>
      <c r="AQ38" s="87"/>
      <c r="AR38" s="87"/>
      <c r="AS38" s="87"/>
      <c r="AT38" s="87"/>
      <c r="AU38" s="87"/>
    </row>
    <row r="39" spans="1:47" s="1" customFormat="1" ht="15.5" x14ac:dyDescent="0.35">
      <c r="A39" s="15" t="s">
        <v>2862</v>
      </c>
      <c r="B39" s="102" t="s">
        <v>311</v>
      </c>
      <c r="C39" s="90" t="s">
        <v>312</v>
      </c>
      <c r="D39" s="31" t="s">
        <v>21</v>
      </c>
      <c r="E39" s="295"/>
      <c r="F39" s="16"/>
      <c r="G39" s="271"/>
      <c r="H39" s="274">
        <f t="shared" ref="H39:H54" si="30">F39*E39</f>
        <v>0</v>
      </c>
      <c r="I39" s="715">
        <f t="shared" ref="I39:I54" si="31">E39*G39</f>
        <v>0</v>
      </c>
      <c r="J39" s="282">
        <f t="shared" ref="J39:J54" si="32">(E39*F39)+(E39*G39)</f>
        <v>0</v>
      </c>
      <c r="K39" s="337"/>
      <c r="L39" s="331"/>
      <c r="M39" s="585">
        <f t="shared" si="27"/>
        <v>0</v>
      </c>
      <c r="N39" s="585">
        <f t="shared" si="18"/>
        <v>0</v>
      </c>
      <c r="O39" s="314">
        <f t="shared" si="19"/>
        <v>0</v>
      </c>
      <c r="P39" s="336"/>
      <c r="Q39" s="326"/>
      <c r="R39" s="585">
        <f t="shared" si="28"/>
        <v>0</v>
      </c>
      <c r="S39" s="585">
        <f t="shared" si="20"/>
        <v>0</v>
      </c>
      <c r="T39" s="314">
        <f t="shared" si="21"/>
        <v>0</v>
      </c>
      <c r="U39" s="336"/>
      <c r="V39" s="326"/>
      <c r="W39" s="585">
        <f t="shared" si="29"/>
        <v>0</v>
      </c>
      <c r="X39" s="585">
        <f t="shared" si="22"/>
        <v>0</v>
      </c>
      <c r="Y39" s="314">
        <f t="shared" si="23"/>
        <v>0</v>
      </c>
      <c r="Z39" s="87"/>
      <c r="AA39" s="87"/>
      <c r="AB39" s="87"/>
      <c r="AC39" s="87"/>
      <c r="AD39" s="87"/>
      <c r="AE39" s="87"/>
      <c r="AF39" s="87"/>
      <c r="AG39" s="87"/>
      <c r="AH39" s="87"/>
      <c r="AI39" s="87"/>
      <c r="AJ39" s="87"/>
      <c r="AK39" s="87"/>
      <c r="AL39" s="87"/>
      <c r="AM39" s="87"/>
      <c r="AN39" s="87"/>
      <c r="AO39" s="87"/>
      <c r="AP39" s="87"/>
      <c r="AQ39" s="87"/>
      <c r="AR39" s="87"/>
      <c r="AS39" s="87"/>
      <c r="AT39" s="87"/>
      <c r="AU39" s="87"/>
    </row>
    <row r="40" spans="1:47" s="1" customFormat="1" ht="15.5" x14ac:dyDescent="0.35">
      <c r="A40" s="15" t="s">
        <v>2863</v>
      </c>
      <c r="B40" s="40">
        <v>1847</v>
      </c>
      <c r="C40" s="17" t="s">
        <v>2837</v>
      </c>
      <c r="D40" s="139" t="s">
        <v>189</v>
      </c>
      <c r="E40" s="89"/>
      <c r="F40" s="40"/>
      <c r="G40" s="271"/>
      <c r="H40" s="274">
        <f t="shared" si="30"/>
        <v>0</v>
      </c>
      <c r="I40" s="715">
        <f t="shared" si="31"/>
        <v>0</v>
      </c>
      <c r="J40" s="282">
        <f t="shared" si="32"/>
        <v>0</v>
      </c>
      <c r="K40" s="337"/>
      <c r="L40" s="331"/>
      <c r="M40" s="585">
        <f t="shared" si="27"/>
        <v>0</v>
      </c>
      <c r="N40" s="585">
        <f t="shared" si="18"/>
        <v>0</v>
      </c>
      <c r="O40" s="314">
        <f t="shared" si="19"/>
        <v>0</v>
      </c>
      <c r="P40" s="336"/>
      <c r="Q40" s="326"/>
      <c r="R40" s="585">
        <f t="shared" si="28"/>
        <v>0</v>
      </c>
      <c r="S40" s="585">
        <f t="shared" si="20"/>
        <v>0</v>
      </c>
      <c r="T40" s="314">
        <f t="shared" si="21"/>
        <v>0</v>
      </c>
      <c r="U40" s="336"/>
      <c r="V40" s="326"/>
      <c r="W40" s="585">
        <f t="shared" si="29"/>
        <v>0</v>
      </c>
      <c r="X40" s="585">
        <f t="shared" si="22"/>
        <v>0</v>
      </c>
      <c r="Y40" s="314">
        <f t="shared" si="23"/>
        <v>0</v>
      </c>
      <c r="Z40" s="87"/>
      <c r="AA40" s="87"/>
      <c r="AB40" s="87"/>
      <c r="AC40" s="87"/>
      <c r="AD40" s="87"/>
      <c r="AE40" s="87"/>
      <c r="AF40" s="87"/>
      <c r="AG40" s="87"/>
      <c r="AH40" s="87"/>
      <c r="AI40" s="87"/>
      <c r="AJ40" s="87"/>
      <c r="AK40" s="87"/>
      <c r="AL40" s="87"/>
      <c r="AM40" s="87"/>
      <c r="AN40" s="87"/>
      <c r="AO40" s="87"/>
      <c r="AP40" s="87"/>
      <c r="AQ40" s="87"/>
      <c r="AR40" s="87"/>
      <c r="AS40" s="87"/>
      <c r="AT40" s="87"/>
      <c r="AU40" s="87"/>
    </row>
    <row r="41" spans="1:47" s="1" customFormat="1" ht="15.5" x14ac:dyDescent="0.35">
      <c r="A41" s="15" t="s">
        <v>2864</v>
      </c>
      <c r="B41" s="40">
        <v>1847</v>
      </c>
      <c r="C41" s="17" t="s">
        <v>2835</v>
      </c>
      <c r="D41" s="139" t="s">
        <v>189</v>
      </c>
      <c r="E41" s="89"/>
      <c r="F41" s="40"/>
      <c r="G41" s="271"/>
      <c r="H41" s="274">
        <f t="shared" si="30"/>
        <v>0</v>
      </c>
      <c r="I41" s="715">
        <f t="shared" si="31"/>
        <v>0</v>
      </c>
      <c r="J41" s="282">
        <f t="shared" si="32"/>
        <v>0</v>
      </c>
      <c r="K41" s="337"/>
      <c r="L41" s="331"/>
      <c r="M41" s="585">
        <f t="shared" si="27"/>
        <v>0</v>
      </c>
      <c r="N41" s="585">
        <f t="shared" si="18"/>
        <v>0</v>
      </c>
      <c r="O41" s="314">
        <f t="shared" si="19"/>
        <v>0</v>
      </c>
      <c r="P41" s="336"/>
      <c r="Q41" s="326"/>
      <c r="R41" s="585">
        <f t="shared" si="28"/>
        <v>0</v>
      </c>
      <c r="S41" s="585">
        <f t="shared" si="20"/>
        <v>0</v>
      </c>
      <c r="T41" s="314">
        <f t="shared" si="21"/>
        <v>0</v>
      </c>
      <c r="U41" s="336"/>
      <c r="V41" s="326"/>
      <c r="W41" s="585">
        <f t="shared" si="29"/>
        <v>0</v>
      </c>
      <c r="X41" s="585">
        <f t="shared" si="22"/>
        <v>0</v>
      </c>
      <c r="Y41" s="314">
        <f t="shared" si="23"/>
        <v>0</v>
      </c>
      <c r="Z41" s="87"/>
      <c r="AA41" s="87"/>
      <c r="AB41" s="87"/>
      <c r="AC41" s="87"/>
      <c r="AD41" s="87"/>
      <c r="AE41" s="87"/>
      <c r="AF41" s="87"/>
      <c r="AG41" s="87"/>
      <c r="AH41" s="87"/>
      <c r="AI41" s="87"/>
      <c r="AJ41" s="87"/>
      <c r="AK41" s="87"/>
      <c r="AL41" s="87"/>
      <c r="AM41" s="87"/>
      <c r="AN41" s="87"/>
      <c r="AO41" s="87"/>
      <c r="AP41" s="87"/>
      <c r="AQ41" s="87"/>
      <c r="AR41" s="87"/>
      <c r="AS41" s="87"/>
      <c r="AT41" s="87"/>
      <c r="AU41" s="87"/>
    </row>
    <row r="42" spans="1:47" s="1" customFormat="1" ht="15.5" x14ac:dyDescent="0.35">
      <c r="A42" s="15" t="s">
        <v>2865</v>
      </c>
      <c r="B42" s="40">
        <v>1847</v>
      </c>
      <c r="C42" s="17" t="s">
        <v>2836</v>
      </c>
      <c r="D42" s="139" t="s">
        <v>189</v>
      </c>
      <c r="E42" s="89"/>
      <c r="F42" s="40"/>
      <c r="G42" s="271"/>
      <c r="H42" s="274">
        <f t="shared" si="30"/>
        <v>0</v>
      </c>
      <c r="I42" s="715">
        <f t="shared" si="31"/>
        <v>0</v>
      </c>
      <c r="J42" s="282">
        <f t="shared" si="32"/>
        <v>0</v>
      </c>
      <c r="K42" s="337"/>
      <c r="L42" s="331"/>
      <c r="M42" s="585">
        <f t="shared" si="27"/>
        <v>0</v>
      </c>
      <c r="N42" s="585">
        <f t="shared" si="18"/>
        <v>0</v>
      </c>
      <c r="O42" s="314">
        <f t="shared" si="19"/>
        <v>0</v>
      </c>
      <c r="P42" s="336"/>
      <c r="Q42" s="326"/>
      <c r="R42" s="585">
        <f t="shared" si="28"/>
        <v>0</v>
      </c>
      <c r="S42" s="585">
        <f t="shared" si="20"/>
        <v>0</v>
      </c>
      <c r="T42" s="314">
        <f t="shared" si="21"/>
        <v>0</v>
      </c>
      <c r="U42" s="336"/>
      <c r="V42" s="326"/>
      <c r="W42" s="585">
        <f t="shared" si="29"/>
        <v>0</v>
      </c>
      <c r="X42" s="585">
        <f t="shared" si="22"/>
        <v>0</v>
      </c>
      <c r="Y42" s="314">
        <f t="shared" si="23"/>
        <v>0</v>
      </c>
      <c r="Z42" s="87"/>
      <c r="AA42" s="87"/>
      <c r="AB42" s="87"/>
      <c r="AC42" s="87"/>
      <c r="AD42" s="87"/>
      <c r="AE42" s="87"/>
      <c r="AF42" s="87"/>
      <c r="AG42" s="87"/>
      <c r="AH42" s="87"/>
      <c r="AI42" s="87"/>
      <c r="AJ42" s="87"/>
      <c r="AK42" s="87"/>
      <c r="AL42" s="87"/>
      <c r="AM42" s="87"/>
      <c r="AN42" s="87"/>
      <c r="AO42" s="87"/>
      <c r="AP42" s="87"/>
      <c r="AQ42" s="87"/>
      <c r="AR42" s="87"/>
      <c r="AS42" s="87"/>
      <c r="AT42" s="87"/>
      <c r="AU42" s="87"/>
    </row>
    <row r="43" spans="1:47" s="1" customFormat="1" ht="15.5" x14ac:dyDescent="0.35">
      <c r="A43" s="15" t="s">
        <v>2866</v>
      </c>
      <c r="B43" s="40">
        <v>1848</v>
      </c>
      <c r="C43" s="17" t="s">
        <v>2838</v>
      </c>
      <c r="D43" s="139" t="s">
        <v>189</v>
      </c>
      <c r="E43" s="89"/>
      <c r="F43" s="40"/>
      <c r="G43" s="271"/>
      <c r="H43" s="274">
        <f t="shared" si="30"/>
        <v>0</v>
      </c>
      <c r="I43" s="715">
        <f t="shared" si="31"/>
        <v>0</v>
      </c>
      <c r="J43" s="282">
        <f t="shared" si="32"/>
        <v>0</v>
      </c>
      <c r="K43" s="337"/>
      <c r="L43" s="331"/>
      <c r="M43" s="585">
        <f t="shared" si="27"/>
        <v>0</v>
      </c>
      <c r="N43" s="585">
        <f t="shared" si="18"/>
        <v>0</v>
      </c>
      <c r="O43" s="314">
        <f t="shared" si="19"/>
        <v>0</v>
      </c>
      <c r="P43" s="336"/>
      <c r="Q43" s="326"/>
      <c r="R43" s="585">
        <f t="shared" si="28"/>
        <v>0</v>
      </c>
      <c r="S43" s="585">
        <f t="shared" si="20"/>
        <v>0</v>
      </c>
      <c r="T43" s="314">
        <f t="shared" si="21"/>
        <v>0</v>
      </c>
      <c r="U43" s="336"/>
      <c r="V43" s="326"/>
      <c r="W43" s="585">
        <f t="shared" si="29"/>
        <v>0</v>
      </c>
      <c r="X43" s="585">
        <f t="shared" si="22"/>
        <v>0</v>
      </c>
      <c r="Y43" s="314">
        <f t="shared" si="23"/>
        <v>0</v>
      </c>
      <c r="Z43" s="87"/>
      <c r="AA43" s="87"/>
      <c r="AB43" s="87"/>
      <c r="AC43" s="87"/>
      <c r="AD43" s="87"/>
      <c r="AE43" s="87"/>
      <c r="AF43" s="87"/>
      <c r="AG43" s="87"/>
      <c r="AH43" s="87"/>
      <c r="AI43" s="87"/>
      <c r="AJ43" s="87"/>
      <c r="AK43" s="87"/>
      <c r="AL43" s="87"/>
      <c r="AM43" s="87"/>
      <c r="AN43" s="87"/>
      <c r="AO43" s="87"/>
      <c r="AP43" s="87"/>
      <c r="AQ43" s="87"/>
      <c r="AR43" s="87"/>
      <c r="AS43" s="87"/>
      <c r="AT43" s="87"/>
      <c r="AU43" s="87"/>
    </row>
    <row r="44" spans="1:47" s="1" customFormat="1" ht="15.5" x14ac:dyDescent="0.35">
      <c r="A44" s="15" t="s">
        <v>2867</v>
      </c>
      <c r="B44" s="40">
        <v>1848</v>
      </c>
      <c r="C44" s="17" t="s">
        <v>2839</v>
      </c>
      <c r="D44" s="139" t="s">
        <v>189</v>
      </c>
      <c r="E44" s="89"/>
      <c r="F44" s="40"/>
      <c r="G44" s="271"/>
      <c r="H44" s="274">
        <f t="shared" si="30"/>
        <v>0</v>
      </c>
      <c r="I44" s="715">
        <f t="shared" si="31"/>
        <v>0</v>
      </c>
      <c r="J44" s="282">
        <f t="shared" si="32"/>
        <v>0</v>
      </c>
      <c r="K44" s="337"/>
      <c r="L44" s="331"/>
      <c r="M44" s="585">
        <f t="shared" si="27"/>
        <v>0</v>
      </c>
      <c r="N44" s="585">
        <f t="shared" si="18"/>
        <v>0</v>
      </c>
      <c r="O44" s="314">
        <f t="shared" si="19"/>
        <v>0</v>
      </c>
      <c r="P44" s="336"/>
      <c r="Q44" s="326"/>
      <c r="R44" s="585">
        <f t="shared" si="28"/>
        <v>0</v>
      </c>
      <c r="S44" s="585">
        <f t="shared" si="20"/>
        <v>0</v>
      </c>
      <c r="T44" s="314">
        <f t="shared" si="21"/>
        <v>0</v>
      </c>
      <c r="U44" s="336"/>
      <c r="V44" s="326"/>
      <c r="W44" s="585">
        <f t="shared" si="29"/>
        <v>0</v>
      </c>
      <c r="X44" s="585">
        <f t="shared" si="22"/>
        <v>0</v>
      </c>
      <c r="Y44" s="314">
        <f t="shared" si="23"/>
        <v>0</v>
      </c>
      <c r="Z44" s="87"/>
      <c r="AA44" s="87"/>
      <c r="AB44" s="87"/>
      <c r="AC44" s="87"/>
      <c r="AD44" s="87"/>
      <c r="AE44" s="87"/>
      <c r="AF44" s="87"/>
      <c r="AG44" s="87"/>
      <c r="AH44" s="87"/>
      <c r="AI44" s="87"/>
      <c r="AJ44" s="87"/>
      <c r="AK44" s="87"/>
      <c r="AL44" s="87"/>
      <c r="AM44" s="87"/>
      <c r="AN44" s="87"/>
      <c r="AO44" s="87"/>
      <c r="AP44" s="87"/>
      <c r="AQ44" s="87"/>
      <c r="AR44" s="87"/>
      <c r="AS44" s="87"/>
      <c r="AT44" s="87"/>
      <c r="AU44" s="87"/>
    </row>
    <row r="45" spans="1:47" s="1" customFormat="1" ht="15.5" x14ac:dyDescent="0.35">
      <c r="A45" s="15" t="s">
        <v>2868</v>
      </c>
      <c r="B45" s="40">
        <v>1848</v>
      </c>
      <c r="C45" s="17" t="s">
        <v>2840</v>
      </c>
      <c r="D45" s="139" t="s">
        <v>189</v>
      </c>
      <c r="E45" s="89"/>
      <c r="F45" s="40"/>
      <c r="G45" s="271"/>
      <c r="H45" s="274">
        <f t="shared" si="30"/>
        <v>0</v>
      </c>
      <c r="I45" s="715">
        <f t="shared" si="31"/>
        <v>0</v>
      </c>
      <c r="J45" s="282">
        <f t="shared" si="32"/>
        <v>0</v>
      </c>
      <c r="K45" s="337"/>
      <c r="L45" s="331"/>
      <c r="M45" s="585">
        <f t="shared" si="27"/>
        <v>0</v>
      </c>
      <c r="N45" s="585">
        <f t="shared" si="18"/>
        <v>0</v>
      </c>
      <c r="O45" s="314">
        <f t="shared" si="19"/>
        <v>0</v>
      </c>
      <c r="P45" s="336"/>
      <c r="Q45" s="326"/>
      <c r="R45" s="585">
        <f t="shared" si="28"/>
        <v>0</v>
      </c>
      <c r="S45" s="585">
        <f t="shared" si="20"/>
        <v>0</v>
      </c>
      <c r="T45" s="314">
        <f t="shared" si="21"/>
        <v>0</v>
      </c>
      <c r="U45" s="336"/>
      <c r="V45" s="326"/>
      <c r="W45" s="585">
        <f t="shared" si="29"/>
        <v>0</v>
      </c>
      <c r="X45" s="585">
        <f t="shared" si="22"/>
        <v>0</v>
      </c>
      <c r="Y45" s="314">
        <f t="shared" si="23"/>
        <v>0</v>
      </c>
      <c r="Z45" s="87"/>
      <c r="AA45" s="87"/>
      <c r="AB45" s="87"/>
      <c r="AC45" s="87"/>
      <c r="AD45" s="87"/>
      <c r="AE45" s="87"/>
      <c r="AF45" s="87"/>
      <c r="AG45" s="87"/>
      <c r="AH45" s="87"/>
      <c r="AI45" s="87"/>
      <c r="AJ45" s="87"/>
      <c r="AK45" s="87"/>
      <c r="AL45" s="87"/>
      <c r="AM45" s="87"/>
      <c r="AN45" s="87"/>
      <c r="AO45" s="87"/>
      <c r="AP45" s="87"/>
      <c r="AQ45" s="87"/>
      <c r="AR45" s="87"/>
      <c r="AS45" s="87"/>
      <c r="AT45" s="87"/>
      <c r="AU45" s="87"/>
    </row>
    <row r="46" spans="1:47" s="1" customFormat="1" ht="15.5" x14ac:dyDescent="0.35">
      <c r="A46" s="15" t="s">
        <v>2869</v>
      </c>
      <c r="B46" s="40">
        <v>1852</v>
      </c>
      <c r="C46" s="17" t="s">
        <v>2841</v>
      </c>
      <c r="D46" s="139" t="s">
        <v>189</v>
      </c>
      <c r="E46" s="89"/>
      <c r="F46" s="40"/>
      <c r="G46" s="271"/>
      <c r="H46" s="274">
        <f t="shared" si="30"/>
        <v>0</v>
      </c>
      <c r="I46" s="715">
        <f t="shared" si="31"/>
        <v>0</v>
      </c>
      <c r="J46" s="282">
        <f t="shared" si="32"/>
        <v>0</v>
      </c>
      <c r="K46" s="337"/>
      <c r="L46" s="331"/>
      <c r="M46" s="585">
        <f t="shared" si="27"/>
        <v>0</v>
      </c>
      <c r="N46" s="585">
        <f t="shared" si="18"/>
        <v>0</v>
      </c>
      <c r="O46" s="314">
        <f t="shared" si="19"/>
        <v>0</v>
      </c>
      <c r="P46" s="336"/>
      <c r="Q46" s="326"/>
      <c r="R46" s="585">
        <f t="shared" si="28"/>
        <v>0</v>
      </c>
      <c r="S46" s="585">
        <f t="shared" si="20"/>
        <v>0</v>
      </c>
      <c r="T46" s="314">
        <f t="shared" si="21"/>
        <v>0</v>
      </c>
      <c r="U46" s="336"/>
      <c r="V46" s="326"/>
      <c r="W46" s="585">
        <f t="shared" si="29"/>
        <v>0</v>
      </c>
      <c r="X46" s="585">
        <f t="shared" si="22"/>
        <v>0</v>
      </c>
      <c r="Y46" s="314">
        <f t="shared" si="23"/>
        <v>0</v>
      </c>
      <c r="Z46" s="87"/>
      <c r="AA46" s="87"/>
      <c r="AB46" s="87"/>
      <c r="AC46" s="87"/>
      <c r="AD46" s="87"/>
      <c r="AE46" s="87"/>
      <c r="AF46" s="87"/>
      <c r="AG46" s="87"/>
      <c r="AH46" s="87"/>
      <c r="AI46" s="87"/>
      <c r="AJ46" s="87"/>
      <c r="AK46" s="87"/>
      <c r="AL46" s="87"/>
      <c r="AM46" s="87"/>
      <c r="AN46" s="87"/>
      <c r="AO46" s="87"/>
      <c r="AP46" s="87"/>
      <c r="AQ46" s="87"/>
      <c r="AR46" s="87"/>
      <c r="AS46" s="87"/>
      <c r="AT46" s="87"/>
      <c r="AU46" s="87"/>
    </row>
    <row r="47" spans="1:47" s="1" customFormat="1" ht="15.5" x14ac:dyDescent="0.35">
      <c r="A47" s="15" t="s">
        <v>2870</v>
      </c>
      <c r="B47" s="40">
        <v>1852</v>
      </c>
      <c r="C47" s="17" t="s">
        <v>2842</v>
      </c>
      <c r="D47" s="139" t="s">
        <v>189</v>
      </c>
      <c r="E47" s="89"/>
      <c r="F47" s="40"/>
      <c r="G47" s="271"/>
      <c r="H47" s="274">
        <f t="shared" si="30"/>
        <v>0</v>
      </c>
      <c r="I47" s="715">
        <f t="shared" si="31"/>
        <v>0</v>
      </c>
      <c r="J47" s="282">
        <f t="shared" si="32"/>
        <v>0</v>
      </c>
      <c r="K47" s="337"/>
      <c r="L47" s="331"/>
      <c r="M47" s="585">
        <f t="shared" si="27"/>
        <v>0</v>
      </c>
      <c r="N47" s="585">
        <f t="shared" si="18"/>
        <v>0</v>
      </c>
      <c r="O47" s="314">
        <f t="shared" si="19"/>
        <v>0</v>
      </c>
      <c r="P47" s="336"/>
      <c r="Q47" s="326"/>
      <c r="R47" s="585">
        <f t="shared" si="28"/>
        <v>0</v>
      </c>
      <c r="S47" s="585">
        <f t="shared" si="20"/>
        <v>0</v>
      </c>
      <c r="T47" s="314">
        <f t="shared" si="21"/>
        <v>0</v>
      </c>
      <c r="U47" s="336"/>
      <c r="V47" s="326"/>
      <c r="W47" s="585">
        <f t="shared" si="29"/>
        <v>0</v>
      </c>
      <c r="X47" s="585">
        <f t="shared" si="22"/>
        <v>0</v>
      </c>
      <c r="Y47" s="314">
        <f t="shared" si="23"/>
        <v>0</v>
      </c>
      <c r="Z47" s="87"/>
      <c r="AA47" s="87"/>
      <c r="AB47" s="87"/>
      <c r="AC47" s="87"/>
      <c r="AD47" s="87"/>
      <c r="AE47" s="87"/>
      <c r="AF47" s="87"/>
      <c r="AG47" s="87"/>
      <c r="AH47" s="87"/>
      <c r="AI47" s="87"/>
      <c r="AJ47" s="87"/>
      <c r="AK47" s="87"/>
      <c r="AL47" s="87"/>
      <c r="AM47" s="87"/>
      <c r="AN47" s="87"/>
      <c r="AO47" s="87"/>
      <c r="AP47" s="87"/>
      <c r="AQ47" s="87"/>
      <c r="AR47" s="87"/>
      <c r="AS47" s="87"/>
      <c r="AT47" s="87"/>
      <c r="AU47" s="87"/>
    </row>
    <row r="48" spans="1:47" s="1" customFormat="1" ht="31" x14ac:dyDescent="0.35">
      <c r="A48" s="15" t="s">
        <v>2871</v>
      </c>
      <c r="B48" s="40">
        <v>1853</v>
      </c>
      <c r="C48" s="17" t="s">
        <v>2843</v>
      </c>
      <c r="D48" s="139" t="s">
        <v>189</v>
      </c>
      <c r="E48" s="89"/>
      <c r="F48" s="40"/>
      <c r="G48" s="271"/>
      <c r="H48" s="274">
        <f t="shared" si="30"/>
        <v>0</v>
      </c>
      <c r="I48" s="715">
        <f t="shared" si="31"/>
        <v>0</v>
      </c>
      <c r="J48" s="282">
        <f t="shared" si="32"/>
        <v>0</v>
      </c>
      <c r="K48" s="337"/>
      <c r="L48" s="331"/>
      <c r="M48" s="585">
        <f t="shared" si="27"/>
        <v>0</v>
      </c>
      <c r="N48" s="585">
        <f t="shared" si="18"/>
        <v>0</v>
      </c>
      <c r="O48" s="314">
        <f t="shared" si="19"/>
        <v>0</v>
      </c>
      <c r="P48" s="336"/>
      <c r="Q48" s="326"/>
      <c r="R48" s="585">
        <f t="shared" si="28"/>
        <v>0</v>
      </c>
      <c r="S48" s="585">
        <f t="shared" si="20"/>
        <v>0</v>
      </c>
      <c r="T48" s="314">
        <f t="shared" si="21"/>
        <v>0</v>
      </c>
      <c r="U48" s="336"/>
      <c r="V48" s="326"/>
      <c r="W48" s="585">
        <f t="shared" si="29"/>
        <v>0</v>
      </c>
      <c r="X48" s="585">
        <f t="shared" si="22"/>
        <v>0</v>
      </c>
      <c r="Y48" s="314">
        <f t="shared" si="23"/>
        <v>0</v>
      </c>
      <c r="Z48" s="87"/>
      <c r="AA48" s="87"/>
      <c r="AB48" s="87"/>
      <c r="AC48" s="87"/>
      <c r="AD48" s="87"/>
      <c r="AE48" s="87"/>
      <c r="AF48" s="87"/>
      <c r="AG48" s="87"/>
      <c r="AH48" s="87"/>
      <c r="AI48" s="87"/>
      <c r="AJ48" s="87"/>
      <c r="AK48" s="87"/>
      <c r="AL48" s="87"/>
      <c r="AM48" s="87"/>
      <c r="AN48" s="87"/>
      <c r="AO48" s="87"/>
      <c r="AP48" s="87"/>
      <c r="AQ48" s="87"/>
      <c r="AR48" s="87"/>
      <c r="AS48" s="87"/>
      <c r="AT48" s="87"/>
      <c r="AU48" s="87"/>
    </row>
    <row r="49" spans="1:47" s="1" customFormat="1" ht="31" x14ac:dyDescent="0.35">
      <c r="A49" s="15" t="s">
        <v>2872</v>
      </c>
      <c r="B49" s="40">
        <v>1853</v>
      </c>
      <c r="C49" s="17" t="s">
        <v>2844</v>
      </c>
      <c r="D49" s="139" t="s">
        <v>189</v>
      </c>
      <c r="E49" s="89"/>
      <c r="F49" s="40"/>
      <c r="G49" s="271"/>
      <c r="H49" s="274">
        <f t="shared" si="30"/>
        <v>0</v>
      </c>
      <c r="I49" s="715">
        <f t="shared" si="31"/>
        <v>0</v>
      </c>
      <c r="J49" s="282">
        <f t="shared" si="32"/>
        <v>0</v>
      </c>
      <c r="K49" s="337"/>
      <c r="L49" s="331"/>
      <c r="M49" s="585">
        <f t="shared" si="27"/>
        <v>0</v>
      </c>
      <c r="N49" s="585">
        <f t="shared" si="18"/>
        <v>0</v>
      </c>
      <c r="O49" s="314">
        <f t="shared" si="19"/>
        <v>0</v>
      </c>
      <c r="P49" s="336"/>
      <c r="Q49" s="326"/>
      <c r="R49" s="585">
        <f t="shared" si="28"/>
        <v>0</v>
      </c>
      <c r="S49" s="585">
        <f t="shared" si="20"/>
        <v>0</v>
      </c>
      <c r="T49" s="314">
        <f t="shared" si="21"/>
        <v>0</v>
      </c>
      <c r="U49" s="336"/>
      <c r="V49" s="326"/>
      <c r="W49" s="585">
        <f t="shared" si="29"/>
        <v>0</v>
      </c>
      <c r="X49" s="585">
        <f t="shared" si="22"/>
        <v>0</v>
      </c>
      <c r="Y49" s="314">
        <f t="shared" si="23"/>
        <v>0</v>
      </c>
      <c r="Z49" s="87"/>
      <c r="AA49" s="87"/>
      <c r="AB49" s="87"/>
      <c r="AC49" s="87"/>
      <c r="AD49" s="87"/>
      <c r="AE49" s="87"/>
      <c r="AF49" s="87"/>
      <c r="AG49" s="87"/>
      <c r="AH49" s="87"/>
      <c r="AI49" s="87"/>
      <c r="AJ49" s="87"/>
      <c r="AK49" s="87"/>
      <c r="AL49" s="87"/>
      <c r="AM49" s="87"/>
      <c r="AN49" s="87"/>
      <c r="AO49" s="87"/>
      <c r="AP49" s="87"/>
      <c r="AQ49" s="87"/>
      <c r="AR49" s="87"/>
      <c r="AS49" s="87"/>
      <c r="AT49" s="87"/>
      <c r="AU49" s="87"/>
    </row>
    <row r="50" spans="1:47" s="1" customFormat="1" ht="31" x14ac:dyDescent="0.35">
      <c r="A50" s="15" t="s">
        <v>2873</v>
      </c>
      <c r="B50" s="40">
        <v>1853</v>
      </c>
      <c r="C50" s="17" t="s">
        <v>2845</v>
      </c>
      <c r="D50" s="139" t="s">
        <v>189</v>
      </c>
      <c r="E50" s="89"/>
      <c r="F50" s="40"/>
      <c r="G50" s="271"/>
      <c r="H50" s="274">
        <f t="shared" si="30"/>
        <v>0</v>
      </c>
      <c r="I50" s="715">
        <f t="shared" si="31"/>
        <v>0</v>
      </c>
      <c r="J50" s="282">
        <f t="shared" si="32"/>
        <v>0</v>
      </c>
      <c r="K50" s="337"/>
      <c r="L50" s="331"/>
      <c r="M50" s="585">
        <f t="shared" si="27"/>
        <v>0</v>
      </c>
      <c r="N50" s="585">
        <f t="shared" si="18"/>
        <v>0</v>
      </c>
      <c r="O50" s="314">
        <f t="shared" si="19"/>
        <v>0</v>
      </c>
      <c r="P50" s="336"/>
      <c r="Q50" s="326"/>
      <c r="R50" s="585">
        <f t="shared" si="28"/>
        <v>0</v>
      </c>
      <c r="S50" s="585">
        <f t="shared" si="20"/>
        <v>0</v>
      </c>
      <c r="T50" s="314">
        <f t="shared" si="21"/>
        <v>0</v>
      </c>
      <c r="U50" s="336"/>
      <c r="V50" s="326"/>
      <c r="W50" s="585">
        <f t="shared" si="29"/>
        <v>0</v>
      </c>
      <c r="X50" s="585">
        <f t="shared" si="22"/>
        <v>0</v>
      </c>
      <c r="Y50" s="314">
        <f t="shared" si="23"/>
        <v>0</v>
      </c>
      <c r="Z50" s="87"/>
      <c r="AA50" s="87"/>
      <c r="AB50" s="87"/>
      <c r="AC50" s="87"/>
      <c r="AD50" s="87"/>
      <c r="AE50" s="87"/>
      <c r="AF50" s="87"/>
      <c r="AG50" s="87"/>
      <c r="AH50" s="87"/>
      <c r="AI50" s="87"/>
      <c r="AJ50" s="87"/>
      <c r="AK50" s="87"/>
      <c r="AL50" s="87"/>
      <c r="AM50" s="87"/>
      <c r="AN50" s="87"/>
      <c r="AO50" s="87"/>
      <c r="AP50" s="87"/>
      <c r="AQ50" s="87"/>
      <c r="AR50" s="87"/>
      <c r="AS50" s="87"/>
      <c r="AT50" s="87"/>
      <c r="AU50" s="87"/>
    </row>
    <row r="51" spans="1:47" s="1" customFormat="1" ht="15.5" x14ac:dyDescent="0.35">
      <c r="A51" s="15" t="s">
        <v>2874</v>
      </c>
      <c r="B51" s="40">
        <v>1857</v>
      </c>
      <c r="C51" s="17" t="s">
        <v>2846</v>
      </c>
      <c r="D51" s="139" t="s">
        <v>189</v>
      </c>
      <c r="E51" s="89"/>
      <c r="F51" s="40"/>
      <c r="G51" s="271"/>
      <c r="H51" s="274">
        <f t="shared" si="30"/>
        <v>0</v>
      </c>
      <c r="I51" s="715">
        <f t="shared" si="31"/>
        <v>0</v>
      </c>
      <c r="J51" s="282">
        <f t="shared" si="32"/>
        <v>0</v>
      </c>
      <c r="K51" s="337"/>
      <c r="L51" s="331"/>
      <c r="M51" s="585">
        <f t="shared" si="27"/>
        <v>0</v>
      </c>
      <c r="N51" s="585">
        <f t="shared" si="18"/>
        <v>0</v>
      </c>
      <c r="O51" s="314">
        <f t="shared" si="19"/>
        <v>0</v>
      </c>
      <c r="P51" s="336"/>
      <c r="Q51" s="326"/>
      <c r="R51" s="585">
        <f t="shared" si="28"/>
        <v>0</v>
      </c>
      <c r="S51" s="585">
        <f t="shared" si="20"/>
        <v>0</v>
      </c>
      <c r="T51" s="314">
        <f t="shared" si="21"/>
        <v>0</v>
      </c>
      <c r="U51" s="336"/>
      <c r="V51" s="326"/>
      <c r="W51" s="585">
        <f t="shared" si="29"/>
        <v>0</v>
      </c>
      <c r="X51" s="585">
        <f t="shared" si="22"/>
        <v>0</v>
      </c>
      <c r="Y51" s="314">
        <f t="shared" si="23"/>
        <v>0</v>
      </c>
      <c r="Z51" s="87"/>
      <c r="AA51" s="87"/>
      <c r="AB51" s="87"/>
      <c r="AC51" s="87"/>
      <c r="AD51" s="87"/>
      <c r="AE51" s="87"/>
      <c r="AF51" s="87"/>
      <c r="AG51" s="87"/>
      <c r="AH51" s="87"/>
      <c r="AI51" s="87"/>
      <c r="AJ51" s="87"/>
      <c r="AK51" s="87"/>
      <c r="AL51" s="87"/>
      <c r="AM51" s="87"/>
      <c r="AN51" s="87"/>
      <c r="AO51" s="87"/>
      <c r="AP51" s="87"/>
      <c r="AQ51" s="87"/>
      <c r="AR51" s="87"/>
      <c r="AS51" s="87"/>
      <c r="AT51" s="87"/>
      <c r="AU51" s="87"/>
    </row>
    <row r="52" spans="1:47" s="1" customFormat="1" ht="15.5" x14ac:dyDescent="0.35">
      <c r="A52" s="15" t="s">
        <v>2875</v>
      </c>
      <c r="B52" s="40">
        <v>1857</v>
      </c>
      <c r="C52" s="17" t="s">
        <v>2848</v>
      </c>
      <c r="D52" s="139" t="s">
        <v>189</v>
      </c>
      <c r="E52" s="89"/>
      <c r="F52" s="40"/>
      <c r="G52" s="271"/>
      <c r="H52" s="274">
        <f t="shared" si="30"/>
        <v>0</v>
      </c>
      <c r="I52" s="715">
        <f t="shared" si="31"/>
        <v>0</v>
      </c>
      <c r="J52" s="282">
        <f t="shared" si="32"/>
        <v>0</v>
      </c>
      <c r="K52" s="337"/>
      <c r="L52" s="331"/>
      <c r="M52" s="585">
        <f t="shared" si="27"/>
        <v>0</v>
      </c>
      <c r="N52" s="585">
        <f t="shared" si="18"/>
        <v>0</v>
      </c>
      <c r="O52" s="314">
        <f t="shared" si="19"/>
        <v>0</v>
      </c>
      <c r="P52" s="336"/>
      <c r="Q52" s="326"/>
      <c r="R52" s="585">
        <f t="shared" si="28"/>
        <v>0</v>
      </c>
      <c r="S52" s="585">
        <f t="shared" si="20"/>
        <v>0</v>
      </c>
      <c r="T52" s="314">
        <f t="shared" si="21"/>
        <v>0</v>
      </c>
      <c r="U52" s="336"/>
      <c r="V52" s="326"/>
      <c r="W52" s="585">
        <f t="shared" si="29"/>
        <v>0</v>
      </c>
      <c r="X52" s="585">
        <f t="shared" si="22"/>
        <v>0</v>
      </c>
      <c r="Y52" s="314">
        <f t="shared" si="23"/>
        <v>0</v>
      </c>
      <c r="Z52" s="87"/>
      <c r="AA52" s="87"/>
      <c r="AB52" s="87"/>
      <c r="AC52" s="87"/>
      <c r="AD52" s="87"/>
      <c r="AE52" s="87"/>
      <c r="AF52" s="87"/>
      <c r="AG52" s="87"/>
      <c r="AH52" s="87"/>
      <c r="AI52" s="87"/>
      <c r="AJ52" s="87"/>
      <c r="AK52" s="87"/>
      <c r="AL52" s="87"/>
      <c r="AM52" s="87"/>
      <c r="AN52" s="87"/>
      <c r="AO52" s="87"/>
      <c r="AP52" s="87"/>
      <c r="AQ52" s="87"/>
      <c r="AR52" s="87"/>
      <c r="AS52" s="87"/>
      <c r="AT52" s="87"/>
      <c r="AU52" s="87"/>
    </row>
    <row r="53" spans="1:47" s="1" customFormat="1" ht="15.5" x14ac:dyDescent="0.35">
      <c r="A53" s="15" t="s">
        <v>2876</v>
      </c>
      <c r="B53" s="40">
        <v>1858</v>
      </c>
      <c r="C53" s="17" t="s">
        <v>2847</v>
      </c>
      <c r="D53" s="139" t="s">
        <v>189</v>
      </c>
      <c r="E53" s="89"/>
      <c r="F53" s="40"/>
      <c r="G53" s="271"/>
      <c r="H53" s="274">
        <f t="shared" si="30"/>
        <v>0</v>
      </c>
      <c r="I53" s="715">
        <f t="shared" si="31"/>
        <v>0</v>
      </c>
      <c r="J53" s="282">
        <f t="shared" si="32"/>
        <v>0</v>
      </c>
      <c r="K53" s="337"/>
      <c r="L53" s="331"/>
      <c r="M53" s="585">
        <f t="shared" si="27"/>
        <v>0</v>
      </c>
      <c r="N53" s="585">
        <f t="shared" si="18"/>
        <v>0</v>
      </c>
      <c r="O53" s="314">
        <f t="shared" si="19"/>
        <v>0</v>
      </c>
      <c r="P53" s="336"/>
      <c r="Q53" s="326"/>
      <c r="R53" s="585">
        <f t="shared" si="28"/>
        <v>0</v>
      </c>
      <c r="S53" s="585">
        <f t="shared" si="20"/>
        <v>0</v>
      </c>
      <c r="T53" s="314">
        <f t="shared" si="21"/>
        <v>0</v>
      </c>
      <c r="U53" s="336"/>
      <c r="V53" s="326"/>
      <c r="W53" s="585">
        <f t="shared" si="29"/>
        <v>0</v>
      </c>
      <c r="X53" s="585">
        <f t="shared" si="22"/>
        <v>0</v>
      </c>
      <c r="Y53" s="314">
        <f t="shared" si="23"/>
        <v>0</v>
      </c>
      <c r="Z53" s="87"/>
      <c r="AA53" s="87"/>
      <c r="AB53" s="87"/>
      <c r="AC53" s="87"/>
      <c r="AD53" s="87"/>
      <c r="AE53" s="87"/>
      <c r="AF53" s="87"/>
      <c r="AG53" s="87"/>
      <c r="AH53" s="87"/>
      <c r="AI53" s="87"/>
      <c r="AJ53" s="87"/>
      <c r="AK53" s="87"/>
      <c r="AL53" s="87"/>
      <c r="AM53" s="87"/>
      <c r="AN53" s="87"/>
      <c r="AO53" s="87"/>
      <c r="AP53" s="87"/>
      <c r="AQ53" s="87"/>
      <c r="AR53" s="87"/>
      <c r="AS53" s="87"/>
      <c r="AT53" s="87"/>
      <c r="AU53" s="87"/>
    </row>
    <row r="54" spans="1:47" s="1" customFormat="1" ht="15.5" x14ac:dyDescent="0.35">
      <c r="A54" s="15" t="s">
        <v>2877</v>
      </c>
      <c r="B54" s="40">
        <v>1858</v>
      </c>
      <c r="C54" s="17" t="s">
        <v>2849</v>
      </c>
      <c r="D54" s="139" t="s">
        <v>189</v>
      </c>
      <c r="E54" s="89"/>
      <c r="F54" s="40"/>
      <c r="G54" s="271"/>
      <c r="H54" s="274">
        <f t="shared" si="30"/>
        <v>0</v>
      </c>
      <c r="I54" s="715">
        <f t="shared" si="31"/>
        <v>0</v>
      </c>
      <c r="J54" s="282">
        <f t="shared" si="32"/>
        <v>0</v>
      </c>
      <c r="K54" s="337"/>
      <c r="L54" s="331"/>
      <c r="M54" s="585">
        <f t="shared" si="27"/>
        <v>0</v>
      </c>
      <c r="N54" s="585">
        <f t="shared" si="18"/>
        <v>0</v>
      </c>
      <c r="O54" s="314">
        <f t="shared" si="19"/>
        <v>0</v>
      </c>
      <c r="P54" s="336"/>
      <c r="Q54" s="326"/>
      <c r="R54" s="585">
        <f t="shared" si="28"/>
        <v>0</v>
      </c>
      <c r="S54" s="585">
        <f t="shared" si="20"/>
        <v>0</v>
      </c>
      <c r="T54" s="314">
        <f t="shared" si="21"/>
        <v>0</v>
      </c>
      <c r="U54" s="336"/>
      <c r="V54" s="326"/>
      <c r="W54" s="585">
        <f t="shared" si="29"/>
        <v>0</v>
      </c>
      <c r="X54" s="585">
        <f t="shared" si="22"/>
        <v>0</v>
      </c>
      <c r="Y54" s="314">
        <f t="shared" si="23"/>
        <v>0</v>
      </c>
      <c r="Z54" s="87"/>
      <c r="AA54" s="87"/>
      <c r="AB54" s="87"/>
      <c r="AC54" s="87"/>
      <c r="AD54" s="87"/>
      <c r="AE54" s="87"/>
      <c r="AF54" s="87"/>
      <c r="AG54" s="87"/>
      <c r="AH54" s="87"/>
      <c r="AI54" s="87"/>
      <c r="AJ54" s="87"/>
      <c r="AK54" s="87"/>
      <c r="AL54" s="87"/>
      <c r="AM54" s="87"/>
      <c r="AN54" s="87"/>
      <c r="AO54" s="87"/>
      <c r="AP54" s="87"/>
      <c r="AQ54" s="87"/>
      <c r="AR54" s="87"/>
      <c r="AS54" s="87"/>
      <c r="AT54" s="87"/>
      <c r="AU54" s="87"/>
    </row>
    <row r="55" spans="1:47" s="1" customFormat="1" ht="166.5" customHeight="1" x14ac:dyDescent="0.35">
      <c r="A55" s="1255" t="s">
        <v>2878</v>
      </c>
      <c r="B55" s="1256"/>
      <c r="C55" s="1237" t="s">
        <v>2969</v>
      </c>
      <c r="D55" s="1247"/>
      <c r="E55" s="163"/>
      <c r="F55" s="25"/>
      <c r="G55" s="269"/>
      <c r="H55" s="693"/>
      <c r="I55" s="693"/>
      <c r="J55" s="656"/>
      <c r="K55" s="396"/>
      <c r="L55" s="397"/>
      <c r="M55" s="590"/>
      <c r="N55" s="590"/>
      <c r="O55" s="313"/>
      <c r="P55" s="335"/>
      <c r="Q55" s="325"/>
      <c r="R55" s="590"/>
      <c r="S55" s="590"/>
      <c r="T55" s="313"/>
      <c r="U55" s="335"/>
      <c r="V55" s="325"/>
      <c r="W55" s="590"/>
      <c r="X55" s="590"/>
      <c r="Y55" s="313"/>
      <c r="Z55" s="87"/>
      <c r="AA55" s="87"/>
      <c r="AB55" s="87"/>
      <c r="AC55" s="87"/>
      <c r="AD55" s="87"/>
      <c r="AE55" s="87"/>
      <c r="AF55" s="87"/>
      <c r="AG55" s="87"/>
      <c r="AH55" s="87"/>
      <c r="AI55" s="87"/>
      <c r="AJ55" s="87"/>
      <c r="AK55" s="87"/>
      <c r="AL55" s="87"/>
      <c r="AM55" s="87"/>
      <c r="AN55" s="87"/>
      <c r="AO55" s="87"/>
      <c r="AP55" s="87"/>
      <c r="AQ55" s="87"/>
      <c r="AR55" s="87"/>
      <c r="AS55" s="87"/>
      <c r="AT55" s="87"/>
      <c r="AU55" s="87"/>
    </row>
    <row r="56" spans="1:47" s="1" customFormat="1" ht="15.5" x14ac:dyDescent="0.35">
      <c r="A56" s="51" t="s">
        <v>2879</v>
      </c>
      <c r="B56" s="66" t="s">
        <v>1194</v>
      </c>
      <c r="C56" s="17" t="s">
        <v>319</v>
      </c>
      <c r="D56" s="139" t="s">
        <v>6</v>
      </c>
      <c r="E56" s="89"/>
      <c r="F56" s="40"/>
      <c r="G56" s="271"/>
      <c r="H56" s="274">
        <f t="shared" ref="H56:H65" si="33">F56*E56</f>
        <v>0</v>
      </c>
      <c r="I56" s="715">
        <f t="shared" ref="I56:I65" si="34">E56*G56</f>
        <v>0</v>
      </c>
      <c r="J56" s="282">
        <f t="shared" ref="J56:J65" si="35">(E56*F56)+(E56*G56)</f>
        <v>0</v>
      </c>
      <c r="K56" s="337"/>
      <c r="L56" s="331"/>
      <c r="M56" s="585">
        <f t="shared" ref="M56" si="36">K56*F56</f>
        <v>0</v>
      </c>
      <c r="N56" s="585">
        <f t="shared" ref="N56" si="37">L56*G56</f>
        <v>0</v>
      </c>
      <c r="O56" s="314">
        <f t="shared" ref="O56" si="38">SUM(K56*F56)+(L56*G56)</f>
        <v>0</v>
      </c>
      <c r="P56" s="336"/>
      <c r="Q56" s="326"/>
      <c r="R56" s="585">
        <f t="shared" ref="R56" si="39">P56*F56</f>
        <v>0</v>
      </c>
      <c r="S56" s="585">
        <f t="shared" ref="S56" si="40">Q56*G56</f>
        <v>0</v>
      </c>
      <c r="T56" s="314">
        <f t="shared" ref="T56" si="41">SUM(P56*F56)+(Q56*G56)</f>
        <v>0</v>
      </c>
      <c r="U56" s="336"/>
      <c r="V56" s="326"/>
      <c r="W56" s="585">
        <f t="shared" ref="W56" si="42">U56*F56</f>
        <v>0</v>
      </c>
      <c r="X56" s="585">
        <f t="shared" ref="X56" si="43">V56*G56</f>
        <v>0</v>
      </c>
      <c r="Y56" s="314">
        <f t="shared" ref="Y56" si="44">SUM(U56*F56)+(V56*G56)</f>
        <v>0</v>
      </c>
      <c r="Z56" s="87"/>
      <c r="AA56" s="87"/>
      <c r="AB56" s="87"/>
      <c r="AC56" s="87"/>
      <c r="AD56" s="87"/>
      <c r="AE56" s="87"/>
      <c r="AF56" s="87"/>
      <c r="AG56" s="87"/>
      <c r="AH56" s="87"/>
      <c r="AI56" s="87"/>
      <c r="AJ56" s="87"/>
      <c r="AK56" s="87"/>
      <c r="AL56" s="87"/>
      <c r="AM56" s="87"/>
      <c r="AN56" s="87"/>
      <c r="AO56" s="87"/>
      <c r="AP56" s="87"/>
      <c r="AQ56" s="87"/>
      <c r="AR56" s="87"/>
      <c r="AS56" s="87"/>
      <c r="AT56" s="87"/>
      <c r="AU56" s="87"/>
    </row>
    <row r="57" spans="1:47" s="1" customFormat="1" ht="15.5" x14ac:dyDescent="0.35">
      <c r="A57" s="51" t="s">
        <v>2880</v>
      </c>
      <c r="B57" s="66" t="s">
        <v>1194</v>
      </c>
      <c r="C57" s="17" t="s">
        <v>1196</v>
      </c>
      <c r="D57" s="139" t="s">
        <v>6</v>
      </c>
      <c r="E57" s="89"/>
      <c r="F57" s="40"/>
      <c r="G57" s="271"/>
      <c r="H57" s="274">
        <f t="shared" si="33"/>
        <v>0</v>
      </c>
      <c r="I57" s="715">
        <f t="shared" si="34"/>
        <v>0</v>
      </c>
      <c r="J57" s="282">
        <f t="shared" si="35"/>
        <v>0</v>
      </c>
      <c r="K57" s="337"/>
      <c r="L57" s="331"/>
      <c r="M57" s="585">
        <f t="shared" si="27"/>
        <v>0</v>
      </c>
      <c r="N57" s="585">
        <f t="shared" si="18"/>
        <v>0</v>
      </c>
      <c r="O57" s="314">
        <f t="shared" si="19"/>
        <v>0</v>
      </c>
      <c r="P57" s="336"/>
      <c r="Q57" s="326"/>
      <c r="R57" s="585">
        <f t="shared" si="28"/>
        <v>0</v>
      </c>
      <c r="S57" s="585">
        <f t="shared" si="20"/>
        <v>0</v>
      </c>
      <c r="T57" s="314">
        <f t="shared" si="21"/>
        <v>0</v>
      </c>
      <c r="U57" s="336"/>
      <c r="V57" s="326"/>
      <c r="W57" s="585">
        <f t="shared" si="29"/>
        <v>0</v>
      </c>
      <c r="X57" s="585">
        <f t="shared" si="22"/>
        <v>0</v>
      </c>
      <c r="Y57" s="314">
        <f t="shared" si="23"/>
        <v>0</v>
      </c>
      <c r="Z57" s="87"/>
      <c r="AA57" s="87"/>
      <c r="AB57" s="87"/>
      <c r="AC57" s="87"/>
      <c r="AD57" s="87"/>
      <c r="AE57" s="87"/>
      <c r="AF57" s="87"/>
      <c r="AG57" s="87"/>
      <c r="AH57" s="87"/>
      <c r="AI57" s="87"/>
      <c r="AJ57" s="87"/>
      <c r="AK57" s="87"/>
      <c r="AL57" s="87"/>
      <c r="AM57" s="87"/>
      <c r="AN57" s="87"/>
      <c r="AO57" s="87"/>
      <c r="AP57" s="87"/>
      <c r="AQ57" s="87"/>
      <c r="AR57" s="87"/>
      <c r="AS57" s="87"/>
      <c r="AT57" s="87"/>
      <c r="AU57" s="87"/>
    </row>
    <row r="58" spans="1:47" s="1" customFormat="1" ht="57" customHeight="1" x14ac:dyDescent="0.35">
      <c r="A58" s="51" t="s">
        <v>2881</v>
      </c>
      <c r="B58" s="40" t="s">
        <v>1168</v>
      </c>
      <c r="C58" s="17" t="s">
        <v>744</v>
      </c>
      <c r="D58" s="139" t="s">
        <v>6</v>
      </c>
      <c r="E58" s="89"/>
      <c r="F58" s="40"/>
      <c r="G58" s="271"/>
      <c r="H58" s="274">
        <f t="shared" si="33"/>
        <v>0</v>
      </c>
      <c r="I58" s="715">
        <f t="shared" si="34"/>
        <v>0</v>
      </c>
      <c r="J58" s="282">
        <f t="shared" si="35"/>
        <v>0</v>
      </c>
      <c r="K58" s="337"/>
      <c r="L58" s="331"/>
      <c r="M58" s="585">
        <f t="shared" si="27"/>
        <v>0</v>
      </c>
      <c r="N58" s="585">
        <f t="shared" si="18"/>
        <v>0</v>
      </c>
      <c r="O58" s="314">
        <f t="shared" si="19"/>
        <v>0</v>
      </c>
      <c r="P58" s="336"/>
      <c r="Q58" s="326"/>
      <c r="R58" s="585">
        <f t="shared" si="28"/>
        <v>0</v>
      </c>
      <c r="S58" s="585">
        <f t="shared" si="20"/>
        <v>0</v>
      </c>
      <c r="T58" s="314">
        <f t="shared" si="21"/>
        <v>0</v>
      </c>
      <c r="U58" s="336"/>
      <c r="V58" s="326"/>
      <c r="W58" s="585">
        <f t="shared" si="29"/>
        <v>0</v>
      </c>
      <c r="X58" s="585">
        <f t="shared" si="22"/>
        <v>0</v>
      </c>
      <c r="Y58" s="314">
        <f t="shared" si="23"/>
        <v>0</v>
      </c>
      <c r="Z58" s="87"/>
      <c r="AA58" s="87"/>
      <c r="AB58" s="87"/>
      <c r="AC58" s="87"/>
      <c r="AD58" s="87"/>
      <c r="AE58" s="87"/>
      <c r="AF58" s="87"/>
      <c r="AG58" s="87"/>
      <c r="AH58" s="87"/>
      <c r="AI58" s="87"/>
      <c r="AJ58" s="87"/>
      <c r="AK58" s="87"/>
      <c r="AL58" s="87"/>
      <c r="AM58" s="87"/>
      <c r="AN58" s="87"/>
      <c r="AO58" s="87"/>
      <c r="AP58" s="87"/>
      <c r="AQ58" s="87"/>
      <c r="AR58" s="87"/>
      <c r="AS58" s="87"/>
      <c r="AT58" s="87"/>
      <c r="AU58" s="87"/>
    </row>
    <row r="59" spans="1:47" s="1" customFormat="1" ht="31" x14ac:dyDescent="0.35">
      <c r="A59" s="51" t="s">
        <v>2882</v>
      </c>
      <c r="B59" s="40" t="s">
        <v>1195</v>
      </c>
      <c r="C59" s="17" t="s">
        <v>765</v>
      </c>
      <c r="D59" s="139" t="s">
        <v>6</v>
      </c>
      <c r="E59" s="89"/>
      <c r="F59" s="40"/>
      <c r="G59" s="271"/>
      <c r="H59" s="274">
        <f t="shared" si="33"/>
        <v>0</v>
      </c>
      <c r="I59" s="715">
        <f t="shared" si="34"/>
        <v>0</v>
      </c>
      <c r="J59" s="282">
        <f t="shared" si="35"/>
        <v>0</v>
      </c>
      <c r="K59" s="337"/>
      <c r="L59" s="331"/>
      <c r="M59" s="585">
        <f t="shared" si="27"/>
        <v>0</v>
      </c>
      <c r="N59" s="585">
        <f t="shared" si="18"/>
        <v>0</v>
      </c>
      <c r="O59" s="314">
        <f t="shared" si="19"/>
        <v>0</v>
      </c>
      <c r="P59" s="336"/>
      <c r="Q59" s="326"/>
      <c r="R59" s="585">
        <f t="shared" si="28"/>
        <v>0</v>
      </c>
      <c r="S59" s="585">
        <f t="shared" si="20"/>
        <v>0</v>
      </c>
      <c r="T59" s="314">
        <f t="shared" si="21"/>
        <v>0</v>
      </c>
      <c r="U59" s="336"/>
      <c r="V59" s="326"/>
      <c r="W59" s="585">
        <f t="shared" si="29"/>
        <v>0</v>
      </c>
      <c r="X59" s="585">
        <f t="shared" si="22"/>
        <v>0</v>
      </c>
      <c r="Y59" s="314">
        <f t="shared" si="23"/>
        <v>0</v>
      </c>
      <c r="Z59" s="87"/>
      <c r="AA59" s="87"/>
      <c r="AB59" s="87"/>
      <c r="AC59" s="87"/>
      <c r="AD59" s="87"/>
      <c r="AE59" s="87"/>
      <c r="AF59" s="87"/>
      <c r="AG59" s="87"/>
      <c r="AH59" s="87"/>
      <c r="AI59" s="87"/>
      <c r="AJ59" s="87"/>
      <c r="AK59" s="87"/>
      <c r="AL59" s="87"/>
      <c r="AM59" s="87"/>
      <c r="AN59" s="87"/>
      <c r="AO59" s="87"/>
      <c r="AP59" s="87"/>
      <c r="AQ59" s="87"/>
      <c r="AR59" s="87"/>
      <c r="AS59" s="87"/>
      <c r="AT59" s="87"/>
      <c r="AU59" s="87"/>
    </row>
    <row r="60" spans="1:47" s="1" customFormat="1" ht="31" x14ac:dyDescent="0.35">
      <c r="A60" s="51" t="s">
        <v>2883</v>
      </c>
      <c r="B60" s="40" t="s">
        <v>766</v>
      </c>
      <c r="C60" s="17" t="s">
        <v>767</v>
      </c>
      <c r="D60" s="139" t="s">
        <v>6</v>
      </c>
      <c r="E60" s="89"/>
      <c r="F60" s="40"/>
      <c r="G60" s="271"/>
      <c r="H60" s="274">
        <f t="shared" si="33"/>
        <v>0</v>
      </c>
      <c r="I60" s="715">
        <f t="shared" si="34"/>
        <v>0</v>
      </c>
      <c r="J60" s="282">
        <f t="shared" si="35"/>
        <v>0</v>
      </c>
      <c r="K60" s="337"/>
      <c r="L60" s="331"/>
      <c r="M60" s="585">
        <f t="shared" si="27"/>
        <v>0</v>
      </c>
      <c r="N60" s="585">
        <f t="shared" si="18"/>
        <v>0</v>
      </c>
      <c r="O60" s="314">
        <f t="shared" si="19"/>
        <v>0</v>
      </c>
      <c r="P60" s="336"/>
      <c r="Q60" s="326"/>
      <c r="R60" s="585">
        <f t="shared" si="28"/>
        <v>0</v>
      </c>
      <c r="S60" s="585">
        <f t="shared" si="20"/>
        <v>0</v>
      </c>
      <c r="T60" s="314">
        <f t="shared" si="21"/>
        <v>0</v>
      </c>
      <c r="U60" s="336"/>
      <c r="V60" s="326"/>
      <c r="W60" s="585">
        <f t="shared" si="29"/>
        <v>0</v>
      </c>
      <c r="X60" s="585">
        <f t="shared" si="22"/>
        <v>0</v>
      </c>
      <c r="Y60" s="314">
        <f t="shared" si="23"/>
        <v>0</v>
      </c>
      <c r="Z60" s="87"/>
      <c r="AA60" s="87"/>
      <c r="AB60" s="87"/>
      <c r="AC60" s="87"/>
      <c r="AD60" s="87"/>
      <c r="AE60" s="87"/>
      <c r="AF60" s="87"/>
      <c r="AG60" s="87"/>
      <c r="AH60" s="87"/>
      <c r="AI60" s="87"/>
      <c r="AJ60" s="87"/>
      <c r="AK60" s="87"/>
      <c r="AL60" s="87"/>
      <c r="AM60" s="87"/>
      <c r="AN60" s="87"/>
      <c r="AO60" s="87"/>
      <c r="AP60" s="87"/>
      <c r="AQ60" s="87"/>
      <c r="AR60" s="87"/>
      <c r="AS60" s="87"/>
      <c r="AT60" s="87"/>
      <c r="AU60" s="87"/>
    </row>
    <row r="61" spans="1:47" s="1" customFormat="1" ht="15.5" x14ac:dyDescent="0.35">
      <c r="A61" s="51" t="s">
        <v>2884</v>
      </c>
      <c r="B61" s="40">
        <v>1832</v>
      </c>
      <c r="C61" s="17" t="s">
        <v>1165</v>
      </c>
      <c r="D61" s="139" t="s">
        <v>6</v>
      </c>
      <c r="E61" s="89"/>
      <c r="F61" s="40"/>
      <c r="G61" s="271"/>
      <c r="H61" s="274">
        <f t="shared" si="33"/>
        <v>0</v>
      </c>
      <c r="I61" s="715">
        <f t="shared" si="34"/>
        <v>0</v>
      </c>
      <c r="J61" s="282">
        <f t="shared" si="35"/>
        <v>0</v>
      </c>
      <c r="K61" s="337"/>
      <c r="L61" s="331"/>
      <c r="M61" s="585">
        <f t="shared" si="27"/>
        <v>0</v>
      </c>
      <c r="N61" s="585">
        <f t="shared" si="18"/>
        <v>0</v>
      </c>
      <c r="O61" s="314">
        <f t="shared" si="19"/>
        <v>0</v>
      </c>
      <c r="P61" s="336"/>
      <c r="Q61" s="326"/>
      <c r="R61" s="585">
        <f t="shared" si="28"/>
        <v>0</v>
      </c>
      <c r="S61" s="585">
        <f t="shared" si="20"/>
        <v>0</v>
      </c>
      <c r="T61" s="314">
        <f t="shared" si="21"/>
        <v>0</v>
      </c>
      <c r="U61" s="336"/>
      <c r="V61" s="326"/>
      <c r="W61" s="585">
        <f t="shared" si="29"/>
        <v>0</v>
      </c>
      <c r="X61" s="585">
        <f t="shared" si="22"/>
        <v>0</v>
      </c>
      <c r="Y61" s="314">
        <f t="shared" si="23"/>
        <v>0</v>
      </c>
      <c r="Z61" s="87"/>
      <c r="AA61" s="87"/>
      <c r="AB61" s="87"/>
      <c r="AC61" s="87"/>
      <c r="AD61" s="87"/>
      <c r="AE61" s="87"/>
      <c r="AF61" s="87"/>
      <c r="AG61" s="87"/>
      <c r="AH61" s="87"/>
      <c r="AI61" s="87"/>
      <c r="AJ61" s="87"/>
      <c r="AK61" s="87"/>
      <c r="AL61" s="87"/>
      <c r="AM61" s="87"/>
      <c r="AN61" s="87"/>
      <c r="AO61" s="87"/>
      <c r="AP61" s="87"/>
      <c r="AQ61" s="87"/>
      <c r="AR61" s="87"/>
      <c r="AS61" s="87"/>
      <c r="AT61" s="87"/>
      <c r="AU61" s="87"/>
    </row>
    <row r="62" spans="1:47" s="1" customFormat="1" ht="31" x14ac:dyDescent="0.35">
      <c r="A62" s="51" t="s">
        <v>2885</v>
      </c>
      <c r="B62" s="16">
        <v>210</v>
      </c>
      <c r="C62" s="20" t="s">
        <v>1197</v>
      </c>
      <c r="D62" s="139" t="s">
        <v>6</v>
      </c>
      <c r="E62" s="89"/>
      <c r="F62" s="40"/>
      <c r="G62" s="271"/>
      <c r="H62" s="274">
        <f t="shared" si="33"/>
        <v>0</v>
      </c>
      <c r="I62" s="715">
        <f t="shared" si="34"/>
        <v>0</v>
      </c>
      <c r="J62" s="282">
        <f t="shared" si="35"/>
        <v>0</v>
      </c>
      <c r="K62" s="337"/>
      <c r="L62" s="331"/>
      <c r="M62" s="585">
        <f t="shared" si="27"/>
        <v>0</v>
      </c>
      <c r="N62" s="585">
        <f t="shared" si="18"/>
        <v>0</v>
      </c>
      <c r="O62" s="314">
        <f t="shared" si="19"/>
        <v>0</v>
      </c>
      <c r="P62" s="336"/>
      <c r="Q62" s="326"/>
      <c r="R62" s="585">
        <f t="shared" si="28"/>
        <v>0</v>
      </c>
      <c r="S62" s="585">
        <f t="shared" si="20"/>
        <v>0</v>
      </c>
      <c r="T62" s="314">
        <f t="shared" si="21"/>
        <v>0</v>
      </c>
      <c r="U62" s="336"/>
      <c r="V62" s="326"/>
      <c r="W62" s="585">
        <f t="shared" si="29"/>
        <v>0</v>
      </c>
      <c r="X62" s="585">
        <f t="shared" si="22"/>
        <v>0</v>
      </c>
      <c r="Y62" s="314">
        <f t="shared" si="23"/>
        <v>0</v>
      </c>
      <c r="Z62" s="87"/>
      <c r="AA62" s="87"/>
      <c r="AB62" s="87"/>
      <c r="AC62" s="87"/>
      <c r="AD62" s="87"/>
      <c r="AE62" s="87"/>
      <c r="AF62" s="87"/>
      <c r="AG62" s="87"/>
      <c r="AH62" s="87"/>
      <c r="AI62" s="87"/>
      <c r="AJ62" s="87"/>
      <c r="AK62" s="87"/>
      <c r="AL62" s="87"/>
      <c r="AM62" s="87"/>
      <c r="AN62" s="87"/>
      <c r="AO62" s="87"/>
      <c r="AP62" s="87"/>
      <c r="AQ62" s="87"/>
      <c r="AR62" s="87"/>
      <c r="AS62" s="87"/>
      <c r="AT62" s="87"/>
      <c r="AU62" s="87"/>
    </row>
    <row r="63" spans="1:47" s="1" customFormat="1" ht="31" x14ac:dyDescent="0.35">
      <c r="A63" s="51" t="s">
        <v>2886</v>
      </c>
      <c r="B63" s="16">
        <v>211</v>
      </c>
      <c r="C63" s="20" t="s">
        <v>1199</v>
      </c>
      <c r="D63" s="139" t="s">
        <v>6</v>
      </c>
      <c r="E63" s="89"/>
      <c r="F63" s="40"/>
      <c r="G63" s="271"/>
      <c r="H63" s="274">
        <f t="shared" si="33"/>
        <v>0</v>
      </c>
      <c r="I63" s="715">
        <f t="shared" si="34"/>
        <v>0</v>
      </c>
      <c r="J63" s="282">
        <f t="shared" si="35"/>
        <v>0</v>
      </c>
      <c r="K63" s="337"/>
      <c r="L63" s="331"/>
      <c r="M63" s="585">
        <f t="shared" si="27"/>
        <v>0</v>
      </c>
      <c r="N63" s="585">
        <f t="shared" si="18"/>
        <v>0</v>
      </c>
      <c r="O63" s="314">
        <f t="shared" si="19"/>
        <v>0</v>
      </c>
      <c r="P63" s="336"/>
      <c r="Q63" s="326"/>
      <c r="R63" s="585">
        <f t="shared" si="28"/>
        <v>0</v>
      </c>
      <c r="S63" s="585">
        <f t="shared" si="20"/>
        <v>0</v>
      </c>
      <c r="T63" s="314">
        <f t="shared" si="21"/>
        <v>0</v>
      </c>
      <c r="U63" s="336"/>
      <c r="V63" s="326"/>
      <c r="W63" s="585">
        <f t="shared" si="29"/>
        <v>0</v>
      </c>
      <c r="X63" s="585">
        <f t="shared" si="22"/>
        <v>0</v>
      </c>
      <c r="Y63" s="314">
        <f t="shared" si="23"/>
        <v>0</v>
      </c>
      <c r="Z63" s="87"/>
      <c r="AA63" s="87"/>
      <c r="AB63" s="87"/>
      <c r="AC63" s="87"/>
      <c r="AD63" s="87"/>
      <c r="AE63" s="87"/>
      <c r="AF63" s="87"/>
      <c r="AG63" s="87"/>
      <c r="AH63" s="87"/>
      <c r="AI63" s="87"/>
      <c r="AJ63" s="87"/>
      <c r="AK63" s="87"/>
      <c r="AL63" s="87"/>
      <c r="AM63" s="87"/>
      <c r="AN63" s="87"/>
      <c r="AO63" s="87"/>
      <c r="AP63" s="87"/>
      <c r="AQ63" s="87"/>
      <c r="AR63" s="87"/>
      <c r="AS63" s="87"/>
      <c r="AT63" s="87"/>
      <c r="AU63" s="87"/>
    </row>
    <row r="64" spans="1:47" s="1" customFormat="1" ht="31" x14ac:dyDescent="0.35">
      <c r="A64" s="51" t="s">
        <v>2887</v>
      </c>
      <c r="B64" s="16">
        <v>212</v>
      </c>
      <c r="C64" s="20" t="s">
        <v>1198</v>
      </c>
      <c r="D64" s="139" t="s">
        <v>6</v>
      </c>
      <c r="E64" s="89"/>
      <c r="F64" s="40"/>
      <c r="G64" s="271"/>
      <c r="H64" s="274">
        <f t="shared" si="33"/>
        <v>0</v>
      </c>
      <c r="I64" s="715">
        <f t="shared" si="34"/>
        <v>0</v>
      </c>
      <c r="J64" s="282">
        <f t="shared" si="35"/>
        <v>0</v>
      </c>
      <c r="K64" s="337"/>
      <c r="L64" s="331"/>
      <c r="M64" s="585">
        <f t="shared" si="27"/>
        <v>0</v>
      </c>
      <c r="N64" s="585">
        <f t="shared" si="18"/>
        <v>0</v>
      </c>
      <c r="O64" s="314">
        <f t="shared" si="19"/>
        <v>0</v>
      </c>
      <c r="P64" s="336"/>
      <c r="Q64" s="326"/>
      <c r="R64" s="585">
        <f t="shared" si="28"/>
        <v>0</v>
      </c>
      <c r="S64" s="585">
        <f t="shared" si="20"/>
        <v>0</v>
      </c>
      <c r="T64" s="314">
        <f t="shared" si="21"/>
        <v>0</v>
      </c>
      <c r="U64" s="336"/>
      <c r="V64" s="326"/>
      <c r="W64" s="585">
        <f t="shared" si="29"/>
        <v>0</v>
      </c>
      <c r="X64" s="585">
        <f t="shared" si="22"/>
        <v>0</v>
      </c>
      <c r="Y64" s="314">
        <f t="shared" si="23"/>
        <v>0</v>
      </c>
      <c r="Z64" s="87"/>
      <c r="AA64" s="87"/>
      <c r="AB64" s="87"/>
      <c r="AC64" s="87"/>
      <c r="AD64" s="87"/>
      <c r="AE64" s="87"/>
      <c r="AF64" s="87"/>
      <c r="AG64" s="87"/>
      <c r="AH64" s="87"/>
      <c r="AI64" s="87"/>
      <c r="AJ64" s="87"/>
      <c r="AK64" s="87"/>
      <c r="AL64" s="87"/>
      <c r="AM64" s="87"/>
      <c r="AN64" s="87"/>
      <c r="AO64" s="87"/>
      <c r="AP64" s="87"/>
      <c r="AQ64" s="87"/>
      <c r="AR64" s="87"/>
      <c r="AS64" s="87"/>
      <c r="AT64" s="87"/>
      <c r="AU64" s="87"/>
    </row>
    <row r="65" spans="1:47" s="1" customFormat="1" ht="31" x14ac:dyDescent="0.35">
      <c r="A65" s="51" t="s">
        <v>2888</v>
      </c>
      <c r="B65" s="16">
        <v>213</v>
      </c>
      <c r="C65" s="20" t="s">
        <v>1200</v>
      </c>
      <c r="D65" s="139" t="s">
        <v>6</v>
      </c>
      <c r="E65" s="89"/>
      <c r="F65" s="40"/>
      <c r="G65" s="271"/>
      <c r="H65" s="274">
        <f t="shared" si="33"/>
        <v>0</v>
      </c>
      <c r="I65" s="715">
        <f t="shared" si="34"/>
        <v>0</v>
      </c>
      <c r="J65" s="282">
        <f t="shared" si="35"/>
        <v>0</v>
      </c>
      <c r="K65" s="337"/>
      <c r="L65" s="331"/>
      <c r="M65" s="585">
        <f t="shared" si="27"/>
        <v>0</v>
      </c>
      <c r="N65" s="585">
        <f t="shared" si="18"/>
        <v>0</v>
      </c>
      <c r="O65" s="314">
        <f t="shared" si="19"/>
        <v>0</v>
      </c>
      <c r="P65" s="336"/>
      <c r="Q65" s="326"/>
      <c r="R65" s="585">
        <f t="shared" si="28"/>
        <v>0</v>
      </c>
      <c r="S65" s="585">
        <f t="shared" si="20"/>
        <v>0</v>
      </c>
      <c r="T65" s="314">
        <f t="shared" si="21"/>
        <v>0</v>
      </c>
      <c r="U65" s="336"/>
      <c r="V65" s="326"/>
      <c r="W65" s="585">
        <f t="shared" si="29"/>
        <v>0</v>
      </c>
      <c r="X65" s="585">
        <f t="shared" si="22"/>
        <v>0</v>
      </c>
      <c r="Y65" s="314">
        <f t="shared" si="23"/>
        <v>0</v>
      </c>
      <c r="Z65" s="87"/>
      <c r="AA65" s="87"/>
      <c r="AB65" s="87"/>
      <c r="AC65" s="87"/>
      <c r="AD65" s="87"/>
      <c r="AE65" s="87"/>
      <c r="AF65" s="87"/>
      <c r="AG65" s="87"/>
      <c r="AH65" s="87"/>
      <c r="AI65" s="87"/>
      <c r="AJ65" s="87"/>
      <c r="AK65" s="87"/>
      <c r="AL65" s="87"/>
      <c r="AM65" s="87"/>
      <c r="AN65" s="87"/>
      <c r="AO65" s="87"/>
      <c r="AP65" s="87"/>
      <c r="AQ65" s="87"/>
      <c r="AR65" s="87"/>
      <c r="AS65" s="87"/>
      <c r="AT65" s="87"/>
      <c r="AU65" s="87"/>
    </row>
    <row r="66" spans="1:47" s="43" customFormat="1" ht="70.5" customHeight="1" x14ac:dyDescent="0.35">
      <c r="A66" s="1252" t="s">
        <v>2889</v>
      </c>
      <c r="B66" s="1254"/>
      <c r="C66" s="1241" t="s">
        <v>1203</v>
      </c>
      <c r="D66" s="1257"/>
      <c r="E66" s="435"/>
      <c r="F66" s="65"/>
      <c r="G66" s="269"/>
      <c r="H66" s="693"/>
      <c r="I66" s="693"/>
      <c r="J66" s="656"/>
      <c r="K66" s="334"/>
      <c r="L66" s="324"/>
      <c r="M66" s="692"/>
      <c r="N66" s="692"/>
      <c r="O66" s="312"/>
      <c r="P66" s="334"/>
      <c r="Q66" s="324"/>
      <c r="R66" s="692"/>
      <c r="S66" s="692"/>
      <c r="T66" s="312"/>
      <c r="U66" s="334"/>
      <c r="V66" s="324"/>
      <c r="W66" s="692"/>
      <c r="X66" s="692"/>
      <c r="Y66" s="312"/>
      <c r="Z66" s="87"/>
      <c r="AA66" s="87"/>
      <c r="AB66" s="87"/>
      <c r="AC66" s="87"/>
      <c r="AD66" s="87"/>
      <c r="AE66" s="87"/>
      <c r="AF66" s="87"/>
      <c r="AG66" s="87"/>
      <c r="AH66" s="87"/>
      <c r="AI66" s="87"/>
      <c r="AJ66" s="87"/>
      <c r="AK66" s="87"/>
      <c r="AL66" s="87"/>
      <c r="AM66" s="87"/>
      <c r="AN66" s="87"/>
      <c r="AO66" s="87"/>
      <c r="AP66" s="87"/>
      <c r="AQ66" s="87"/>
      <c r="AR66" s="87"/>
      <c r="AS66" s="87"/>
      <c r="AT66" s="87"/>
      <c r="AU66" s="87"/>
    </row>
    <row r="67" spans="1:47" ht="31" x14ac:dyDescent="0.35">
      <c r="A67" s="51" t="s">
        <v>2890</v>
      </c>
      <c r="B67" s="40"/>
      <c r="C67" s="17" t="s">
        <v>745</v>
      </c>
      <c r="D67" s="139"/>
      <c r="E67" s="89"/>
      <c r="F67" s="40"/>
      <c r="G67" s="271"/>
      <c r="H67" s="274">
        <f t="shared" ref="H67:H71" si="45">F67*E67</f>
        <v>0</v>
      </c>
      <c r="I67" s="715">
        <f t="shared" ref="I67:I71" si="46">E67*G67</f>
        <v>0</v>
      </c>
      <c r="J67" s="282">
        <f t="shared" ref="J67:J71" si="47">(E67*F67)+(E67*G67)</f>
        <v>0</v>
      </c>
      <c r="K67" s="337"/>
      <c r="L67" s="331"/>
      <c r="M67" s="585">
        <f t="shared" si="27"/>
        <v>0</v>
      </c>
      <c r="N67" s="585">
        <f t="shared" si="18"/>
        <v>0</v>
      </c>
      <c r="O67" s="314">
        <f t="shared" si="19"/>
        <v>0</v>
      </c>
      <c r="P67" s="336"/>
      <c r="Q67" s="326"/>
      <c r="R67" s="585">
        <f t="shared" si="28"/>
        <v>0</v>
      </c>
      <c r="S67" s="585">
        <f t="shared" si="20"/>
        <v>0</v>
      </c>
      <c r="T67" s="314">
        <f t="shared" si="21"/>
        <v>0</v>
      </c>
      <c r="U67" s="336"/>
      <c r="V67" s="326"/>
      <c r="W67" s="585">
        <f t="shared" si="29"/>
        <v>0</v>
      </c>
      <c r="X67" s="585">
        <f t="shared" si="22"/>
        <v>0</v>
      </c>
      <c r="Y67" s="314">
        <f t="shared" si="23"/>
        <v>0</v>
      </c>
      <c r="Z67" s="87"/>
      <c r="AA67" s="87"/>
      <c r="AB67" s="87"/>
      <c r="AC67" s="87"/>
      <c r="AD67" s="87"/>
      <c r="AE67" s="87"/>
      <c r="AF67" s="87"/>
      <c r="AG67" s="87"/>
      <c r="AH67" s="87"/>
      <c r="AI67" s="87"/>
      <c r="AJ67" s="87"/>
      <c r="AK67" s="87"/>
      <c r="AL67" s="87"/>
      <c r="AM67" s="87"/>
      <c r="AN67" s="87"/>
      <c r="AO67" s="87"/>
      <c r="AP67" s="87"/>
      <c r="AQ67" s="87"/>
      <c r="AR67" s="87"/>
      <c r="AS67" s="87"/>
      <c r="AT67" s="87"/>
      <c r="AU67" s="87"/>
    </row>
    <row r="68" spans="1:47" ht="15.5" x14ac:dyDescent="0.35">
      <c r="A68" s="51" t="s">
        <v>2891</v>
      </c>
      <c r="B68" s="40"/>
      <c r="C68" s="17" t="s">
        <v>322</v>
      </c>
      <c r="D68" s="139" t="s">
        <v>21</v>
      </c>
      <c r="E68" s="89"/>
      <c r="F68" s="40"/>
      <c r="G68" s="271"/>
      <c r="H68" s="274">
        <f t="shared" si="45"/>
        <v>0</v>
      </c>
      <c r="I68" s="715">
        <f t="shared" si="46"/>
        <v>0</v>
      </c>
      <c r="J68" s="282">
        <f t="shared" si="47"/>
        <v>0</v>
      </c>
      <c r="K68" s="337"/>
      <c r="L68" s="331"/>
      <c r="M68" s="585">
        <f t="shared" si="27"/>
        <v>0</v>
      </c>
      <c r="N68" s="585">
        <f t="shared" si="18"/>
        <v>0</v>
      </c>
      <c r="O68" s="314">
        <f t="shared" si="19"/>
        <v>0</v>
      </c>
      <c r="P68" s="336"/>
      <c r="Q68" s="326"/>
      <c r="R68" s="585">
        <f t="shared" si="28"/>
        <v>0</v>
      </c>
      <c r="S68" s="585">
        <f t="shared" si="20"/>
        <v>0</v>
      </c>
      <c r="T68" s="314">
        <f t="shared" si="21"/>
        <v>0</v>
      </c>
      <c r="U68" s="336"/>
      <c r="V68" s="326"/>
      <c r="W68" s="585">
        <f t="shared" si="29"/>
        <v>0</v>
      </c>
      <c r="X68" s="585">
        <f t="shared" si="22"/>
        <v>0</v>
      </c>
      <c r="Y68" s="314">
        <f t="shared" si="23"/>
        <v>0</v>
      </c>
      <c r="Z68" s="87"/>
      <c r="AA68" s="87"/>
      <c r="AB68" s="87"/>
      <c r="AC68" s="87"/>
      <c r="AD68" s="87"/>
      <c r="AE68" s="87"/>
      <c r="AF68" s="87"/>
      <c r="AG68" s="87"/>
      <c r="AH68" s="87"/>
      <c r="AI68" s="87"/>
      <c r="AJ68" s="87"/>
      <c r="AK68" s="87"/>
      <c r="AL68" s="87"/>
      <c r="AM68" s="87"/>
      <c r="AN68" s="87"/>
      <c r="AO68" s="87"/>
      <c r="AP68" s="87"/>
      <c r="AQ68" s="87"/>
      <c r="AR68" s="87"/>
      <c r="AS68" s="87"/>
      <c r="AT68" s="87"/>
      <c r="AU68" s="87"/>
    </row>
    <row r="69" spans="1:47" ht="15.5" x14ac:dyDescent="0.35">
      <c r="A69" s="51" t="s">
        <v>2892</v>
      </c>
      <c r="B69" s="40"/>
      <c r="C69" s="17" t="s">
        <v>323</v>
      </c>
      <c r="D69" s="139" t="s">
        <v>21</v>
      </c>
      <c r="E69" s="89"/>
      <c r="F69" s="40"/>
      <c r="G69" s="271"/>
      <c r="H69" s="274">
        <f t="shared" si="45"/>
        <v>0</v>
      </c>
      <c r="I69" s="715">
        <f t="shared" si="46"/>
        <v>0</v>
      </c>
      <c r="J69" s="282">
        <f t="shared" si="47"/>
        <v>0</v>
      </c>
      <c r="K69" s="337"/>
      <c r="L69" s="331"/>
      <c r="M69" s="585">
        <f t="shared" si="27"/>
        <v>0</v>
      </c>
      <c r="N69" s="585">
        <f t="shared" si="18"/>
        <v>0</v>
      </c>
      <c r="O69" s="314">
        <f t="shared" si="19"/>
        <v>0</v>
      </c>
      <c r="P69" s="336"/>
      <c r="Q69" s="326"/>
      <c r="R69" s="585">
        <f t="shared" si="28"/>
        <v>0</v>
      </c>
      <c r="S69" s="585">
        <f t="shared" si="20"/>
        <v>0</v>
      </c>
      <c r="T69" s="314">
        <f t="shared" si="21"/>
        <v>0</v>
      </c>
      <c r="U69" s="336"/>
      <c r="V69" s="326"/>
      <c r="W69" s="585">
        <f t="shared" si="29"/>
        <v>0</v>
      </c>
      <c r="X69" s="585">
        <f t="shared" si="22"/>
        <v>0</v>
      </c>
      <c r="Y69" s="314">
        <f t="shared" si="23"/>
        <v>0</v>
      </c>
      <c r="Z69" s="87"/>
      <c r="AA69" s="87"/>
      <c r="AB69" s="87"/>
      <c r="AC69" s="87"/>
      <c r="AD69" s="87"/>
      <c r="AE69" s="87"/>
      <c r="AF69" s="87"/>
      <c r="AG69" s="87"/>
      <c r="AH69" s="87"/>
      <c r="AI69" s="87"/>
      <c r="AJ69" s="87"/>
      <c r="AK69" s="87"/>
      <c r="AL69" s="87"/>
      <c r="AM69" s="87"/>
      <c r="AN69" s="87"/>
      <c r="AO69" s="87"/>
      <c r="AP69" s="87"/>
      <c r="AQ69" s="87"/>
      <c r="AR69" s="87"/>
      <c r="AS69" s="87"/>
      <c r="AT69" s="87"/>
      <c r="AU69" s="87"/>
    </row>
    <row r="70" spans="1:47" ht="15.5" x14ac:dyDescent="0.35">
      <c r="A70" s="51" t="s">
        <v>2893</v>
      </c>
      <c r="B70" s="40"/>
      <c r="C70" s="17" t="s">
        <v>670</v>
      </c>
      <c r="D70" s="139" t="s">
        <v>21</v>
      </c>
      <c r="E70" s="89"/>
      <c r="F70" s="40"/>
      <c r="G70" s="271"/>
      <c r="H70" s="274">
        <f t="shared" si="45"/>
        <v>0</v>
      </c>
      <c r="I70" s="715">
        <f t="shared" si="46"/>
        <v>0</v>
      </c>
      <c r="J70" s="282">
        <f t="shared" si="47"/>
        <v>0</v>
      </c>
      <c r="K70" s="337"/>
      <c r="L70" s="331"/>
      <c r="M70" s="585">
        <f t="shared" si="27"/>
        <v>0</v>
      </c>
      <c r="N70" s="585">
        <f t="shared" ref="N70:N76" si="48">L70*G70</f>
        <v>0</v>
      </c>
      <c r="O70" s="314">
        <f t="shared" ref="O70:O76" si="49">SUM(K70*F70)+(L70*G70)</f>
        <v>0</v>
      </c>
      <c r="P70" s="336"/>
      <c r="Q70" s="326"/>
      <c r="R70" s="585">
        <f t="shared" si="28"/>
        <v>0</v>
      </c>
      <c r="S70" s="585">
        <f t="shared" ref="S70:S76" si="50">Q70*G70</f>
        <v>0</v>
      </c>
      <c r="T70" s="314">
        <f t="shared" ref="T70:T76" si="51">SUM(P70*F70)+(Q70*G70)</f>
        <v>0</v>
      </c>
      <c r="U70" s="336"/>
      <c r="V70" s="326"/>
      <c r="W70" s="585">
        <f t="shared" si="29"/>
        <v>0</v>
      </c>
      <c r="X70" s="585">
        <f t="shared" ref="X70:X76" si="52">V70*G70</f>
        <v>0</v>
      </c>
      <c r="Y70" s="314">
        <f t="shared" ref="Y70:Y76" si="53">SUM(U70*F70)+(V70*G70)</f>
        <v>0</v>
      </c>
      <c r="Z70" s="87"/>
      <c r="AA70" s="87"/>
      <c r="AB70" s="87"/>
      <c r="AC70" s="87"/>
      <c r="AD70" s="87"/>
      <c r="AE70" s="87"/>
      <c r="AF70" s="87"/>
      <c r="AG70" s="87"/>
      <c r="AH70" s="87"/>
      <c r="AI70" s="87"/>
      <c r="AJ70" s="87"/>
      <c r="AK70" s="87"/>
      <c r="AL70" s="87"/>
      <c r="AM70" s="87"/>
      <c r="AN70" s="87"/>
      <c r="AO70" s="87"/>
      <c r="AP70" s="87"/>
      <c r="AQ70" s="87"/>
      <c r="AR70" s="87"/>
      <c r="AS70" s="87"/>
      <c r="AT70" s="87"/>
      <c r="AU70" s="87"/>
    </row>
    <row r="71" spans="1:47" ht="15.5" x14ac:dyDescent="0.35">
      <c r="A71" s="51" t="s">
        <v>2894</v>
      </c>
      <c r="B71" s="40"/>
      <c r="C71" s="17" t="s">
        <v>671</v>
      </c>
      <c r="D71" s="139" t="s">
        <v>21</v>
      </c>
      <c r="E71" s="89"/>
      <c r="F71" s="40"/>
      <c r="G71" s="271"/>
      <c r="H71" s="274">
        <f t="shared" si="45"/>
        <v>0</v>
      </c>
      <c r="I71" s="715">
        <f t="shared" si="46"/>
        <v>0</v>
      </c>
      <c r="J71" s="282">
        <f t="shared" si="47"/>
        <v>0</v>
      </c>
      <c r="K71" s="337"/>
      <c r="L71" s="331"/>
      <c r="M71" s="585">
        <f t="shared" si="27"/>
        <v>0</v>
      </c>
      <c r="N71" s="585">
        <f t="shared" si="48"/>
        <v>0</v>
      </c>
      <c r="O71" s="314">
        <f t="shared" si="49"/>
        <v>0</v>
      </c>
      <c r="P71" s="336"/>
      <c r="Q71" s="326"/>
      <c r="R71" s="585">
        <f t="shared" si="28"/>
        <v>0</v>
      </c>
      <c r="S71" s="585">
        <f t="shared" si="50"/>
        <v>0</v>
      </c>
      <c r="T71" s="314">
        <f t="shared" si="51"/>
        <v>0</v>
      </c>
      <c r="U71" s="336"/>
      <c r="V71" s="326"/>
      <c r="W71" s="585">
        <f t="shared" si="29"/>
        <v>0</v>
      </c>
      <c r="X71" s="585">
        <f t="shared" si="52"/>
        <v>0</v>
      </c>
      <c r="Y71" s="314">
        <f t="shared" si="53"/>
        <v>0</v>
      </c>
      <c r="Z71" s="87"/>
      <c r="AA71" s="87"/>
      <c r="AB71" s="87"/>
      <c r="AC71" s="87"/>
      <c r="AD71" s="87"/>
      <c r="AE71" s="87"/>
      <c r="AF71" s="87"/>
      <c r="AG71" s="87"/>
      <c r="AH71" s="87"/>
      <c r="AI71" s="87"/>
      <c r="AJ71" s="87"/>
      <c r="AK71" s="87"/>
      <c r="AL71" s="87"/>
      <c r="AM71" s="87"/>
      <c r="AN71" s="87"/>
      <c r="AO71" s="87"/>
      <c r="AP71" s="87"/>
      <c r="AQ71" s="87"/>
      <c r="AR71" s="87"/>
      <c r="AS71" s="87"/>
      <c r="AT71" s="87"/>
      <c r="AU71" s="87"/>
    </row>
    <row r="72" spans="1:47" ht="59.5" customHeight="1" x14ac:dyDescent="0.35">
      <c r="A72" s="1252" t="s">
        <v>2895</v>
      </c>
      <c r="B72" s="1254"/>
      <c r="C72" s="26" t="s">
        <v>1155</v>
      </c>
      <c r="D72" s="151"/>
      <c r="E72" s="56"/>
      <c r="F72" s="37"/>
      <c r="G72" s="269"/>
      <c r="H72" s="693"/>
      <c r="I72" s="693"/>
      <c r="J72" s="656"/>
      <c r="K72" s="334"/>
      <c r="L72" s="324"/>
      <c r="M72" s="692"/>
      <c r="N72" s="692"/>
      <c r="O72" s="312"/>
      <c r="P72" s="334"/>
      <c r="Q72" s="324"/>
      <c r="R72" s="692"/>
      <c r="S72" s="692"/>
      <c r="T72" s="312"/>
      <c r="U72" s="334"/>
      <c r="V72" s="324"/>
      <c r="W72" s="692"/>
      <c r="X72" s="692"/>
      <c r="Y72" s="312"/>
      <c r="Z72" s="87"/>
      <c r="AA72" s="87"/>
      <c r="AB72" s="87"/>
      <c r="AC72" s="87"/>
      <c r="AD72" s="87"/>
      <c r="AE72" s="87"/>
      <c r="AF72" s="87"/>
      <c r="AG72" s="87"/>
      <c r="AH72" s="87"/>
      <c r="AI72" s="87"/>
      <c r="AJ72" s="87"/>
      <c r="AK72" s="87"/>
      <c r="AL72" s="87"/>
      <c r="AM72" s="87"/>
      <c r="AN72" s="87"/>
      <c r="AO72" s="87"/>
      <c r="AP72" s="87"/>
      <c r="AQ72" s="87"/>
      <c r="AR72" s="87"/>
      <c r="AS72" s="87"/>
      <c r="AT72" s="87"/>
      <c r="AU72" s="87"/>
    </row>
    <row r="73" spans="1:47" ht="15.5" x14ac:dyDescent="0.35">
      <c r="A73" s="51" t="s">
        <v>2896</v>
      </c>
      <c r="B73" s="16">
        <v>278</v>
      </c>
      <c r="C73" s="20" t="s">
        <v>743</v>
      </c>
      <c r="D73" s="31" t="s">
        <v>21</v>
      </c>
      <c r="E73" s="295"/>
      <c r="F73" s="16"/>
      <c r="G73" s="271"/>
      <c r="H73" s="274">
        <f t="shared" ref="H73:H80" si="54">F73*E73</f>
        <v>0</v>
      </c>
      <c r="I73" s="715">
        <f t="shared" ref="I73:I80" si="55">E73*G73</f>
        <v>0</v>
      </c>
      <c r="J73" s="282">
        <f t="shared" ref="J73:J80" si="56">(E73*F73)+(E73*G73)</f>
        <v>0</v>
      </c>
      <c r="K73" s="337"/>
      <c r="L73" s="331"/>
      <c r="M73" s="585">
        <f t="shared" si="27"/>
        <v>0</v>
      </c>
      <c r="N73" s="585">
        <f t="shared" si="48"/>
        <v>0</v>
      </c>
      <c r="O73" s="314">
        <f t="shared" si="49"/>
        <v>0</v>
      </c>
      <c r="P73" s="336"/>
      <c r="Q73" s="326"/>
      <c r="R73" s="585">
        <f t="shared" si="28"/>
        <v>0</v>
      </c>
      <c r="S73" s="585">
        <f t="shared" si="50"/>
        <v>0</v>
      </c>
      <c r="T73" s="314">
        <f t="shared" si="51"/>
        <v>0</v>
      </c>
      <c r="U73" s="336"/>
      <c r="V73" s="326"/>
      <c r="W73" s="585">
        <f t="shared" si="29"/>
        <v>0</v>
      </c>
      <c r="X73" s="585">
        <f t="shared" si="52"/>
        <v>0</v>
      </c>
      <c r="Y73" s="314">
        <f t="shared" si="53"/>
        <v>0</v>
      </c>
      <c r="Z73" s="87"/>
      <c r="AA73" s="87"/>
      <c r="AB73" s="87"/>
      <c r="AC73" s="87"/>
      <c r="AD73" s="87"/>
      <c r="AE73" s="87"/>
      <c r="AF73" s="87"/>
      <c r="AG73" s="87"/>
      <c r="AH73" s="87"/>
      <c r="AI73" s="87"/>
      <c r="AJ73" s="87"/>
      <c r="AK73" s="87"/>
      <c r="AL73" s="87"/>
      <c r="AM73" s="87"/>
      <c r="AN73" s="87"/>
      <c r="AO73" s="87"/>
      <c r="AP73" s="87"/>
      <c r="AQ73" s="87"/>
      <c r="AR73" s="87"/>
      <c r="AS73" s="87"/>
      <c r="AT73" s="87"/>
      <c r="AU73" s="87"/>
    </row>
    <row r="74" spans="1:47" ht="15.5" x14ac:dyDescent="0.35">
      <c r="A74" s="51" t="s">
        <v>2897</v>
      </c>
      <c r="B74" s="16">
        <v>297</v>
      </c>
      <c r="C74" s="20" t="s">
        <v>639</v>
      </c>
      <c r="D74" s="31" t="s">
        <v>21</v>
      </c>
      <c r="E74" s="295"/>
      <c r="F74" s="16"/>
      <c r="G74" s="271"/>
      <c r="H74" s="274">
        <f t="shared" si="54"/>
        <v>0</v>
      </c>
      <c r="I74" s="715">
        <f t="shared" si="55"/>
        <v>0</v>
      </c>
      <c r="J74" s="282">
        <f t="shared" si="56"/>
        <v>0</v>
      </c>
      <c r="K74" s="337"/>
      <c r="L74" s="331"/>
      <c r="M74" s="585">
        <f t="shared" si="27"/>
        <v>0</v>
      </c>
      <c r="N74" s="585">
        <f t="shared" si="48"/>
        <v>0</v>
      </c>
      <c r="O74" s="314">
        <f t="shared" si="49"/>
        <v>0</v>
      </c>
      <c r="P74" s="336"/>
      <c r="Q74" s="326"/>
      <c r="R74" s="585">
        <f t="shared" si="28"/>
        <v>0</v>
      </c>
      <c r="S74" s="585">
        <f t="shared" si="50"/>
        <v>0</v>
      </c>
      <c r="T74" s="314">
        <f t="shared" si="51"/>
        <v>0</v>
      </c>
      <c r="U74" s="336"/>
      <c r="V74" s="326"/>
      <c r="W74" s="585">
        <f t="shared" si="29"/>
        <v>0</v>
      </c>
      <c r="X74" s="585">
        <f t="shared" si="52"/>
        <v>0</v>
      </c>
      <c r="Y74" s="314">
        <f t="shared" si="53"/>
        <v>0</v>
      </c>
      <c r="Z74" s="87"/>
      <c r="AA74" s="87"/>
      <c r="AB74" s="87"/>
      <c r="AC74" s="87"/>
      <c r="AD74" s="87"/>
      <c r="AE74" s="87"/>
      <c r="AF74" s="87"/>
      <c r="AG74" s="87"/>
      <c r="AH74" s="87"/>
      <c r="AI74" s="87"/>
      <c r="AJ74" s="87"/>
      <c r="AK74" s="87"/>
      <c r="AL74" s="87"/>
      <c r="AM74" s="87"/>
      <c r="AN74" s="87"/>
      <c r="AO74" s="87"/>
      <c r="AP74" s="87"/>
      <c r="AQ74" s="87"/>
      <c r="AR74" s="87"/>
      <c r="AS74" s="87"/>
      <c r="AT74" s="87"/>
      <c r="AU74" s="87"/>
    </row>
    <row r="75" spans="1:47" ht="31" x14ac:dyDescent="0.35">
      <c r="A75" s="51" t="s">
        <v>2898</v>
      </c>
      <c r="B75" s="16">
        <v>262</v>
      </c>
      <c r="C75" s="20" t="s">
        <v>640</v>
      </c>
      <c r="D75" s="31" t="s">
        <v>1204</v>
      </c>
      <c r="E75" s="295"/>
      <c r="F75" s="16"/>
      <c r="G75" s="271"/>
      <c r="H75" s="274">
        <f t="shared" si="54"/>
        <v>0</v>
      </c>
      <c r="I75" s="715">
        <f t="shared" si="55"/>
        <v>0</v>
      </c>
      <c r="J75" s="282">
        <f t="shared" si="56"/>
        <v>0</v>
      </c>
      <c r="K75" s="337"/>
      <c r="L75" s="331"/>
      <c r="M75" s="585">
        <f t="shared" si="27"/>
        <v>0</v>
      </c>
      <c r="N75" s="585">
        <f t="shared" si="48"/>
        <v>0</v>
      </c>
      <c r="O75" s="314">
        <f t="shared" si="49"/>
        <v>0</v>
      </c>
      <c r="P75" s="336"/>
      <c r="Q75" s="326"/>
      <c r="R75" s="585">
        <f t="shared" si="28"/>
        <v>0</v>
      </c>
      <c r="S75" s="585">
        <f t="shared" si="50"/>
        <v>0</v>
      </c>
      <c r="T75" s="314">
        <f t="shared" si="51"/>
        <v>0</v>
      </c>
      <c r="U75" s="336"/>
      <c r="V75" s="326"/>
      <c r="W75" s="585">
        <f t="shared" si="29"/>
        <v>0</v>
      </c>
      <c r="X75" s="585">
        <f t="shared" si="52"/>
        <v>0</v>
      </c>
      <c r="Y75" s="314">
        <f t="shared" si="53"/>
        <v>0</v>
      </c>
      <c r="Z75" s="87"/>
      <c r="AA75" s="87"/>
      <c r="AB75" s="87"/>
      <c r="AC75" s="87"/>
      <c r="AD75" s="87"/>
      <c r="AE75" s="87"/>
      <c r="AF75" s="87"/>
      <c r="AG75" s="87"/>
      <c r="AH75" s="87"/>
      <c r="AI75" s="87"/>
      <c r="AJ75" s="87"/>
      <c r="AK75" s="87"/>
      <c r="AL75" s="87"/>
      <c r="AM75" s="87"/>
      <c r="AN75" s="87"/>
      <c r="AO75" s="87"/>
      <c r="AP75" s="87"/>
      <c r="AQ75" s="87"/>
      <c r="AR75" s="87"/>
      <c r="AS75" s="87"/>
      <c r="AT75" s="87"/>
      <c r="AU75" s="87"/>
    </row>
    <row r="76" spans="1:47" ht="31" x14ac:dyDescent="0.35">
      <c r="A76" s="51" t="s">
        <v>2899</v>
      </c>
      <c r="B76" s="16">
        <v>262</v>
      </c>
      <c r="C76" s="20" t="s">
        <v>643</v>
      </c>
      <c r="D76" s="31" t="s">
        <v>641</v>
      </c>
      <c r="E76" s="295"/>
      <c r="F76" s="16"/>
      <c r="G76" s="271"/>
      <c r="H76" s="274">
        <f t="shared" si="54"/>
        <v>0</v>
      </c>
      <c r="I76" s="715">
        <f t="shared" si="55"/>
        <v>0</v>
      </c>
      <c r="J76" s="282">
        <f t="shared" si="56"/>
        <v>0</v>
      </c>
      <c r="K76" s="337"/>
      <c r="L76" s="331"/>
      <c r="M76" s="585">
        <f t="shared" si="27"/>
        <v>0</v>
      </c>
      <c r="N76" s="585">
        <f t="shared" si="48"/>
        <v>0</v>
      </c>
      <c r="O76" s="314">
        <f t="shared" si="49"/>
        <v>0</v>
      </c>
      <c r="P76" s="336"/>
      <c r="Q76" s="326"/>
      <c r="R76" s="585">
        <f t="shared" si="28"/>
        <v>0</v>
      </c>
      <c r="S76" s="585">
        <f t="shared" si="50"/>
        <v>0</v>
      </c>
      <c r="T76" s="314">
        <f t="shared" si="51"/>
        <v>0</v>
      </c>
      <c r="U76" s="336"/>
      <c r="V76" s="326"/>
      <c r="W76" s="585">
        <f t="shared" si="29"/>
        <v>0</v>
      </c>
      <c r="X76" s="585">
        <f t="shared" si="52"/>
        <v>0</v>
      </c>
      <c r="Y76" s="314">
        <f t="shared" si="53"/>
        <v>0</v>
      </c>
      <c r="Z76" s="87"/>
      <c r="AA76" s="87"/>
      <c r="AB76" s="87"/>
      <c r="AC76" s="87"/>
      <c r="AD76" s="87"/>
      <c r="AE76" s="87"/>
      <c r="AF76" s="87"/>
      <c r="AG76" s="87"/>
      <c r="AH76" s="87"/>
      <c r="AI76" s="87"/>
      <c r="AJ76" s="87"/>
      <c r="AK76" s="87"/>
      <c r="AL76" s="87"/>
      <c r="AM76" s="87"/>
      <c r="AN76" s="87"/>
      <c r="AO76" s="87"/>
      <c r="AP76" s="87"/>
      <c r="AQ76" s="87"/>
      <c r="AR76" s="87"/>
      <c r="AS76" s="87"/>
      <c r="AT76" s="87"/>
      <c r="AU76" s="87"/>
    </row>
    <row r="77" spans="1:47" ht="31" x14ac:dyDescent="0.35">
      <c r="A77" s="51" t="s">
        <v>2900</v>
      </c>
      <c r="B77" s="16">
        <v>262</v>
      </c>
      <c r="C77" s="20" t="s">
        <v>644</v>
      </c>
      <c r="D77" s="31" t="s">
        <v>573</v>
      </c>
      <c r="E77" s="295"/>
      <c r="F77" s="16"/>
      <c r="G77" s="271"/>
      <c r="H77" s="274">
        <f t="shared" si="54"/>
        <v>0</v>
      </c>
      <c r="I77" s="715">
        <f t="shared" si="55"/>
        <v>0</v>
      </c>
      <c r="J77" s="282">
        <f t="shared" si="56"/>
        <v>0</v>
      </c>
      <c r="K77" s="337"/>
      <c r="L77" s="331"/>
      <c r="M77" s="585">
        <f t="shared" si="27"/>
        <v>0</v>
      </c>
      <c r="N77" s="585">
        <f t="shared" si="27"/>
        <v>0</v>
      </c>
      <c r="O77" s="314">
        <f t="shared" ref="O77:O80" si="57">SUM(K77*F77)+(L77*G77)</f>
        <v>0</v>
      </c>
      <c r="P77" s="336"/>
      <c r="Q77" s="326"/>
      <c r="R77" s="585">
        <f t="shared" si="28"/>
        <v>0</v>
      </c>
      <c r="S77" s="585">
        <f t="shared" si="28"/>
        <v>0</v>
      </c>
      <c r="T77" s="314">
        <f t="shared" ref="T77:T80" si="58">SUM(P77*F77)+(Q77*G77)</f>
        <v>0</v>
      </c>
      <c r="U77" s="336"/>
      <c r="V77" s="326"/>
      <c r="W77" s="585">
        <f t="shared" si="29"/>
        <v>0</v>
      </c>
      <c r="X77" s="585">
        <f t="shared" si="29"/>
        <v>0</v>
      </c>
      <c r="Y77" s="314">
        <f t="shared" ref="Y77:Y80" si="59">SUM(U77*F77)+(V77*G77)</f>
        <v>0</v>
      </c>
      <c r="Z77" s="87"/>
      <c r="AA77" s="87"/>
      <c r="AB77" s="87"/>
      <c r="AC77" s="87"/>
      <c r="AD77" s="87"/>
      <c r="AE77" s="87"/>
      <c r="AF77" s="87"/>
      <c r="AG77" s="87"/>
      <c r="AH77" s="87"/>
      <c r="AI77" s="87"/>
      <c r="AJ77" s="87"/>
      <c r="AK77" s="87"/>
      <c r="AL77" s="87"/>
      <c r="AM77" s="87"/>
      <c r="AN77" s="87"/>
      <c r="AO77" s="87"/>
      <c r="AP77" s="87"/>
      <c r="AQ77" s="87"/>
      <c r="AR77" s="87"/>
      <c r="AS77" s="87"/>
      <c r="AT77" s="87"/>
      <c r="AU77" s="87"/>
    </row>
    <row r="78" spans="1:47" ht="31" x14ac:dyDescent="0.35">
      <c r="A78" s="51" t="s">
        <v>2901</v>
      </c>
      <c r="B78" s="16">
        <v>266</v>
      </c>
      <c r="C78" s="20" t="s">
        <v>642</v>
      </c>
      <c r="D78" s="31" t="s">
        <v>1205</v>
      </c>
      <c r="E78" s="295"/>
      <c r="F78" s="16"/>
      <c r="G78" s="271"/>
      <c r="H78" s="274">
        <f t="shared" si="54"/>
        <v>0</v>
      </c>
      <c r="I78" s="715">
        <f t="shared" si="55"/>
        <v>0</v>
      </c>
      <c r="J78" s="282">
        <f t="shared" si="56"/>
        <v>0</v>
      </c>
      <c r="K78" s="337"/>
      <c r="L78" s="331"/>
      <c r="M78" s="585">
        <f>K78*F78</f>
        <v>0</v>
      </c>
      <c r="N78" s="585">
        <f>L78*G78</f>
        <v>0</v>
      </c>
      <c r="O78" s="314">
        <f t="shared" si="57"/>
        <v>0</v>
      </c>
      <c r="P78" s="336"/>
      <c r="Q78" s="326"/>
      <c r="R78" s="585">
        <f t="shared" si="28"/>
        <v>0</v>
      </c>
      <c r="S78" s="585">
        <f t="shared" si="28"/>
        <v>0</v>
      </c>
      <c r="T78" s="314">
        <f t="shared" si="58"/>
        <v>0</v>
      </c>
      <c r="U78" s="336"/>
      <c r="V78" s="326"/>
      <c r="W78" s="585">
        <f t="shared" si="29"/>
        <v>0</v>
      </c>
      <c r="X78" s="585">
        <f t="shared" si="29"/>
        <v>0</v>
      </c>
      <c r="Y78" s="314">
        <f t="shared" si="59"/>
        <v>0</v>
      </c>
      <c r="Z78" s="92"/>
      <c r="AA78" s="92"/>
      <c r="AB78" s="92"/>
      <c r="AC78" s="92"/>
      <c r="AD78" s="92"/>
      <c r="AE78" s="92"/>
      <c r="AF78" s="92"/>
      <c r="AG78" s="92"/>
      <c r="AH78" s="92"/>
      <c r="AI78" s="92"/>
      <c r="AJ78" s="92"/>
      <c r="AK78" s="92"/>
      <c r="AL78" s="92"/>
      <c r="AM78" s="92"/>
      <c r="AN78" s="92"/>
      <c r="AO78" s="92"/>
      <c r="AP78" s="92"/>
      <c r="AQ78" s="92"/>
      <c r="AR78" s="92"/>
      <c r="AS78" s="92"/>
      <c r="AT78" s="92"/>
      <c r="AU78" s="92"/>
    </row>
    <row r="79" spans="1:47" ht="15.5" x14ac:dyDescent="0.35">
      <c r="A79" s="51" t="s">
        <v>2902</v>
      </c>
      <c r="B79" s="16"/>
      <c r="C79" s="20" t="s">
        <v>646</v>
      </c>
      <c r="D79" s="31" t="s">
        <v>214</v>
      </c>
      <c r="E79" s="295"/>
      <c r="F79" s="16"/>
      <c r="G79" s="271"/>
      <c r="H79" s="274">
        <f t="shared" si="54"/>
        <v>0</v>
      </c>
      <c r="I79" s="715">
        <f t="shared" si="55"/>
        <v>0</v>
      </c>
      <c r="J79" s="282">
        <f t="shared" si="56"/>
        <v>0</v>
      </c>
      <c r="K79" s="337"/>
      <c r="L79" s="331"/>
      <c r="M79" s="585">
        <f t="shared" si="27"/>
        <v>0</v>
      </c>
      <c r="N79" s="585">
        <f t="shared" si="27"/>
        <v>0</v>
      </c>
      <c r="O79" s="314">
        <f t="shared" si="57"/>
        <v>0</v>
      </c>
      <c r="P79" s="336"/>
      <c r="Q79" s="326"/>
      <c r="R79" s="585">
        <f t="shared" si="28"/>
        <v>0</v>
      </c>
      <c r="S79" s="585">
        <f t="shared" si="28"/>
        <v>0</v>
      </c>
      <c r="T79" s="314">
        <f t="shared" si="58"/>
        <v>0</v>
      </c>
      <c r="U79" s="336"/>
      <c r="V79" s="326"/>
      <c r="W79" s="585">
        <f t="shared" si="29"/>
        <v>0</v>
      </c>
      <c r="X79" s="585">
        <f t="shared" si="29"/>
        <v>0</v>
      </c>
      <c r="Y79" s="314">
        <f t="shared" si="59"/>
        <v>0</v>
      </c>
      <c r="Z79" s="92"/>
      <c r="AA79" s="92"/>
      <c r="AB79" s="92"/>
      <c r="AC79" s="92"/>
      <c r="AD79" s="92"/>
      <c r="AE79" s="92"/>
      <c r="AF79" s="92"/>
      <c r="AG79" s="92"/>
      <c r="AH79" s="92"/>
      <c r="AI79" s="92"/>
      <c r="AJ79" s="92"/>
      <c r="AK79" s="92"/>
      <c r="AL79" s="92"/>
      <c r="AM79" s="92"/>
      <c r="AN79" s="92"/>
      <c r="AO79" s="92"/>
      <c r="AP79" s="92"/>
      <c r="AQ79" s="92"/>
      <c r="AR79" s="92"/>
      <c r="AS79" s="92"/>
      <c r="AT79" s="92"/>
      <c r="AU79" s="92"/>
    </row>
    <row r="80" spans="1:47" ht="16" thickBot="1" x14ac:dyDescent="0.4">
      <c r="A80" s="378" t="s">
        <v>2903</v>
      </c>
      <c r="B80" s="83" t="s">
        <v>1206</v>
      </c>
      <c r="C80" s="28" t="s">
        <v>635</v>
      </c>
      <c r="D80" s="32" t="s">
        <v>21</v>
      </c>
      <c r="E80" s="298"/>
      <c r="F80" s="83"/>
      <c r="G80" s="404"/>
      <c r="H80" s="516">
        <f t="shared" si="54"/>
        <v>0</v>
      </c>
      <c r="I80" s="716">
        <f t="shared" si="55"/>
        <v>0</v>
      </c>
      <c r="J80" s="538">
        <f t="shared" si="56"/>
        <v>0</v>
      </c>
      <c r="K80" s="337"/>
      <c r="L80" s="331"/>
      <c r="M80" s="585">
        <f t="shared" si="27"/>
        <v>0</v>
      </c>
      <c r="N80" s="585">
        <f t="shared" si="27"/>
        <v>0</v>
      </c>
      <c r="O80" s="314">
        <f t="shared" si="57"/>
        <v>0</v>
      </c>
      <c r="P80" s="336"/>
      <c r="Q80" s="326"/>
      <c r="R80" s="585">
        <f t="shared" si="28"/>
        <v>0</v>
      </c>
      <c r="S80" s="585">
        <f t="shared" si="28"/>
        <v>0</v>
      </c>
      <c r="T80" s="314">
        <f t="shared" si="58"/>
        <v>0</v>
      </c>
      <c r="U80" s="336"/>
      <c r="V80" s="326"/>
      <c r="W80" s="585">
        <f t="shared" si="29"/>
        <v>0</v>
      </c>
      <c r="X80" s="585">
        <f t="shared" si="29"/>
        <v>0</v>
      </c>
      <c r="Y80" s="314">
        <f t="shared" si="59"/>
        <v>0</v>
      </c>
      <c r="Z80" s="92"/>
      <c r="AA80" s="92"/>
      <c r="AB80" s="92"/>
      <c r="AC80" s="92"/>
      <c r="AD80" s="92"/>
      <c r="AE80" s="92"/>
      <c r="AF80" s="92"/>
      <c r="AG80" s="92"/>
      <c r="AH80" s="92"/>
      <c r="AI80" s="92"/>
      <c r="AJ80" s="92"/>
      <c r="AK80" s="92"/>
      <c r="AL80" s="92"/>
      <c r="AM80" s="92"/>
      <c r="AN80" s="92"/>
      <c r="AO80" s="92"/>
      <c r="AP80" s="92"/>
      <c r="AQ80" s="92"/>
      <c r="AR80" s="92"/>
      <c r="AS80" s="92"/>
      <c r="AT80" s="92"/>
      <c r="AU80" s="92"/>
    </row>
    <row r="81" spans="1:47" s="76" customFormat="1" ht="38" customHeight="1" thickBot="1" x14ac:dyDescent="0.4">
      <c r="A81" s="33"/>
      <c r="B81" s="10"/>
      <c r="C81" s="9" t="s">
        <v>3158</v>
      </c>
      <c r="D81" s="382"/>
      <c r="E81" s="405"/>
      <c r="F81" s="302"/>
      <c r="G81" s="406"/>
      <c r="H81" s="406">
        <f>SUM(H6:H80)</f>
        <v>0</v>
      </c>
      <c r="I81" s="406">
        <f>SUM(I6:I80)</f>
        <v>0</v>
      </c>
      <c r="J81" s="407">
        <f>SUM(J6:J80)</f>
        <v>0</v>
      </c>
      <c r="K81" s="582"/>
      <c r="L81" s="406"/>
      <c r="M81" s="406">
        <f>SUM(M6:M80)</f>
        <v>0</v>
      </c>
      <c r="N81" s="406">
        <f>SUM(N6:N80)</f>
        <v>0</v>
      </c>
      <c r="O81" s="407">
        <f>SUM(O6:O80)</f>
        <v>0</v>
      </c>
      <c r="P81" s="302"/>
      <c r="Q81" s="406"/>
      <c r="R81" s="406">
        <f>SUM(R6:R80)</f>
        <v>0</v>
      </c>
      <c r="S81" s="406">
        <f>SUM(S6:S80)</f>
        <v>0</v>
      </c>
      <c r="T81" s="407">
        <f>SUM(T6:T80)</f>
        <v>0</v>
      </c>
      <c r="U81" s="302"/>
      <c r="V81" s="406"/>
      <c r="W81" s="406">
        <f>SUM(W6:W80)</f>
        <v>0</v>
      </c>
      <c r="X81" s="406">
        <f>SUM(X6:X80)</f>
        <v>0</v>
      </c>
      <c r="Y81" s="407">
        <f>SUM(Y6:Y80)</f>
        <v>0</v>
      </c>
      <c r="Z81" s="92"/>
      <c r="AA81" s="92"/>
      <c r="AB81" s="92"/>
      <c r="AC81" s="92"/>
      <c r="AD81" s="92"/>
      <c r="AE81" s="92"/>
      <c r="AF81" s="92"/>
      <c r="AG81" s="92"/>
      <c r="AH81" s="92"/>
      <c r="AI81" s="92"/>
      <c r="AJ81" s="92"/>
      <c r="AK81" s="92"/>
      <c r="AL81" s="92"/>
      <c r="AM81" s="92"/>
      <c r="AN81" s="92"/>
      <c r="AO81" s="92"/>
      <c r="AP81" s="92"/>
      <c r="AQ81" s="92"/>
      <c r="AR81" s="92"/>
      <c r="AS81" s="92"/>
      <c r="AT81" s="92"/>
      <c r="AU81" s="92"/>
    </row>
    <row r="82" spans="1:47" s="6" customFormat="1" ht="22" customHeight="1" x14ac:dyDescent="0.35">
      <c r="A82" s="441" t="s">
        <v>195</v>
      </c>
      <c r="D82" s="1248" t="s">
        <v>194</v>
      </c>
      <c r="E82" s="448"/>
      <c r="F82" s="758"/>
      <c r="G82" s="442"/>
      <c r="H82" s="442"/>
      <c r="I82" s="442"/>
      <c r="J82" s="442"/>
      <c r="K82" s="413"/>
      <c r="L82" s="413"/>
      <c r="M82" s="414"/>
      <c r="N82" s="414"/>
      <c r="O82" s="414"/>
      <c r="P82" s="418"/>
      <c r="Q82" s="418"/>
      <c r="R82" s="414"/>
      <c r="S82" s="414"/>
      <c r="T82" s="414"/>
      <c r="U82" s="418"/>
      <c r="V82" s="418"/>
      <c r="W82" s="414"/>
      <c r="X82" s="414"/>
      <c r="Y82" s="414"/>
      <c r="Z82" s="92"/>
      <c r="AA82" s="92"/>
      <c r="AB82" s="92"/>
      <c r="AC82" s="92"/>
      <c r="AD82" s="92"/>
      <c r="AE82" s="92"/>
      <c r="AF82" s="92"/>
      <c r="AG82" s="92"/>
      <c r="AH82" s="92"/>
      <c r="AI82" s="92"/>
      <c r="AJ82" s="92"/>
      <c r="AK82" s="92"/>
      <c r="AL82" s="92"/>
      <c r="AM82" s="92"/>
      <c r="AN82" s="92"/>
      <c r="AO82" s="92"/>
      <c r="AP82" s="92"/>
      <c r="AQ82" s="92"/>
      <c r="AR82" s="92"/>
      <c r="AS82" s="92"/>
      <c r="AT82" s="92"/>
      <c r="AU82" s="92"/>
    </row>
    <row r="83" spans="1:47" s="6" customFormat="1" ht="22" customHeight="1" thickBot="1" x14ac:dyDescent="0.4">
      <c r="A83" s="444" t="s">
        <v>982</v>
      </c>
      <c r="B83" s="184"/>
      <c r="C83" s="184"/>
      <c r="D83" s="1249"/>
      <c r="E83" s="445"/>
      <c r="F83" s="759"/>
      <c r="G83" s="442"/>
      <c r="H83" s="442"/>
      <c r="I83" s="442"/>
      <c r="J83" s="442"/>
      <c r="K83" s="422"/>
      <c r="L83" s="422"/>
      <c r="M83" s="443"/>
      <c r="N83" s="443"/>
      <c r="O83" s="443"/>
      <c r="P83" s="419"/>
      <c r="Q83" s="419"/>
      <c r="R83" s="443"/>
      <c r="S83" s="443"/>
      <c r="T83" s="443"/>
      <c r="U83" s="419"/>
      <c r="V83" s="419"/>
      <c r="W83" s="443"/>
      <c r="X83" s="443"/>
      <c r="Y83" s="443"/>
      <c r="Z83" s="92"/>
      <c r="AA83" s="92"/>
      <c r="AB83" s="92"/>
      <c r="AC83" s="92"/>
      <c r="AD83" s="92"/>
      <c r="AE83" s="92"/>
      <c r="AF83" s="92"/>
      <c r="AG83" s="92"/>
      <c r="AH83" s="92"/>
      <c r="AI83" s="92"/>
      <c r="AJ83" s="92"/>
      <c r="AK83" s="92"/>
      <c r="AL83" s="92"/>
      <c r="AM83" s="92"/>
      <c r="AN83" s="92"/>
      <c r="AO83" s="92"/>
      <c r="AP83" s="92"/>
      <c r="AQ83" s="92"/>
      <c r="AR83" s="92"/>
      <c r="AS83" s="92"/>
      <c r="AT83" s="92"/>
      <c r="AU83" s="92"/>
    </row>
    <row r="84" spans="1:47" s="6" customFormat="1" ht="22" customHeight="1" x14ac:dyDescent="0.35">
      <c r="A84" s="446" t="s">
        <v>3085</v>
      </c>
      <c r="B84" s="447"/>
      <c r="C84" s="447"/>
      <c r="D84" s="1248" t="s">
        <v>194</v>
      </c>
      <c r="E84" s="448"/>
      <c r="F84" s="758"/>
      <c r="G84" s="442"/>
      <c r="H84" s="442"/>
      <c r="I84" s="442"/>
      <c r="J84" s="442"/>
      <c r="K84" s="422"/>
      <c r="L84" s="422"/>
      <c r="M84" s="443"/>
      <c r="N84" s="443"/>
      <c r="O84" s="443"/>
      <c r="P84" s="419"/>
      <c r="Q84" s="419"/>
      <c r="R84" s="443"/>
      <c r="S84" s="443"/>
      <c r="T84" s="443"/>
      <c r="U84" s="419"/>
      <c r="V84" s="419"/>
      <c r="W84" s="443"/>
      <c r="X84" s="443"/>
      <c r="Y84" s="443"/>
      <c r="Z84" s="87"/>
      <c r="AA84" s="87"/>
      <c r="AB84" s="87"/>
      <c r="AC84" s="87"/>
      <c r="AD84" s="87"/>
      <c r="AE84" s="87"/>
      <c r="AF84" s="87"/>
      <c r="AG84" s="87"/>
      <c r="AH84" s="87"/>
      <c r="AI84" s="87"/>
      <c r="AJ84" s="87"/>
      <c r="AK84" s="87"/>
      <c r="AL84" s="87"/>
      <c r="AM84" s="87"/>
      <c r="AN84" s="87"/>
      <c r="AO84" s="87"/>
      <c r="AP84" s="87"/>
      <c r="AQ84" s="87"/>
      <c r="AR84" s="87"/>
      <c r="AS84" s="87"/>
      <c r="AT84" s="87"/>
      <c r="AU84" s="87"/>
    </row>
    <row r="85" spans="1:47" s="6" customFormat="1" ht="22" customHeight="1" thickBot="1" x14ac:dyDescent="0.4">
      <c r="A85" s="444" t="s">
        <v>196</v>
      </c>
      <c r="B85" s="184"/>
      <c r="C85" s="184"/>
      <c r="D85" s="1249"/>
      <c r="E85" s="445"/>
      <c r="F85" s="759"/>
      <c r="G85" s="442"/>
      <c r="H85" s="442"/>
      <c r="I85" s="442"/>
      <c r="J85" s="442"/>
      <c r="K85" s="413"/>
      <c r="L85" s="413"/>
      <c r="M85" s="414"/>
      <c r="N85" s="414"/>
      <c r="O85" s="414"/>
      <c r="P85" s="418"/>
      <c r="Q85" s="418"/>
      <c r="R85" s="414"/>
      <c r="S85" s="414"/>
      <c r="T85" s="414"/>
      <c r="U85" s="418"/>
      <c r="V85" s="418"/>
      <c r="W85" s="414"/>
      <c r="X85" s="414"/>
      <c r="Y85" s="414"/>
      <c r="Z85" s="92"/>
      <c r="AA85" s="92"/>
      <c r="AB85" s="92"/>
      <c r="AC85" s="92"/>
      <c r="AD85" s="92"/>
      <c r="AE85" s="92"/>
      <c r="AF85" s="92"/>
      <c r="AG85" s="92"/>
      <c r="AH85" s="92"/>
      <c r="AI85" s="92"/>
      <c r="AJ85" s="92"/>
      <c r="AK85" s="92"/>
      <c r="AL85" s="92"/>
      <c r="AM85" s="92"/>
      <c r="AN85" s="92"/>
      <c r="AO85" s="92"/>
      <c r="AP85" s="92"/>
      <c r="AQ85" s="92"/>
      <c r="AR85" s="92"/>
      <c r="AS85" s="92"/>
      <c r="AT85" s="92"/>
      <c r="AU85" s="92"/>
    </row>
    <row r="86" spans="1:47" s="6" customFormat="1" ht="22" customHeight="1" x14ac:dyDescent="0.35">
      <c r="A86" s="446" t="s">
        <v>197</v>
      </c>
      <c r="B86" s="447"/>
      <c r="C86" s="447"/>
      <c r="D86" s="1248" t="s">
        <v>194</v>
      </c>
      <c r="E86" s="448"/>
      <c r="F86" s="758"/>
      <c r="G86" s="442"/>
      <c r="H86" s="442"/>
      <c r="I86" s="442"/>
      <c r="J86" s="442"/>
      <c r="K86" s="413"/>
      <c r="L86" s="413"/>
      <c r="M86" s="414"/>
      <c r="N86" s="414"/>
      <c r="O86" s="414"/>
      <c r="P86" s="418"/>
      <c r="Q86" s="418"/>
      <c r="R86" s="414"/>
      <c r="S86" s="414"/>
      <c r="T86" s="414"/>
      <c r="U86" s="418"/>
      <c r="V86" s="418"/>
      <c r="W86" s="414"/>
      <c r="X86" s="414"/>
      <c r="Y86" s="414"/>
      <c r="Z86" s="92"/>
      <c r="AA86" s="92"/>
      <c r="AB86" s="92"/>
      <c r="AC86" s="92"/>
      <c r="AD86" s="92"/>
      <c r="AE86" s="92"/>
      <c r="AF86" s="92"/>
      <c r="AG86" s="92"/>
      <c r="AH86" s="92"/>
      <c r="AI86" s="92"/>
      <c r="AJ86" s="92"/>
      <c r="AK86" s="92"/>
      <c r="AL86" s="92"/>
      <c r="AM86" s="92"/>
      <c r="AN86" s="92"/>
      <c r="AO86" s="92"/>
      <c r="AP86" s="92"/>
      <c r="AQ86" s="92"/>
      <c r="AR86" s="92"/>
      <c r="AS86" s="92"/>
      <c r="AT86" s="92"/>
      <c r="AU86" s="92"/>
    </row>
    <row r="87" spans="1:47" s="6" customFormat="1" ht="22" customHeight="1" thickBot="1" x14ac:dyDescent="0.4">
      <c r="A87" s="444" t="s">
        <v>198</v>
      </c>
      <c r="B87" s="184"/>
      <c r="C87" s="184"/>
      <c r="D87" s="1249"/>
      <c r="E87" s="445"/>
      <c r="F87" s="759"/>
      <c r="G87" s="442"/>
      <c r="H87" s="442"/>
      <c r="I87" s="442"/>
      <c r="J87" s="442"/>
      <c r="K87" s="413"/>
      <c r="L87" s="413"/>
      <c r="M87" s="414"/>
      <c r="N87" s="414"/>
      <c r="O87" s="414"/>
      <c r="P87" s="418"/>
      <c r="Q87" s="418"/>
      <c r="R87" s="414"/>
      <c r="S87" s="414"/>
      <c r="T87" s="414"/>
      <c r="U87" s="418"/>
      <c r="V87" s="418"/>
      <c r="W87" s="414"/>
      <c r="X87" s="414"/>
      <c r="Y87" s="414"/>
      <c r="Z87" s="92"/>
      <c r="AA87" s="92"/>
      <c r="AB87" s="92"/>
      <c r="AC87" s="92"/>
      <c r="AD87" s="92"/>
      <c r="AE87" s="92"/>
      <c r="AF87" s="92"/>
      <c r="AG87" s="92"/>
      <c r="AH87" s="92"/>
      <c r="AI87" s="92"/>
      <c r="AJ87" s="92"/>
      <c r="AK87" s="92"/>
      <c r="AL87" s="92"/>
      <c r="AM87" s="92"/>
      <c r="AN87" s="92"/>
      <c r="AO87" s="92"/>
      <c r="AP87" s="92"/>
      <c r="AQ87" s="92"/>
      <c r="AR87" s="92"/>
      <c r="AS87" s="92"/>
      <c r="AT87" s="92"/>
      <c r="AU87" s="92"/>
    </row>
    <row r="88" spans="1:47" s="6" customFormat="1" ht="22" customHeight="1" x14ac:dyDescent="0.35">
      <c r="A88" s="446" t="s">
        <v>199</v>
      </c>
      <c r="B88" s="447"/>
      <c r="C88" s="447"/>
      <c r="D88" s="1248" t="s">
        <v>194</v>
      </c>
      <c r="E88" s="448"/>
      <c r="F88" s="758"/>
      <c r="G88" s="442"/>
      <c r="H88" s="442"/>
      <c r="I88" s="442"/>
      <c r="J88" s="442"/>
      <c r="K88" s="413"/>
      <c r="L88" s="413"/>
      <c r="M88" s="414"/>
      <c r="N88" s="414"/>
      <c r="O88" s="414"/>
      <c r="P88" s="418"/>
      <c r="Q88" s="418"/>
      <c r="R88" s="414"/>
      <c r="S88" s="414"/>
      <c r="T88" s="414"/>
      <c r="U88" s="418"/>
      <c r="V88" s="418"/>
      <c r="W88" s="414"/>
      <c r="X88" s="414"/>
      <c r="Y88" s="414"/>
      <c r="Z88" s="92"/>
      <c r="AA88" s="92"/>
      <c r="AB88" s="92"/>
      <c r="AC88" s="92"/>
      <c r="AD88" s="92"/>
      <c r="AE88" s="92"/>
      <c r="AF88" s="92"/>
      <c r="AG88" s="92"/>
      <c r="AH88" s="92"/>
      <c r="AI88" s="92"/>
      <c r="AJ88" s="92"/>
      <c r="AK88" s="92"/>
      <c r="AL88" s="92"/>
      <c r="AM88" s="92"/>
      <c r="AN88" s="92"/>
      <c r="AO88" s="92"/>
      <c r="AP88" s="92"/>
      <c r="AQ88" s="92"/>
      <c r="AR88" s="92"/>
      <c r="AS88" s="92"/>
      <c r="AT88" s="92"/>
      <c r="AU88" s="92"/>
    </row>
    <row r="89" spans="1:47" s="6" customFormat="1" ht="22" customHeight="1" thickBot="1" x14ac:dyDescent="0.4">
      <c r="A89" s="444" t="s">
        <v>3086</v>
      </c>
      <c r="B89" s="184"/>
      <c r="C89" s="184"/>
      <c r="D89" s="1249"/>
      <c r="E89" s="445"/>
      <c r="F89" s="759"/>
      <c r="G89" s="442"/>
      <c r="H89" s="442"/>
      <c r="I89" s="442"/>
      <c r="J89" s="442"/>
      <c r="K89" s="413"/>
      <c r="L89" s="413"/>
      <c r="M89" s="414"/>
      <c r="N89" s="414"/>
      <c r="O89" s="414"/>
      <c r="P89" s="418"/>
      <c r="Q89" s="418"/>
      <c r="R89" s="414"/>
      <c r="S89" s="414"/>
      <c r="T89" s="414"/>
      <c r="U89" s="418"/>
      <c r="V89" s="418"/>
      <c r="W89" s="414"/>
      <c r="X89" s="414"/>
      <c r="Y89" s="414"/>
      <c r="Z89" s="92"/>
      <c r="AA89" s="92"/>
      <c r="AB89" s="92"/>
      <c r="AC89" s="92"/>
      <c r="AD89" s="92"/>
      <c r="AE89" s="92"/>
      <c r="AF89" s="92"/>
      <c r="AG89" s="92"/>
      <c r="AH89" s="92"/>
      <c r="AI89" s="92"/>
      <c r="AJ89" s="92"/>
      <c r="AK89" s="92"/>
      <c r="AL89" s="92"/>
      <c r="AM89" s="92"/>
      <c r="AN89" s="92"/>
      <c r="AO89" s="92"/>
      <c r="AP89" s="92"/>
      <c r="AQ89" s="92"/>
      <c r="AR89" s="92"/>
      <c r="AS89" s="92"/>
      <c r="AT89" s="92"/>
      <c r="AU89" s="92"/>
    </row>
    <row r="90" spans="1:47" s="14" customFormat="1" ht="15.5" x14ac:dyDescent="0.35">
      <c r="A90" s="105"/>
      <c r="B90" s="105"/>
      <c r="C90" s="105"/>
      <c r="D90" s="105"/>
      <c r="E90" s="105"/>
      <c r="F90" s="104"/>
      <c r="G90" s="178"/>
      <c r="H90" s="178"/>
      <c r="I90" s="178"/>
      <c r="J90" s="375"/>
      <c r="K90" s="413"/>
      <c r="L90" s="413"/>
      <c r="M90" s="414"/>
      <c r="N90" s="414"/>
      <c r="O90" s="414"/>
      <c r="P90" s="418"/>
      <c r="Q90" s="418"/>
      <c r="R90" s="414"/>
      <c r="S90" s="414"/>
      <c r="T90" s="414"/>
      <c r="U90" s="418"/>
      <c r="V90" s="418"/>
      <c r="W90" s="414"/>
      <c r="X90" s="414"/>
      <c r="Y90" s="414"/>
      <c r="Z90" s="92"/>
      <c r="AA90" s="92"/>
      <c r="AB90" s="92"/>
      <c r="AC90" s="92"/>
      <c r="AD90" s="92"/>
      <c r="AE90" s="92"/>
      <c r="AF90" s="92"/>
      <c r="AG90" s="92"/>
      <c r="AH90" s="92"/>
      <c r="AI90" s="92"/>
      <c r="AJ90" s="92"/>
      <c r="AK90" s="92"/>
      <c r="AL90" s="92"/>
      <c r="AM90" s="92"/>
      <c r="AN90" s="92"/>
      <c r="AO90" s="92"/>
      <c r="AP90" s="92"/>
      <c r="AQ90" s="92"/>
      <c r="AR90" s="92"/>
      <c r="AS90" s="92"/>
      <c r="AT90" s="92"/>
      <c r="AU90" s="92"/>
    </row>
    <row r="91" spans="1:47" s="143" customFormat="1" ht="15.5" x14ac:dyDescent="0.35">
      <c r="B91" s="150"/>
      <c r="C91" s="150"/>
      <c r="D91" s="141"/>
      <c r="E91" s="141"/>
      <c r="F91" s="141"/>
      <c r="G91" s="171"/>
      <c r="H91" s="171"/>
      <c r="I91" s="171"/>
      <c r="J91" s="171"/>
      <c r="K91" s="413"/>
      <c r="L91" s="413"/>
      <c r="M91" s="414"/>
      <c r="N91" s="414"/>
      <c r="O91" s="414"/>
      <c r="P91" s="418"/>
      <c r="Q91" s="418"/>
      <c r="R91" s="414"/>
      <c r="S91" s="414"/>
      <c r="T91" s="414"/>
      <c r="U91" s="418"/>
      <c r="V91" s="418"/>
      <c r="W91" s="414"/>
      <c r="X91" s="414"/>
      <c r="Y91" s="414"/>
      <c r="Z91" s="92"/>
      <c r="AA91" s="92"/>
      <c r="AB91" s="92"/>
      <c r="AC91" s="92"/>
      <c r="AD91" s="92"/>
      <c r="AE91" s="92"/>
      <c r="AF91" s="92"/>
      <c r="AG91" s="92"/>
      <c r="AH91" s="92"/>
      <c r="AI91" s="92"/>
      <c r="AJ91" s="92"/>
      <c r="AK91" s="92"/>
      <c r="AL91" s="92"/>
      <c r="AM91" s="92"/>
      <c r="AN91" s="92"/>
      <c r="AO91" s="92"/>
      <c r="AP91" s="92"/>
      <c r="AQ91" s="92"/>
      <c r="AR91" s="92"/>
      <c r="AS91" s="92"/>
      <c r="AT91" s="92"/>
      <c r="AU91" s="92"/>
    </row>
    <row r="92" spans="1:47" s="143" customFormat="1" ht="15.5" x14ac:dyDescent="0.35">
      <c r="B92" s="150"/>
      <c r="C92" s="150"/>
      <c r="D92" s="141"/>
      <c r="E92" s="141"/>
      <c r="F92" s="141"/>
      <c r="G92" s="171"/>
      <c r="H92" s="171"/>
      <c r="I92" s="171"/>
      <c r="J92" s="171"/>
      <c r="K92" s="413"/>
      <c r="L92" s="413"/>
      <c r="M92" s="414"/>
      <c r="N92" s="414"/>
      <c r="O92" s="414"/>
      <c r="P92" s="418"/>
      <c r="Q92" s="418"/>
      <c r="R92" s="414"/>
      <c r="S92" s="414"/>
      <c r="T92" s="414"/>
      <c r="U92" s="418"/>
      <c r="V92" s="418"/>
      <c r="W92" s="414"/>
      <c r="X92" s="414"/>
      <c r="Y92" s="414"/>
      <c r="Z92" s="92"/>
      <c r="AA92" s="92"/>
      <c r="AB92" s="92"/>
      <c r="AC92" s="92"/>
      <c r="AD92" s="92"/>
      <c r="AE92" s="92"/>
      <c r="AF92" s="92"/>
      <c r="AG92" s="92"/>
      <c r="AH92" s="92"/>
      <c r="AI92" s="92"/>
      <c r="AJ92" s="92"/>
      <c r="AK92" s="92"/>
      <c r="AL92" s="92"/>
      <c r="AM92" s="92"/>
      <c r="AN92" s="92"/>
      <c r="AO92" s="92"/>
      <c r="AP92" s="92"/>
      <c r="AQ92" s="92"/>
      <c r="AR92" s="92"/>
      <c r="AS92" s="92"/>
      <c r="AT92" s="92"/>
      <c r="AU92" s="92"/>
    </row>
    <row r="93" spans="1:47" s="143" customFormat="1" ht="15.5" x14ac:dyDescent="0.35">
      <c r="B93" s="150"/>
      <c r="C93" s="150"/>
      <c r="D93" s="141"/>
      <c r="E93" s="141"/>
      <c r="F93" s="141"/>
      <c r="G93" s="171"/>
      <c r="H93" s="171"/>
      <c r="I93" s="171"/>
      <c r="J93" s="171"/>
      <c r="K93" s="413"/>
      <c r="L93" s="413"/>
      <c r="M93" s="414"/>
      <c r="N93" s="414"/>
      <c r="O93" s="414"/>
      <c r="P93" s="418"/>
      <c r="Q93" s="418"/>
      <c r="R93" s="414"/>
      <c r="S93" s="414"/>
      <c r="T93" s="414"/>
      <c r="U93" s="418"/>
      <c r="V93" s="418"/>
      <c r="W93" s="414"/>
      <c r="X93" s="414"/>
      <c r="Y93" s="414"/>
      <c r="Z93" s="92"/>
      <c r="AA93" s="92"/>
      <c r="AB93" s="92"/>
      <c r="AC93" s="92"/>
      <c r="AD93" s="92"/>
      <c r="AE93" s="92"/>
      <c r="AF93" s="92"/>
      <c r="AG93" s="92"/>
      <c r="AH93" s="92"/>
      <c r="AI93" s="92"/>
      <c r="AJ93" s="92"/>
      <c r="AK93" s="92"/>
      <c r="AL93" s="92"/>
      <c r="AM93" s="92"/>
      <c r="AN93" s="92"/>
      <c r="AO93" s="92"/>
      <c r="AP93" s="92"/>
      <c r="AQ93" s="92"/>
      <c r="AR93" s="92"/>
      <c r="AS93" s="92"/>
      <c r="AT93" s="92"/>
      <c r="AU93" s="92"/>
    </row>
    <row r="94" spans="1:47" s="143" customFormat="1" ht="15.5" x14ac:dyDescent="0.35">
      <c r="B94" s="150"/>
      <c r="C94" s="150"/>
      <c r="D94" s="141"/>
      <c r="E94" s="141"/>
      <c r="F94" s="141"/>
      <c r="G94" s="171"/>
      <c r="H94" s="171"/>
      <c r="I94" s="171"/>
      <c r="J94" s="171"/>
      <c r="K94" s="413"/>
      <c r="L94" s="413"/>
      <c r="M94" s="414"/>
      <c r="N94" s="414"/>
      <c r="O94" s="414"/>
      <c r="P94" s="418"/>
      <c r="Q94" s="418"/>
      <c r="R94" s="414"/>
      <c r="S94" s="414"/>
      <c r="T94" s="414"/>
      <c r="U94" s="418"/>
      <c r="V94" s="418"/>
      <c r="W94" s="414"/>
      <c r="X94" s="414"/>
      <c r="Y94" s="414"/>
      <c r="Z94" s="92"/>
      <c r="AA94" s="92"/>
      <c r="AB94" s="92"/>
      <c r="AC94" s="92"/>
      <c r="AD94" s="92"/>
      <c r="AE94" s="92"/>
      <c r="AF94" s="92"/>
      <c r="AG94" s="92"/>
      <c r="AH94" s="92"/>
      <c r="AI94" s="92"/>
      <c r="AJ94" s="92"/>
      <c r="AK94" s="92"/>
      <c r="AL94" s="92"/>
      <c r="AM94" s="92"/>
      <c r="AN94" s="92"/>
      <c r="AO94" s="92"/>
      <c r="AP94" s="92"/>
      <c r="AQ94" s="92"/>
      <c r="AR94" s="92"/>
      <c r="AS94" s="92"/>
      <c r="AT94" s="92"/>
      <c r="AU94" s="92"/>
    </row>
    <row r="95" spans="1:47" ht="21" x14ac:dyDescent="0.35">
      <c r="G95" s="430"/>
      <c r="H95" s="430"/>
      <c r="I95" s="430"/>
      <c r="J95" s="428"/>
      <c r="K95" s="413"/>
      <c r="L95" s="413"/>
      <c r="M95" s="414"/>
      <c r="N95" s="414"/>
      <c r="O95" s="414"/>
      <c r="P95" s="418"/>
      <c r="Q95" s="418"/>
      <c r="R95" s="414"/>
      <c r="S95" s="414"/>
      <c r="T95" s="414"/>
      <c r="U95" s="418"/>
      <c r="V95" s="418"/>
      <c r="W95" s="414"/>
      <c r="X95" s="414"/>
      <c r="Y95" s="414"/>
      <c r="Z95" s="92"/>
      <c r="AA95" s="92"/>
      <c r="AB95" s="92"/>
      <c r="AC95" s="92"/>
      <c r="AD95" s="92"/>
      <c r="AE95" s="92"/>
      <c r="AF95" s="92"/>
      <c r="AG95" s="92"/>
      <c r="AH95" s="92"/>
      <c r="AI95" s="92"/>
      <c r="AJ95" s="92"/>
      <c r="AK95" s="92"/>
      <c r="AL95" s="92"/>
      <c r="AM95" s="92"/>
      <c r="AN95" s="92"/>
      <c r="AO95" s="92"/>
      <c r="AP95" s="92"/>
      <c r="AQ95" s="92"/>
      <c r="AR95" s="92"/>
      <c r="AS95" s="92"/>
      <c r="AT95" s="92"/>
      <c r="AU95" s="92"/>
    </row>
    <row r="96" spans="1:47" ht="21" x14ac:dyDescent="0.35">
      <c r="G96" s="430"/>
      <c r="H96" s="430"/>
      <c r="I96" s="430"/>
      <c r="J96" s="428"/>
      <c r="K96" s="413"/>
      <c r="L96" s="413"/>
      <c r="M96" s="414"/>
      <c r="N96" s="414"/>
      <c r="O96" s="414"/>
      <c r="P96" s="418"/>
      <c r="Q96" s="418"/>
      <c r="R96" s="414"/>
      <c r="S96" s="414"/>
      <c r="T96" s="414"/>
      <c r="U96" s="418"/>
      <c r="V96" s="418"/>
      <c r="W96" s="414"/>
      <c r="X96" s="414"/>
      <c r="Y96" s="414"/>
      <c r="Z96" s="92"/>
      <c r="AA96" s="92"/>
      <c r="AB96" s="92"/>
      <c r="AC96" s="92"/>
      <c r="AD96" s="92"/>
      <c r="AE96" s="92"/>
      <c r="AF96" s="92"/>
      <c r="AG96" s="92"/>
      <c r="AH96" s="92"/>
      <c r="AI96" s="92"/>
      <c r="AJ96" s="92"/>
      <c r="AK96" s="92"/>
      <c r="AL96" s="92"/>
      <c r="AM96" s="92"/>
      <c r="AN96" s="92"/>
      <c r="AO96" s="92"/>
      <c r="AP96" s="92"/>
      <c r="AQ96" s="92"/>
      <c r="AR96" s="92"/>
      <c r="AS96" s="92"/>
      <c r="AT96" s="92"/>
      <c r="AU96" s="92"/>
    </row>
    <row r="97" spans="7:47" ht="21" x14ac:dyDescent="0.35">
      <c r="G97" s="430"/>
      <c r="H97" s="430"/>
      <c r="I97" s="430"/>
      <c r="J97" s="428"/>
      <c r="K97" s="413"/>
      <c r="L97" s="413"/>
      <c r="M97" s="414"/>
      <c r="N97" s="414"/>
      <c r="O97" s="414"/>
      <c r="P97" s="418"/>
      <c r="Q97" s="418"/>
      <c r="R97" s="414"/>
      <c r="S97" s="414"/>
      <c r="T97" s="414"/>
      <c r="U97" s="418"/>
      <c r="V97" s="418"/>
      <c r="W97" s="414"/>
      <c r="X97" s="414"/>
      <c r="Y97" s="414"/>
      <c r="Z97" s="92"/>
      <c r="AA97" s="92"/>
      <c r="AB97" s="92"/>
      <c r="AC97" s="92"/>
      <c r="AD97" s="92"/>
      <c r="AE97" s="92"/>
      <c r="AF97" s="92"/>
      <c r="AG97" s="92"/>
      <c r="AH97" s="92"/>
      <c r="AI97" s="92"/>
      <c r="AJ97" s="92"/>
      <c r="AK97" s="92"/>
      <c r="AL97" s="92"/>
      <c r="AM97" s="92"/>
      <c r="AN97" s="92"/>
      <c r="AO97" s="92"/>
      <c r="AP97" s="92"/>
      <c r="AQ97" s="92"/>
      <c r="AR97" s="92"/>
      <c r="AS97" s="92"/>
      <c r="AT97" s="92"/>
      <c r="AU97" s="92"/>
    </row>
    <row r="98" spans="7:47" ht="21" x14ac:dyDescent="0.35">
      <c r="G98" s="430"/>
      <c r="H98" s="430"/>
      <c r="I98" s="430"/>
      <c r="J98" s="428"/>
      <c r="K98" s="413"/>
      <c r="L98" s="413"/>
      <c r="M98" s="414"/>
      <c r="N98" s="414"/>
      <c r="O98" s="414"/>
      <c r="P98" s="418"/>
      <c r="Q98" s="418"/>
      <c r="R98" s="414"/>
      <c r="S98" s="414"/>
      <c r="T98" s="414"/>
      <c r="U98" s="418"/>
      <c r="V98" s="418"/>
      <c r="W98" s="414"/>
      <c r="X98" s="414"/>
      <c r="Y98" s="414"/>
      <c r="Z98" s="92"/>
      <c r="AA98" s="92"/>
      <c r="AB98" s="92"/>
      <c r="AC98" s="92"/>
      <c r="AD98" s="92"/>
      <c r="AE98" s="92"/>
      <c r="AF98" s="92"/>
      <c r="AG98" s="92"/>
      <c r="AH98" s="92"/>
      <c r="AI98" s="92"/>
      <c r="AJ98" s="92"/>
      <c r="AK98" s="92"/>
      <c r="AL98" s="92"/>
      <c r="AM98" s="92"/>
      <c r="AN98" s="92"/>
      <c r="AO98" s="92"/>
      <c r="AP98" s="92"/>
      <c r="AQ98" s="92"/>
      <c r="AR98" s="92"/>
      <c r="AS98" s="92"/>
      <c r="AT98" s="92"/>
      <c r="AU98" s="92"/>
    </row>
    <row r="99" spans="7:47" ht="21" x14ac:dyDescent="0.35">
      <c r="G99" s="430"/>
      <c r="H99" s="430"/>
      <c r="I99" s="430"/>
      <c r="J99" s="428"/>
      <c r="K99" s="413"/>
      <c r="L99" s="413"/>
      <c r="M99" s="414"/>
      <c r="N99" s="414"/>
      <c r="O99" s="414"/>
      <c r="P99" s="418"/>
      <c r="Q99" s="418"/>
      <c r="R99" s="414"/>
      <c r="S99" s="414"/>
      <c r="T99" s="414"/>
      <c r="U99" s="418"/>
      <c r="V99" s="418"/>
      <c r="W99" s="414"/>
      <c r="X99" s="414"/>
      <c r="Y99" s="414"/>
      <c r="Z99" s="92"/>
      <c r="AA99" s="92"/>
      <c r="AB99" s="92"/>
      <c r="AC99" s="92"/>
      <c r="AD99" s="92"/>
      <c r="AE99" s="92"/>
      <c r="AF99" s="92"/>
      <c r="AG99" s="92"/>
      <c r="AH99" s="92"/>
      <c r="AI99" s="92"/>
      <c r="AJ99" s="92"/>
      <c r="AK99" s="92"/>
      <c r="AL99" s="92"/>
      <c r="AM99" s="92"/>
      <c r="AN99" s="92"/>
      <c r="AO99" s="92"/>
      <c r="AP99" s="92"/>
      <c r="AQ99" s="92"/>
      <c r="AR99" s="92"/>
      <c r="AS99" s="92"/>
      <c r="AT99" s="92"/>
      <c r="AU99" s="92"/>
    </row>
    <row r="100" spans="7:47" ht="21" x14ac:dyDescent="0.35">
      <c r="G100" s="430"/>
      <c r="H100" s="430"/>
      <c r="I100" s="430"/>
      <c r="J100" s="428"/>
      <c r="K100" s="413"/>
      <c r="L100" s="413"/>
      <c r="M100" s="414"/>
      <c r="N100" s="414"/>
      <c r="O100" s="414"/>
      <c r="P100" s="418"/>
      <c r="Q100" s="418"/>
      <c r="R100" s="414"/>
      <c r="S100" s="414"/>
      <c r="T100" s="414"/>
      <c r="U100" s="418"/>
      <c r="V100" s="418"/>
      <c r="W100" s="414"/>
      <c r="X100" s="414"/>
      <c r="Y100" s="41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row>
    <row r="101" spans="7:47" x14ac:dyDescent="0.35">
      <c r="K101" s="413"/>
      <c r="L101" s="413"/>
      <c r="M101" s="414"/>
      <c r="N101" s="414"/>
      <c r="O101" s="414"/>
      <c r="P101" s="418"/>
      <c r="Q101" s="418"/>
      <c r="R101" s="414"/>
      <c r="S101" s="414"/>
      <c r="T101" s="414"/>
      <c r="U101" s="418"/>
      <c r="V101" s="418"/>
      <c r="W101" s="414"/>
      <c r="X101" s="414"/>
      <c r="Y101" s="414"/>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row>
    <row r="102" spans="7:47" x14ac:dyDescent="0.35">
      <c r="K102" s="413"/>
      <c r="L102" s="413"/>
      <c r="M102" s="414"/>
      <c r="N102" s="414"/>
      <c r="O102" s="414"/>
      <c r="P102" s="418"/>
      <c r="Q102" s="418"/>
      <c r="R102" s="414"/>
      <c r="S102" s="414"/>
      <c r="T102" s="414"/>
      <c r="U102" s="418"/>
      <c r="V102" s="418"/>
      <c r="W102" s="414"/>
      <c r="X102" s="414"/>
      <c r="Y102" s="414"/>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row>
    <row r="103" spans="7:47" x14ac:dyDescent="0.35">
      <c r="K103" s="413"/>
      <c r="L103" s="413"/>
      <c r="M103" s="414"/>
      <c r="N103" s="414"/>
      <c r="O103" s="414"/>
      <c r="P103" s="418"/>
      <c r="Q103" s="418"/>
      <c r="R103" s="414"/>
      <c r="S103" s="414"/>
      <c r="T103" s="414"/>
      <c r="U103" s="418"/>
      <c r="V103" s="418"/>
      <c r="W103" s="414"/>
      <c r="X103" s="414"/>
      <c r="Y103" s="414"/>
    </row>
    <row r="104" spans="7:47" x14ac:dyDescent="0.35">
      <c r="K104" s="413"/>
      <c r="L104" s="413"/>
      <c r="M104" s="414"/>
      <c r="N104" s="414"/>
      <c r="O104" s="414"/>
      <c r="P104" s="418"/>
      <c r="Q104" s="418"/>
      <c r="R104" s="414"/>
      <c r="S104" s="414"/>
      <c r="T104" s="414"/>
      <c r="U104" s="418"/>
      <c r="V104" s="418"/>
      <c r="W104" s="414"/>
      <c r="X104" s="414"/>
      <c r="Y104" s="414"/>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row>
    <row r="105" spans="7:47" x14ac:dyDescent="0.35">
      <c r="K105" s="413"/>
      <c r="L105" s="413"/>
      <c r="M105" s="414"/>
      <c r="N105" s="414"/>
      <c r="O105" s="414"/>
      <c r="P105" s="418"/>
      <c r="Q105" s="418"/>
      <c r="R105" s="414"/>
      <c r="S105" s="414"/>
      <c r="T105" s="414"/>
      <c r="U105" s="418"/>
      <c r="V105" s="418"/>
      <c r="W105" s="414"/>
      <c r="X105" s="414"/>
      <c r="Y105" s="414"/>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row>
    <row r="106" spans="7:47" x14ac:dyDescent="0.35">
      <c r="K106" s="413"/>
      <c r="L106" s="413"/>
      <c r="M106" s="414"/>
      <c r="N106" s="414"/>
      <c r="O106" s="414"/>
      <c r="P106" s="418"/>
      <c r="Q106" s="418"/>
      <c r="R106" s="414"/>
      <c r="S106" s="414"/>
      <c r="T106" s="414"/>
      <c r="U106" s="418"/>
      <c r="V106" s="418"/>
      <c r="W106" s="414"/>
      <c r="X106" s="414"/>
      <c r="Y106" s="414"/>
    </row>
    <row r="107" spans="7:47" x14ac:dyDescent="0.35">
      <c r="K107" s="413"/>
      <c r="L107" s="413"/>
      <c r="M107" s="414"/>
      <c r="N107" s="414"/>
      <c r="O107" s="414"/>
      <c r="P107" s="418"/>
      <c r="Q107" s="418"/>
      <c r="R107" s="414"/>
      <c r="S107" s="414"/>
      <c r="T107" s="414"/>
      <c r="U107" s="418"/>
      <c r="V107" s="418"/>
      <c r="W107" s="414"/>
      <c r="X107" s="414"/>
      <c r="Y107" s="414"/>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row>
    <row r="108" spans="7:47" x14ac:dyDescent="0.35">
      <c r="K108" s="413"/>
      <c r="L108" s="413"/>
      <c r="M108" s="414"/>
      <c r="N108" s="414"/>
      <c r="O108" s="414"/>
      <c r="P108" s="418"/>
      <c r="Q108" s="418"/>
      <c r="R108" s="414"/>
      <c r="S108" s="414"/>
      <c r="T108" s="414"/>
      <c r="U108" s="418"/>
      <c r="V108" s="418"/>
      <c r="W108" s="414"/>
      <c r="X108" s="414"/>
      <c r="Y108" s="414"/>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row>
    <row r="109" spans="7:47" x14ac:dyDescent="0.35">
      <c r="K109" s="413"/>
      <c r="L109" s="413"/>
      <c r="M109" s="414"/>
      <c r="N109" s="414"/>
      <c r="O109" s="414"/>
      <c r="P109" s="418"/>
      <c r="Q109" s="418"/>
      <c r="R109" s="414"/>
      <c r="S109" s="414"/>
      <c r="T109" s="414"/>
      <c r="U109" s="418"/>
      <c r="V109" s="418"/>
      <c r="W109" s="414"/>
      <c r="X109" s="414"/>
      <c r="Y109" s="414"/>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row>
    <row r="110" spans="7:47" x14ac:dyDescent="0.35">
      <c r="K110" s="413"/>
      <c r="L110" s="413"/>
      <c r="M110" s="414"/>
      <c r="N110" s="414"/>
      <c r="O110" s="414"/>
      <c r="P110" s="418"/>
      <c r="Q110" s="418"/>
      <c r="R110" s="414"/>
      <c r="S110" s="414"/>
      <c r="T110" s="414"/>
      <c r="U110" s="418"/>
      <c r="V110" s="418"/>
      <c r="W110" s="414"/>
      <c r="X110" s="414"/>
      <c r="Y110" s="4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row>
    <row r="111" spans="7:47" x14ac:dyDescent="0.35">
      <c r="K111" s="413"/>
      <c r="L111" s="413"/>
      <c r="M111" s="414"/>
      <c r="N111" s="414"/>
      <c r="O111" s="414"/>
      <c r="P111" s="418"/>
      <c r="Q111" s="418"/>
      <c r="R111" s="414"/>
      <c r="S111" s="414"/>
      <c r="T111" s="414"/>
      <c r="U111" s="418"/>
      <c r="V111" s="418"/>
      <c r="W111" s="414"/>
      <c r="X111" s="414"/>
      <c r="Y111" s="414"/>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row>
    <row r="112" spans="7:47" x14ac:dyDescent="0.35">
      <c r="K112" s="413"/>
      <c r="L112" s="413"/>
      <c r="M112" s="414"/>
      <c r="N112" s="414"/>
      <c r="O112" s="414"/>
      <c r="P112" s="418"/>
      <c r="Q112" s="418"/>
      <c r="R112" s="414"/>
      <c r="S112" s="414"/>
      <c r="T112" s="414"/>
      <c r="U112" s="418"/>
      <c r="V112" s="418"/>
      <c r="W112" s="414"/>
      <c r="X112" s="414"/>
      <c r="Y112" s="4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row>
    <row r="113" spans="11:47" x14ac:dyDescent="0.35">
      <c r="K113" s="413"/>
      <c r="L113" s="413"/>
      <c r="M113" s="414"/>
      <c r="N113" s="414"/>
      <c r="O113" s="414"/>
      <c r="P113" s="418"/>
      <c r="Q113" s="418"/>
      <c r="R113" s="414"/>
      <c r="S113" s="414"/>
      <c r="T113" s="414"/>
      <c r="U113" s="418"/>
      <c r="V113" s="418"/>
      <c r="W113" s="414"/>
      <c r="X113" s="414"/>
      <c r="Y113" s="4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row>
    <row r="114" spans="11:47" x14ac:dyDescent="0.35">
      <c r="K114" s="413"/>
      <c r="L114" s="413"/>
      <c r="M114" s="414"/>
      <c r="N114" s="414"/>
      <c r="O114" s="414"/>
      <c r="P114" s="418"/>
      <c r="Q114" s="418"/>
      <c r="R114" s="414"/>
      <c r="S114" s="414"/>
      <c r="T114" s="414"/>
      <c r="U114" s="418"/>
      <c r="V114" s="418"/>
      <c r="W114" s="414"/>
      <c r="X114" s="414"/>
      <c r="Y114" s="4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row>
    <row r="115" spans="11:47" x14ac:dyDescent="0.35">
      <c r="K115" s="439"/>
      <c r="L115" s="439"/>
      <c r="M115" s="417"/>
      <c r="N115" s="417"/>
      <c r="O115" s="417"/>
      <c r="P115" s="416"/>
      <c r="Q115" s="416"/>
      <c r="R115" s="417"/>
      <c r="S115" s="417"/>
      <c r="T115" s="417"/>
      <c r="U115" s="416"/>
      <c r="V115" s="416"/>
      <c r="W115" s="417"/>
      <c r="X115" s="417"/>
      <c r="Y115" s="417"/>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row>
    <row r="116" spans="11:47" x14ac:dyDescent="0.35">
      <c r="K116" s="439"/>
      <c r="L116" s="439"/>
      <c r="M116" s="417"/>
      <c r="N116" s="417"/>
      <c r="O116" s="417"/>
      <c r="P116" s="416"/>
      <c r="Q116" s="416"/>
      <c r="R116" s="417"/>
      <c r="S116" s="417"/>
      <c r="T116" s="417"/>
      <c r="U116" s="416"/>
      <c r="V116" s="416"/>
      <c r="W116" s="417"/>
      <c r="X116" s="417"/>
      <c r="Y116" s="417"/>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row>
    <row r="117" spans="11:47" x14ac:dyDescent="0.35">
      <c r="K117" s="413"/>
      <c r="L117" s="413"/>
      <c r="M117" s="414"/>
      <c r="N117" s="414"/>
      <c r="O117" s="414"/>
      <c r="P117" s="418"/>
      <c r="Q117" s="418"/>
      <c r="R117" s="414"/>
      <c r="S117" s="414"/>
      <c r="T117" s="414"/>
      <c r="U117" s="418"/>
      <c r="V117" s="418"/>
      <c r="W117" s="414"/>
      <c r="X117" s="414"/>
      <c r="Y117" s="4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row>
    <row r="118" spans="11:47" x14ac:dyDescent="0.35">
      <c r="K118" s="413"/>
      <c r="L118" s="413"/>
      <c r="M118" s="414"/>
      <c r="N118" s="414"/>
      <c r="O118" s="414"/>
      <c r="P118" s="418"/>
      <c r="Q118" s="418"/>
      <c r="R118" s="414"/>
      <c r="S118" s="414"/>
      <c r="T118" s="414"/>
      <c r="U118" s="418"/>
      <c r="V118" s="418"/>
      <c r="W118" s="414"/>
      <c r="X118" s="414"/>
      <c r="Y118" s="4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row>
    <row r="119" spans="11:47" x14ac:dyDescent="0.35">
      <c r="K119" s="413"/>
      <c r="L119" s="413"/>
      <c r="M119" s="414"/>
      <c r="N119" s="414"/>
      <c r="O119" s="414"/>
      <c r="P119" s="418"/>
      <c r="Q119" s="418"/>
      <c r="R119" s="414"/>
      <c r="S119" s="414"/>
      <c r="T119" s="414"/>
      <c r="U119" s="418"/>
      <c r="V119" s="418"/>
      <c r="W119" s="414"/>
      <c r="X119" s="414"/>
      <c r="Y119" s="4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row>
    <row r="120" spans="11:47" x14ac:dyDescent="0.35">
      <c r="K120" s="413"/>
      <c r="L120" s="413"/>
      <c r="M120" s="414"/>
      <c r="N120" s="414"/>
      <c r="O120" s="414"/>
      <c r="P120" s="418"/>
      <c r="Q120" s="418"/>
      <c r="R120" s="414"/>
      <c r="S120" s="414"/>
      <c r="T120" s="414"/>
      <c r="U120" s="418"/>
      <c r="V120" s="418"/>
      <c r="W120" s="414"/>
      <c r="X120" s="414"/>
      <c r="Y120" s="4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row>
    <row r="121" spans="11:47" x14ac:dyDescent="0.35">
      <c r="K121" s="413"/>
      <c r="L121" s="413"/>
      <c r="M121" s="414"/>
      <c r="N121" s="414"/>
      <c r="O121" s="414"/>
      <c r="P121" s="418"/>
      <c r="Q121" s="418"/>
      <c r="R121" s="414"/>
      <c r="S121" s="414"/>
      <c r="T121" s="414"/>
      <c r="U121" s="418"/>
      <c r="V121" s="418"/>
      <c r="W121" s="414"/>
      <c r="X121" s="414"/>
      <c r="Y121" s="4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row>
    <row r="122" spans="11:47" x14ac:dyDescent="0.35">
      <c r="K122" s="413"/>
      <c r="L122" s="413"/>
      <c r="M122" s="414"/>
      <c r="N122" s="414"/>
      <c r="O122" s="414"/>
      <c r="P122" s="418"/>
      <c r="Q122" s="418"/>
      <c r="R122" s="414"/>
      <c r="S122" s="414"/>
      <c r="T122" s="414"/>
      <c r="U122" s="418"/>
      <c r="V122" s="418"/>
      <c r="W122" s="414"/>
      <c r="X122" s="414"/>
      <c r="Y122" s="4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row>
    <row r="123" spans="11:47" x14ac:dyDescent="0.35">
      <c r="K123" s="413"/>
      <c r="L123" s="413"/>
      <c r="M123" s="414"/>
      <c r="N123" s="414"/>
      <c r="O123" s="414"/>
      <c r="P123" s="418"/>
      <c r="Q123" s="418"/>
      <c r="R123" s="414"/>
      <c r="S123" s="414"/>
      <c r="T123" s="414"/>
      <c r="U123" s="418"/>
      <c r="V123" s="418"/>
      <c r="W123" s="414"/>
      <c r="X123" s="414"/>
      <c r="Y123" s="4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row>
    <row r="124" spans="11:47" x14ac:dyDescent="0.35">
      <c r="K124" s="439"/>
      <c r="L124" s="439"/>
      <c r="M124" s="417"/>
      <c r="N124" s="417"/>
      <c r="O124" s="417"/>
      <c r="P124" s="416"/>
      <c r="Q124" s="416"/>
      <c r="R124" s="417"/>
      <c r="S124" s="417"/>
      <c r="T124" s="417"/>
      <c r="U124" s="416"/>
      <c r="V124" s="416"/>
      <c r="W124" s="417"/>
      <c r="X124" s="417"/>
      <c r="Y124" s="417"/>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row>
    <row r="125" spans="11:47" x14ac:dyDescent="0.35">
      <c r="K125" s="439"/>
      <c r="L125" s="439"/>
      <c r="M125" s="417"/>
      <c r="N125" s="417"/>
      <c r="O125" s="417"/>
      <c r="P125" s="416"/>
      <c r="Q125" s="416"/>
      <c r="R125" s="417"/>
      <c r="S125" s="417"/>
      <c r="T125" s="417"/>
      <c r="U125" s="416"/>
      <c r="V125" s="416"/>
      <c r="W125" s="417"/>
      <c r="X125" s="417"/>
      <c r="Y125" s="417"/>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row>
    <row r="126" spans="11:47" x14ac:dyDescent="0.35">
      <c r="K126" s="413"/>
      <c r="L126" s="413"/>
      <c r="M126" s="414"/>
      <c r="N126" s="414"/>
      <c r="O126" s="414"/>
      <c r="P126" s="418"/>
      <c r="Q126" s="418"/>
      <c r="R126" s="414"/>
      <c r="S126" s="414"/>
      <c r="T126" s="414"/>
      <c r="U126" s="418"/>
      <c r="V126" s="418"/>
      <c r="W126" s="414"/>
      <c r="X126" s="414"/>
      <c r="Y126" s="4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row>
    <row r="127" spans="11:47" x14ac:dyDescent="0.35">
      <c r="K127" s="413"/>
      <c r="L127" s="413"/>
      <c r="M127" s="414"/>
      <c r="N127" s="414"/>
      <c r="O127" s="414"/>
      <c r="P127" s="418"/>
      <c r="Q127" s="418"/>
      <c r="R127" s="414"/>
      <c r="S127" s="414"/>
      <c r="T127" s="414"/>
      <c r="U127" s="418"/>
      <c r="V127" s="418"/>
      <c r="W127" s="414"/>
      <c r="X127" s="414"/>
      <c r="Y127" s="4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row>
    <row r="128" spans="11:47" x14ac:dyDescent="0.35">
      <c r="K128" s="439"/>
      <c r="L128" s="439"/>
      <c r="M128" s="417"/>
      <c r="N128" s="417"/>
      <c r="O128" s="417"/>
      <c r="P128" s="416"/>
      <c r="Q128" s="416"/>
      <c r="R128" s="417"/>
      <c r="S128" s="417"/>
      <c r="T128" s="417"/>
      <c r="U128" s="416"/>
      <c r="V128" s="416"/>
      <c r="W128" s="417"/>
      <c r="X128" s="417"/>
      <c r="Y128" s="417"/>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row>
    <row r="129" spans="11:47" x14ac:dyDescent="0.35">
      <c r="K129" s="439"/>
      <c r="L129" s="439"/>
      <c r="M129" s="417"/>
      <c r="N129" s="417"/>
      <c r="O129" s="417"/>
      <c r="P129" s="416"/>
      <c r="Q129" s="416"/>
      <c r="R129" s="417"/>
      <c r="S129" s="417"/>
      <c r="T129" s="417"/>
      <c r="U129" s="416"/>
      <c r="V129" s="416"/>
      <c r="W129" s="417"/>
      <c r="X129" s="417"/>
      <c r="Y129" s="417"/>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row>
    <row r="130" spans="11:47" x14ac:dyDescent="0.35">
      <c r="K130" s="413"/>
      <c r="L130" s="413"/>
      <c r="M130" s="414"/>
      <c r="N130" s="414"/>
      <c r="O130" s="414"/>
      <c r="P130" s="418"/>
      <c r="Q130" s="418"/>
      <c r="R130" s="414"/>
      <c r="S130" s="414"/>
      <c r="T130" s="414"/>
      <c r="U130" s="418"/>
      <c r="V130" s="418"/>
      <c r="W130" s="414"/>
      <c r="X130" s="414"/>
      <c r="Y130" s="4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row>
    <row r="131" spans="11:47" x14ac:dyDescent="0.35">
      <c r="K131" s="413"/>
      <c r="L131" s="413"/>
      <c r="M131" s="414"/>
      <c r="N131" s="414"/>
      <c r="O131" s="414"/>
      <c r="P131" s="418"/>
      <c r="Q131" s="418"/>
      <c r="R131" s="414"/>
      <c r="S131" s="414"/>
      <c r="T131" s="414"/>
      <c r="U131" s="418"/>
      <c r="V131" s="418"/>
      <c r="W131" s="414"/>
      <c r="X131" s="414"/>
      <c r="Y131" s="414"/>
      <c r="Z131" s="7"/>
      <c r="AA131" s="7"/>
      <c r="AB131" s="7"/>
      <c r="AC131" s="7"/>
      <c r="AD131" s="7"/>
      <c r="AE131" s="7"/>
      <c r="AF131" s="7"/>
      <c r="AG131" s="7"/>
      <c r="AH131" s="7"/>
      <c r="AI131" s="7"/>
      <c r="AJ131" s="7"/>
      <c r="AK131" s="7"/>
      <c r="AL131" s="7"/>
      <c r="AM131" s="7"/>
      <c r="AN131" s="7"/>
      <c r="AO131" s="7"/>
      <c r="AP131" s="7"/>
      <c r="AQ131" s="7"/>
      <c r="AR131" s="7"/>
      <c r="AS131" s="7"/>
      <c r="AT131" s="7"/>
      <c r="AU131" s="7"/>
    </row>
    <row r="132" spans="11:47" x14ac:dyDescent="0.35">
      <c r="K132" s="413"/>
      <c r="L132" s="413"/>
      <c r="M132" s="414"/>
      <c r="N132" s="414"/>
      <c r="O132" s="414"/>
      <c r="P132" s="418"/>
      <c r="Q132" s="418"/>
      <c r="R132" s="414"/>
      <c r="S132" s="414"/>
      <c r="T132" s="414"/>
      <c r="U132" s="418"/>
      <c r="V132" s="418"/>
      <c r="W132" s="414"/>
      <c r="X132" s="414"/>
      <c r="Y132" s="414"/>
      <c r="Z132" s="6"/>
      <c r="AA132" s="6"/>
      <c r="AB132" s="6"/>
      <c r="AC132" s="6"/>
      <c r="AD132" s="6"/>
      <c r="AE132" s="6"/>
      <c r="AF132" s="6"/>
      <c r="AG132" s="6"/>
      <c r="AH132" s="6"/>
      <c r="AI132" s="6"/>
      <c r="AJ132" s="6"/>
      <c r="AK132" s="6"/>
      <c r="AL132" s="6"/>
      <c r="AM132" s="6"/>
      <c r="AN132" s="6"/>
      <c r="AO132" s="6"/>
      <c r="AP132" s="6"/>
      <c r="AQ132" s="6"/>
      <c r="AR132" s="6"/>
      <c r="AS132" s="6"/>
      <c r="AT132" s="6"/>
      <c r="AU132" s="6"/>
    </row>
    <row r="133" spans="11:47" x14ac:dyDescent="0.35">
      <c r="K133" s="413"/>
      <c r="L133" s="413"/>
      <c r="M133" s="414"/>
      <c r="N133" s="414"/>
      <c r="O133" s="414"/>
      <c r="P133" s="418"/>
      <c r="Q133" s="418"/>
      <c r="R133" s="414"/>
      <c r="S133" s="414"/>
      <c r="T133" s="414"/>
      <c r="U133" s="418"/>
      <c r="V133" s="418"/>
      <c r="W133" s="414"/>
      <c r="X133" s="414"/>
      <c r="Y133" s="414"/>
      <c r="Z133" s="6"/>
      <c r="AA133" s="6"/>
      <c r="AB133" s="6"/>
      <c r="AC133" s="6"/>
      <c r="AD133" s="6"/>
      <c r="AE133" s="6"/>
      <c r="AF133" s="6"/>
      <c r="AG133" s="6"/>
      <c r="AH133" s="6"/>
      <c r="AI133" s="6"/>
      <c r="AJ133" s="6"/>
      <c r="AK133" s="6"/>
      <c r="AL133" s="6"/>
      <c r="AM133" s="6"/>
      <c r="AN133" s="6"/>
      <c r="AO133" s="6"/>
      <c r="AP133" s="6"/>
      <c r="AQ133" s="6"/>
      <c r="AR133" s="6"/>
      <c r="AS133" s="6"/>
      <c r="AT133" s="6"/>
      <c r="AU133" s="6"/>
    </row>
    <row r="134" spans="11:47" x14ac:dyDescent="0.35">
      <c r="K134" s="413"/>
      <c r="L134" s="413"/>
      <c r="M134" s="414"/>
      <c r="N134" s="414"/>
      <c r="O134" s="414"/>
      <c r="P134" s="418"/>
      <c r="Q134" s="418"/>
      <c r="R134" s="414"/>
      <c r="S134" s="414"/>
      <c r="T134" s="414"/>
      <c r="U134" s="418"/>
      <c r="V134" s="418"/>
      <c r="W134" s="414"/>
      <c r="X134" s="414"/>
      <c r="Y134" s="414"/>
      <c r="Z134" s="6"/>
      <c r="AA134" s="6"/>
      <c r="AB134" s="6"/>
      <c r="AC134" s="6"/>
      <c r="AD134" s="6"/>
      <c r="AE134" s="6"/>
      <c r="AF134" s="6"/>
      <c r="AG134" s="6"/>
      <c r="AH134" s="6"/>
      <c r="AI134" s="6"/>
      <c r="AJ134" s="6"/>
      <c r="AK134" s="6"/>
      <c r="AL134" s="6"/>
      <c r="AM134" s="6"/>
      <c r="AN134" s="6"/>
      <c r="AO134" s="6"/>
      <c r="AP134" s="6"/>
      <c r="AQ134" s="6"/>
      <c r="AR134" s="6"/>
      <c r="AS134" s="6"/>
      <c r="AT134" s="6"/>
      <c r="AU134" s="6"/>
    </row>
    <row r="135" spans="11:47" x14ac:dyDescent="0.35">
      <c r="K135" s="413"/>
      <c r="L135" s="413"/>
      <c r="M135" s="414"/>
      <c r="N135" s="414"/>
      <c r="O135" s="414"/>
      <c r="P135" s="418"/>
      <c r="Q135" s="418"/>
      <c r="R135" s="414"/>
      <c r="S135" s="414"/>
      <c r="T135" s="414"/>
      <c r="U135" s="418"/>
      <c r="V135" s="418"/>
      <c r="W135" s="414"/>
      <c r="X135" s="414"/>
      <c r="Y135" s="414"/>
      <c r="Z135" s="6"/>
      <c r="AA135" s="6"/>
      <c r="AB135" s="6"/>
      <c r="AC135" s="6"/>
      <c r="AD135" s="6"/>
      <c r="AE135" s="6"/>
      <c r="AF135" s="6"/>
      <c r="AG135" s="6"/>
      <c r="AH135" s="6"/>
      <c r="AI135" s="6"/>
      <c r="AJ135" s="6"/>
      <c r="AK135" s="6"/>
      <c r="AL135" s="6"/>
      <c r="AM135" s="6"/>
      <c r="AN135" s="6"/>
      <c r="AO135" s="6"/>
      <c r="AP135" s="6"/>
      <c r="AQ135" s="6"/>
      <c r="AR135" s="6"/>
      <c r="AS135" s="6"/>
      <c r="AT135" s="6"/>
      <c r="AU135" s="6"/>
    </row>
    <row r="136" spans="11:47" x14ac:dyDescent="0.35">
      <c r="K136" s="413"/>
      <c r="L136" s="413"/>
      <c r="M136" s="414"/>
      <c r="N136" s="414"/>
      <c r="O136" s="414"/>
      <c r="P136" s="418"/>
      <c r="Q136" s="418"/>
      <c r="R136" s="414"/>
      <c r="S136" s="414"/>
      <c r="T136" s="414"/>
      <c r="U136" s="418"/>
      <c r="V136" s="418"/>
      <c r="W136" s="414"/>
      <c r="X136" s="414"/>
      <c r="Y136" s="414"/>
      <c r="Z136" s="6"/>
      <c r="AA136" s="6"/>
      <c r="AB136" s="6"/>
      <c r="AC136" s="6"/>
      <c r="AD136" s="6"/>
      <c r="AE136" s="6"/>
      <c r="AF136" s="6"/>
      <c r="AG136" s="6"/>
      <c r="AH136" s="6"/>
      <c r="AI136" s="6"/>
      <c r="AJ136" s="6"/>
      <c r="AK136" s="6"/>
      <c r="AL136" s="6"/>
      <c r="AM136" s="6"/>
      <c r="AN136" s="6"/>
      <c r="AO136" s="6"/>
      <c r="AP136" s="6"/>
      <c r="AQ136" s="6"/>
      <c r="AR136" s="6"/>
      <c r="AS136" s="6"/>
      <c r="AT136" s="6"/>
      <c r="AU136" s="6"/>
    </row>
    <row r="137" spans="11:47" x14ac:dyDescent="0.35">
      <c r="K137" s="413"/>
      <c r="L137" s="413"/>
      <c r="M137" s="414"/>
      <c r="N137" s="414"/>
      <c r="O137" s="414"/>
      <c r="P137" s="418"/>
      <c r="Q137" s="418"/>
      <c r="R137" s="414"/>
      <c r="S137" s="414"/>
      <c r="T137" s="414"/>
      <c r="U137" s="418"/>
      <c r="V137" s="418"/>
      <c r="W137" s="414"/>
      <c r="X137" s="414"/>
      <c r="Y137" s="414"/>
      <c r="Z137" s="6"/>
      <c r="AA137" s="6"/>
      <c r="AB137" s="6"/>
      <c r="AC137" s="6"/>
      <c r="AD137" s="6"/>
      <c r="AE137" s="6"/>
      <c r="AF137" s="6"/>
      <c r="AG137" s="6"/>
      <c r="AH137" s="6"/>
      <c r="AI137" s="6"/>
      <c r="AJ137" s="6"/>
      <c r="AK137" s="6"/>
      <c r="AL137" s="6"/>
      <c r="AM137" s="6"/>
      <c r="AN137" s="6"/>
      <c r="AO137" s="6"/>
      <c r="AP137" s="6"/>
      <c r="AQ137" s="6"/>
      <c r="AR137" s="6"/>
      <c r="AS137" s="6"/>
      <c r="AT137" s="6"/>
      <c r="AU137" s="6"/>
    </row>
    <row r="138" spans="11:47" x14ac:dyDescent="0.35">
      <c r="K138" s="413"/>
      <c r="L138" s="413"/>
      <c r="M138" s="414"/>
      <c r="N138" s="414"/>
      <c r="O138" s="414"/>
      <c r="P138" s="418"/>
      <c r="Q138" s="418"/>
      <c r="R138" s="414"/>
      <c r="S138" s="414"/>
      <c r="T138" s="414"/>
      <c r="U138" s="418"/>
      <c r="V138" s="418"/>
      <c r="W138" s="414"/>
      <c r="X138" s="414"/>
      <c r="Y138" s="414"/>
      <c r="Z138" s="6"/>
      <c r="AA138" s="6"/>
      <c r="AB138" s="6"/>
      <c r="AC138" s="6"/>
      <c r="AD138" s="6"/>
      <c r="AE138" s="6"/>
      <c r="AF138" s="6"/>
      <c r="AG138" s="6"/>
      <c r="AH138" s="6"/>
      <c r="AI138" s="6"/>
      <c r="AJ138" s="6"/>
      <c r="AK138" s="6"/>
      <c r="AL138" s="6"/>
      <c r="AM138" s="6"/>
      <c r="AN138" s="6"/>
      <c r="AO138" s="6"/>
      <c r="AP138" s="6"/>
      <c r="AQ138" s="6"/>
      <c r="AR138" s="6"/>
      <c r="AS138" s="6"/>
      <c r="AT138" s="6"/>
      <c r="AU138" s="6"/>
    </row>
    <row r="139" spans="11:47" x14ac:dyDescent="0.35">
      <c r="K139" s="413"/>
      <c r="L139" s="413"/>
      <c r="M139" s="414"/>
      <c r="N139" s="414"/>
      <c r="O139" s="414"/>
      <c r="P139" s="418"/>
      <c r="Q139" s="418"/>
      <c r="R139" s="414"/>
      <c r="S139" s="414"/>
      <c r="T139" s="414"/>
      <c r="U139" s="418"/>
      <c r="V139" s="418"/>
      <c r="W139" s="414"/>
      <c r="X139" s="414"/>
      <c r="Y139" s="414"/>
      <c r="Z139" s="6"/>
      <c r="AA139" s="6"/>
      <c r="AB139" s="6"/>
      <c r="AC139" s="6"/>
      <c r="AD139" s="6"/>
      <c r="AE139" s="6"/>
      <c r="AF139" s="6"/>
      <c r="AG139" s="6"/>
      <c r="AH139" s="6"/>
      <c r="AI139" s="6"/>
      <c r="AJ139" s="6"/>
      <c r="AK139" s="6"/>
      <c r="AL139" s="6"/>
      <c r="AM139" s="6"/>
      <c r="AN139" s="6"/>
      <c r="AO139" s="6"/>
      <c r="AP139" s="6"/>
      <c r="AQ139" s="6"/>
      <c r="AR139" s="6"/>
      <c r="AS139" s="6"/>
      <c r="AT139" s="6"/>
      <c r="AU139" s="6"/>
    </row>
    <row r="140" spans="11:47" x14ac:dyDescent="0.35">
      <c r="K140" s="413"/>
      <c r="L140" s="413"/>
      <c r="M140" s="414"/>
      <c r="N140" s="414"/>
      <c r="O140" s="414"/>
      <c r="P140" s="418"/>
      <c r="Q140" s="418"/>
      <c r="R140" s="414"/>
      <c r="S140" s="414"/>
      <c r="T140" s="414"/>
      <c r="U140" s="418"/>
      <c r="V140" s="418"/>
      <c r="W140" s="414"/>
      <c r="X140" s="414"/>
      <c r="Y140" s="414"/>
      <c r="Z140" s="6"/>
      <c r="AA140" s="6"/>
      <c r="AB140" s="6"/>
      <c r="AC140" s="6"/>
      <c r="AD140" s="6"/>
      <c r="AE140" s="6"/>
      <c r="AF140" s="6"/>
      <c r="AG140" s="6"/>
      <c r="AH140" s="6"/>
      <c r="AI140" s="6"/>
      <c r="AJ140" s="6"/>
      <c r="AK140" s="6"/>
      <c r="AL140" s="6"/>
      <c r="AM140" s="6"/>
      <c r="AN140" s="6"/>
      <c r="AO140" s="6"/>
      <c r="AP140" s="6"/>
      <c r="AQ140" s="6"/>
      <c r="AR140" s="6"/>
      <c r="AS140" s="6"/>
      <c r="AT140" s="6"/>
      <c r="AU140" s="6"/>
    </row>
    <row r="141" spans="11:47" x14ac:dyDescent="0.35">
      <c r="K141" s="413"/>
      <c r="L141" s="413"/>
      <c r="M141" s="414"/>
      <c r="N141" s="414"/>
      <c r="O141" s="414"/>
      <c r="P141" s="418"/>
      <c r="Q141" s="418"/>
      <c r="R141" s="414"/>
      <c r="S141" s="414"/>
      <c r="T141" s="414"/>
      <c r="U141" s="418"/>
      <c r="V141" s="418"/>
      <c r="W141" s="414"/>
      <c r="X141" s="414"/>
      <c r="Y141" s="414"/>
      <c r="Z141" s="6"/>
      <c r="AA141" s="6"/>
      <c r="AB141" s="6"/>
      <c r="AC141" s="6"/>
      <c r="AD141" s="6"/>
      <c r="AE141" s="6"/>
      <c r="AF141" s="6"/>
      <c r="AG141" s="6"/>
      <c r="AH141" s="6"/>
      <c r="AI141" s="6"/>
      <c r="AJ141" s="6"/>
      <c r="AK141" s="6"/>
      <c r="AL141" s="6"/>
      <c r="AM141" s="6"/>
      <c r="AN141" s="6"/>
      <c r="AO141" s="6"/>
      <c r="AP141" s="6"/>
      <c r="AQ141" s="6"/>
      <c r="AR141" s="6"/>
      <c r="AS141" s="6"/>
      <c r="AT141" s="6"/>
      <c r="AU141" s="6"/>
    </row>
    <row r="142" spans="11:47" x14ac:dyDescent="0.35">
      <c r="K142" s="413"/>
      <c r="L142" s="413"/>
      <c r="M142" s="414"/>
      <c r="N142" s="414"/>
      <c r="O142" s="414"/>
      <c r="P142" s="418"/>
      <c r="Q142" s="418"/>
      <c r="R142" s="414"/>
      <c r="S142" s="414"/>
      <c r="T142" s="414"/>
      <c r="U142" s="418"/>
      <c r="V142" s="418"/>
      <c r="W142" s="414"/>
      <c r="X142" s="414"/>
      <c r="Y142" s="414"/>
      <c r="Z142" s="6"/>
      <c r="AA142" s="6"/>
      <c r="AB142" s="6"/>
      <c r="AC142" s="6"/>
      <c r="AD142" s="6"/>
      <c r="AE142" s="6"/>
      <c r="AF142" s="6"/>
      <c r="AG142" s="6"/>
      <c r="AH142" s="6"/>
      <c r="AI142" s="6"/>
      <c r="AJ142" s="6"/>
      <c r="AK142" s="6"/>
      <c r="AL142" s="6"/>
      <c r="AM142" s="6"/>
      <c r="AN142" s="6"/>
      <c r="AO142" s="6"/>
      <c r="AP142" s="6"/>
      <c r="AQ142" s="6"/>
      <c r="AR142" s="6"/>
      <c r="AS142" s="6"/>
      <c r="AT142" s="6"/>
      <c r="AU142" s="6"/>
    </row>
    <row r="143" spans="11:47" x14ac:dyDescent="0.35">
      <c r="K143" s="413"/>
      <c r="L143" s="413"/>
      <c r="M143" s="414"/>
      <c r="N143" s="414"/>
      <c r="O143" s="414"/>
      <c r="P143" s="418"/>
      <c r="Q143" s="418"/>
      <c r="R143" s="414"/>
      <c r="S143" s="414"/>
      <c r="T143" s="414"/>
      <c r="U143" s="418"/>
      <c r="V143" s="418"/>
      <c r="W143" s="414"/>
      <c r="X143" s="414"/>
      <c r="Y143" s="414"/>
      <c r="Z143" s="6"/>
      <c r="AA143" s="6"/>
      <c r="AB143" s="6"/>
      <c r="AC143" s="6"/>
      <c r="AD143" s="6"/>
      <c r="AE143" s="6"/>
      <c r="AF143" s="6"/>
      <c r="AG143" s="6"/>
      <c r="AH143" s="6"/>
      <c r="AI143" s="6"/>
      <c r="AJ143" s="6"/>
      <c r="AK143" s="6"/>
      <c r="AL143" s="6"/>
      <c r="AM143" s="6"/>
      <c r="AN143" s="6"/>
      <c r="AO143" s="6"/>
      <c r="AP143" s="6"/>
      <c r="AQ143" s="6"/>
      <c r="AR143" s="6"/>
      <c r="AS143" s="6"/>
      <c r="AT143" s="6"/>
      <c r="AU143" s="6"/>
    </row>
    <row r="144" spans="11:47" x14ac:dyDescent="0.35">
      <c r="K144" s="413"/>
      <c r="L144" s="413"/>
      <c r="M144" s="414"/>
      <c r="N144" s="414"/>
      <c r="O144" s="414"/>
      <c r="P144" s="418"/>
      <c r="Q144" s="418"/>
      <c r="R144" s="414"/>
      <c r="S144" s="414"/>
      <c r="T144" s="414"/>
      <c r="U144" s="418"/>
      <c r="V144" s="418"/>
      <c r="W144" s="414"/>
      <c r="X144" s="414"/>
      <c r="Y144" s="414"/>
    </row>
    <row r="145" spans="11:47" x14ac:dyDescent="0.35">
      <c r="K145" s="413"/>
      <c r="L145" s="413"/>
      <c r="M145" s="414"/>
      <c r="N145" s="414"/>
      <c r="O145" s="414"/>
      <c r="P145" s="418"/>
      <c r="Q145" s="418"/>
      <c r="R145" s="414"/>
      <c r="S145" s="414"/>
      <c r="T145" s="414"/>
      <c r="U145" s="418"/>
      <c r="V145" s="418"/>
      <c r="W145" s="414"/>
      <c r="X145" s="414"/>
      <c r="Y145" s="414"/>
    </row>
    <row r="146" spans="11:47" x14ac:dyDescent="0.35">
      <c r="K146" s="413"/>
      <c r="L146" s="413"/>
      <c r="M146" s="414"/>
      <c r="N146" s="414"/>
      <c r="O146" s="414"/>
      <c r="P146" s="418"/>
      <c r="Q146" s="418"/>
      <c r="R146" s="414"/>
      <c r="S146" s="414"/>
      <c r="T146" s="414"/>
      <c r="U146" s="418"/>
      <c r="V146" s="418"/>
      <c r="W146" s="414"/>
      <c r="X146" s="414"/>
      <c r="Y146" s="414"/>
    </row>
    <row r="147" spans="11:47" x14ac:dyDescent="0.35">
      <c r="K147" s="413"/>
      <c r="L147" s="413"/>
      <c r="M147" s="414"/>
      <c r="N147" s="414"/>
      <c r="O147" s="414"/>
      <c r="P147" s="418"/>
      <c r="Q147" s="418"/>
      <c r="R147" s="414"/>
      <c r="S147" s="414"/>
      <c r="T147" s="414"/>
      <c r="U147" s="418"/>
      <c r="V147" s="418"/>
      <c r="W147" s="414"/>
      <c r="X147" s="414"/>
      <c r="Y147" s="414"/>
    </row>
    <row r="148" spans="11:47" x14ac:dyDescent="0.35">
      <c r="K148" s="413"/>
      <c r="L148" s="413"/>
      <c r="M148" s="414"/>
      <c r="N148" s="414"/>
      <c r="O148" s="414"/>
      <c r="P148" s="418"/>
      <c r="Q148" s="418"/>
      <c r="R148" s="414"/>
      <c r="S148" s="414"/>
      <c r="T148" s="414"/>
      <c r="U148" s="418"/>
      <c r="V148" s="418"/>
      <c r="W148" s="414"/>
      <c r="X148" s="414"/>
      <c r="Y148" s="414"/>
    </row>
    <row r="149" spans="11:47" x14ac:dyDescent="0.35">
      <c r="K149" s="413"/>
      <c r="L149" s="413"/>
      <c r="M149" s="414"/>
      <c r="N149" s="414"/>
      <c r="O149" s="414"/>
      <c r="P149" s="418"/>
      <c r="Q149" s="418"/>
      <c r="R149" s="414"/>
      <c r="S149" s="414"/>
      <c r="T149" s="414"/>
      <c r="U149" s="418"/>
      <c r="V149" s="418"/>
      <c r="W149" s="414"/>
      <c r="X149" s="414"/>
      <c r="Y149" s="414"/>
    </row>
    <row r="150" spans="11:47" x14ac:dyDescent="0.35">
      <c r="K150" s="413"/>
      <c r="L150" s="413"/>
      <c r="M150" s="414"/>
      <c r="N150" s="414"/>
      <c r="O150" s="414"/>
      <c r="P150" s="418"/>
      <c r="Q150" s="418"/>
      <c r="R150" s="414"/>
      <c r="S150" s="414"/>
      <c r="T150" s="414"/>
      <c r="U150" s="418"/>
      <c r="V150" s="418"/>
      <c r="W150" s="414"/>
      <c r="X150" s="414"/>
      <c r="Y150" s="414"/>
    </row>
    <row r="151" spans="11:47" x14ac:dyDescent="0.35">
      <c r="K151" s="744"/>
      <c r="L151" s="744"/>
      <c r="M151" s="440"/>
      <c r="N151" s="440"/>
      <c r="O151" s="440"/>
      <c r="P151" s="745"/>
      <c r="Q151" s="745"/>
      <c r="R151" s="440"/>
      <c r="S151" s="440"/>
      <c r="T151" s="440"/>
      <c r="U151" s="745"/>
      <c r="V151" s="745"/>
      <c r="W151" s="440"/>
      <c r="X151" s="440"/>
      <c r="Y151" s="440"/>
      <c r="Z151" s="408"/>
      <c r="AA151" s="408"/>
      <c r="AB151" s="408"/>
      <c r="AC151" s="408"/>
      <c r="AD151" s="408"/>
      <c r="AE151" s="408"/>
      <c r="AF151" s="408"/>
      <c r="AG151" s="408"/>
      <c r="AH151" s="408"/>
      <c r="AI151" s="408"/>
      <c r="AJ151" s="408"/>
      <c r="AK151" s="408"/>
      <c r="AL151" s="408"/>
      <c r="AM151" s="408"/>
      <c r="AN151" s="408"/>
      <c r="AO151" s="408"/>
      <c r="AP151" s="408"/>
      <c r="AQ151" s="408"/>
      <c r="AR151" s="408"/>
      <c r="AS151" s="408"/>
      <c r="AT151" s="408"/>
      <c r="AU151" s="408"/>
    </row>
    <row r="152" spans="11:47" x14ac:dyDescent="0.35">
      <c r="K152" s="413"/>
      <c r="L152" s="413"/>
      <c r="M152" s="414"/>
      <c r="N152" s="414"/>
      <c r="O152" s="414"/>
      <c r="P152" s="418"/>
      <c r="Q152" s="418"/>
      <c r="R152" s="414"/>
      <c r="S152" s="414"/>
      <c r="T152" s="414"/>
      <c r="U152" s="418"/>
      <c r="V152" s="418"/>
      <c r="W152" s="414"/>
      <c r="X152" s="414"/>
      <c r="Y152" s="414"/>
      <c r="Z152" s="6"/>
      <c r="AA152" s="6"/>
      <c r="AB152" s="6"/>
      <c r="AC152" s="6"/>
      <c r="AD152" s="6"/>
      <c r="AE152" s="6"/>
      <c r="AF152" s="6"/>
      <c r="AG152" s="6"/>
      <c r="AH152" s="6"/>
      <c r="AI152" s="6"/>
      <c r="AJ152" s="6"/>
      <c r="AK152" s="6"/>
      <c r="AL152" s="6"/>
      <c r="AM152" s="6"/>
      <c r="AN152" s="6"/>
      <c r="AO152" s="6"/>
      <c r="AP152" s="6"/>
      <c r="AQ152" s="6"/>
      <c r="AR152" s="6"/>
      <c r="AS152" s="6"/>
      <c r="AT152" s="6"/>
      <c r="AU152" s="6"/>
    </row>
    <row r="153" spans="11:47" x14ac:dyDescent="0.35">
      <c r="K153" s="413"/>
      <c r="L153" s="413"/>
      <c r="M153" s="414"/>
      <c r="N153" s="414"/>
      <c r="O153" s="414"/>
      <c r="P153" s="418"/>
      <c r="Q153" s="418"/>
      <c r="R153" s="414"/>
      <c r="S153" s="414"/>
      <c r="T153" s="414"/>
      <c r="U153" s="418"/>
      <c r="V153" s="418"/>
      <c r="W153" s="414"/>
      <c r="X153" s="414"/>
      <c r="Y153" s="414"/>
      <c r="Z153" s="6"/>
      <c r="AA153" s="6"/>
      <c r="AB153" s="6"/>
      <c r="AC153" s="6"/>
      <c r="AD153" s="6"/>
      <c r="AE153" s="6"/>
      <c r="AF153" s="6"/>
      <c r="AG153" s="6"/>
      <c r="AH153" s="6"/>
      <c r="AI153" s="6"/>
      <c r="AJ153" s="6"/>
      <c r="AK153" s="6"/>
      <c r="AL153" s="6"/>
      <c r="AM153" s="6"/>
      <c r="AN153" s="6"/>
      <c r="AO153" s="6"/>
      <c r="AP153" s="6"/>
      <c r="AQ153" s="6"/>
      <c r="AR153" s="6"/>
      <c r="AS153" s="6"/>
      <c r="AT153" s="6"/>
      <c r="AU153" s="6"/>
    </row>
    <row r="154" spans="11:47" x14ac:dyDescent="0.35">
      <c r="K154" s="413"/>
      <c r="L154" s="413"/>
      <c r="M154" s="414"/>
      <c r="N154" s="414"/>
      <c r="O154" s="414"/>
      <c r="P154" s="418"/>
      <c r="Q154" s="418"/>
      <c r="R154" s="414"/>
      <c r="S154" s="414"/>
      <c r="T154" s="414"/>
      <c r="U154" s="418"/>
      <c r="V154" s="418"/>
      <c r="W154" s="414"/>
      <c r="X154" s="414"/>
      <c r="Y154" s="414"/>
      <c r="Z154" s="6"/>
      <c r="AA154" s="6"/>
      <c r="AB154" s="6"/>
      <c r="AC154" s="6"/>
      <c r="AD154" s="6"/>
      <c r="AE154" s="6"/>
      <c r="AF154" s="6"/>
      <c r="AG154" s="6"/>
      <c r="AH154" s="6"/>
      <c r="AI154" s="6"/>
      <c r="AJ154" s="6"/>
      <c r="AK154" s="6"/>
      <c r="AL154" s="6"/>
      <c r="AM154" s="6"/>
      <c r="AN154" s="6"/>
      <c r="AO154" s="6"/>
      <c r="AP154" s="6"/>
      <c r="AQ154" s="6"/>
      <c r="AR154" s="6"/>
      <c r="AS154" s="6"/>
      <c r="AT154" s="6"/>
      <c r="AU154" s="6"/>
    </row>
    <row r="155" spans="11:47" x14ac:dyDescent="0.35">
      <c r="K155" s="413"/>
      <c r="L155" s="413"/>
      <c r="M155" s="414"/>
      <c r="N155" s="414"/>
      <c r="O155" s="414"/>
      <c r="P155" s="418"/>
      <c r="Q155" s="418"/>
      <c r="R155" s="414"/>
      <c r="S155" s="414"/>
      <c r="T155" s="414"/>
      <c r="U155" s="418"/>
      <c r="V155" s="418"/>
      <c r="W155" s="414"/>
      <c r="X155" s="414"/>
      <c r="Y155" s="414"/>
      <c r="Z155" s="6"/>
      <c r="AA155" s="6"/>
      <c r="AB155" s="6"/>
      <c r="AC155" s="6"/>
      <c r="AD155" s="6"/>
      <c r="AE155" s="6"/>
      <c r="AF155" s="6"/>
      <c r="AG155" s="6"/>
      <c r="AH155" s="6"/>
      <c r="AI155" s="6"/>
      <c r="AJ155" s="6"/>
      <c r="AK155" s="6"/>
      <c r="AL155" s="6"/>
      <c r="AM155" s="6"/>
      <c r="AN155" s="6"/>
      <c r="AO155" s="6"/>
      <c r="AP155" s="6"/>
      <c r="AQ155" s="6"/>
      <c r="AR155" s="6"/>
      <c r="AS155" s="6"/>
      <c r="AT155" s="6"/>
      <c r="AU155" s="6"/>
    </row>
    <row r="156" spans="11:47" x14ac:dyDescent="0.35">
      <c r="K156" s="413"/>
      <c r="L156" s="413"/>
      <c r="M156" s="414"/>
      <c r="N156" s="414"/>
      <c r="O156" s="414"/>
      <c r="P156" s="418"/>
      <c r="Q156" s="418"/>
      <c r="R156" s="414"/>
      <c r="S156" s="414"/>
      <c r="T156" s="414"/>
      <c r="U156" s="418"/>
      <c r="V156" s="418"/>
      <c r="W156" s="414"/>
      <c r="X156" s="414"/>
      <c r="Y156" s="414"/>
      <c r="Z156" s="6"/>
      <c r="AA156" s="6"/>
      <c r="AB156" s="6"/>
      <c r="AC156" s="6"/>
      <c r="AD156" s="6"/>
      <c r="AE156" s="6"/>
      <c r="AF156" s="6"/>
      <c r="AG156" s="6"/>
      <c r="AH156" s="6"/>
      <c r="AI156" s="6"/>
      <c r="AJ156" s="6"/>
      <c r="AK156" s="6"/>
      <c r="AL156" s="6"/>
      <c r="AM156" s="6"/>
      <c r="AN156" s="6"/>
      <c r="AO156" s="6"/>
      <c r="AP156" s="6"/>
      <c r="AQ156" s="6"/>
      <c r="AR156" s="6"/>
      <c r="AS156" s="6"/>
      <c r="AT156" s="6"/>
      <c r="AU156" s="6"/>
    </row>
    <row r="157" spans="11:47" x14ac:dyDescent="0.35">
      <c r="K157" s="413"/>
      <c r="L157" s="413"/>
      <c r="M157" s="414"/>
      <c r="N157" s="414"/>
      <c r="O157" s="414"/>
      <c r="P157" s="418"/>
      <c r="Q157" s="418"/>
      <c r="R157" s="414"/>
      <c r="S157" s="414"/>
      <c r="T157" s="414"/>
      <c r="U157" s="418"/>
      <c r="V157" s="418"/>
      <c r="W157" s="414"/>
      <c r="X157" s="414"/>
      <c r="Y157" s="414"/>
      <c r="Z157" s="6"/>
      <c r="AA157" s="6"/>
      <c r="AB157" s="6"/>
      <c r="AC157" s="6"/>
      <c r="AD157" s="6"/>
      <c r="AE157" s="6"/>
      <c r="AF157" s="6"/>
      <c r="AG157" s="6"/>
      <c r="AH157" s="6"/>
      <c r="AI157" s="6"/>
      <c r="AJ157" s="6"/>
      <c r="AK157" s="6"/>
      <c r="AL157" s="6"/>
      <c r="AM157" s="6"/>
      <c r="AN157" s="6"/>
      <c r="AO157" s="6"/>
      <c r="AP157" s="6"/>
      <c r="AQ157" s="6"/>
      <c r="AR157" s="6"/>
      <c r="AS157" s="6"/>
      <c r="AT157" s="6"/>
      <c r="AU157" s="6"/>
    </row>
    <row r="158" spans="11:47" x14ac:dyDescent="0.35">
      <c r="K158" s="413"/>
      <c r="L158" s="413"/>
      <c r="M158" s="414"/>
      <c r="N158" s="414"/>
      <c r="O158" s="414"/>
      <c r="P158" s="418"/>
      <c r="Q158" s="418"/>
      <c r="R158" s="414"/>
      <c r="S158" s="414"/>
      <c r="T158" s="414"/>
      <c r="U158" s="418"/>
      <c r="V158" s="418"/>
      <c r="W158" s="414"/>
      <c r="X158" s="414"/>
      <c r="Y158" s="414"/>
      <c r="Z158" s="6"/>
      <c r="AA158" s="6"/>
      <c r="AB158" s="6"/>
      <c r="AC158" s="6"/>
      <c r="AD158" s="6"/>
      <c r="AE158" s="6"/>
      <c r="AF158" s="6"/>
      <c r="AG158" s="6"/>
      <c r="AH158" s="6"/>
      <c r="AI158" s="6"/>
      <c r="AJ158" s="6"/>
      <c r="AK158" s="6"/>
      <c r="AL158" s="6"/>
      <c r="AM158" s="6"/>
      <c r="AN158" s="6"/>
      <c r="AO158" s="6"/>
      <c r="AP158" s="6"/>
      <c r="AQ158" s="6"/>
      <c r="AR158" s="6"/>
      <c r="AS158" s="6"/>
      <c r="AT158" s="6"/>
      <c r="AU158" s="6"/>
    </row>
    <row r="159" spans="11:47" x14ac:dyDescent="0.35">
      <c r="K159" s="413"/>
      <c r="L159" s="413"/>
      <c r="M159" s="414"/>
      <c r="N159" s="414"/>
      <c r="O159" s="414"/>
      <c r="P159" s="418"/>
      <c r="Q159" s="418"/>
      <c r="R159" s="414"/>
      <c r="S159" s="414"/>
      <c r="T159" s="414"/>
      <c r="U159" s="418"/>
      <c r="V159" s="418"/>
      <c r="W159" s="414"/>
      <c r="X159" s="414"/>
      <c r="Y159" s="414"/>
      <c r="Z159" s="6"/>
      <c r="AA159" s="6"/>
      <c r="AB159" s="6"/>
      <c r="AC159" s="6"/>
      <c r="AD159" s="6"/>
      <c r="AE159" s="6"/>
      <c r="AF159" s="6"/>
      <c r="AG159" s="6"/>
      <c r="AH159" s="6"/>
      <c r="AI159" s="6"/>
      <c r="AJ159" s="6"/>
      <c r="AK159" s="6"/>
      <c r="AL159" s="6"/>
      <c r="AM159" s="6"/>
      <c r="AN159" s="6"/>
      <c r="AO159" s="6"/>
      <c r="AP159" s="6"/>
      <c r="AQ159" s="6"/>
      <c r="AR159" s="6"/>
      <c r="AS159" s="6"/>
      <c r="AT159" s="6"/>
      <c r="AU159" s="6"/>
    </row>
    <row r="160" spans="11:47" x14ac:dyDescent="0.35">
      <c r="K160" s="413"/>
      <c r="L160" s="413"/>
      <c r="M160" s="414"/>
      <c r="N160" s="414"/>
      <c r="O160" s="414"/>
      <c r="P160" s="418"/>
      <c r="Q160" s="418"/>
      <c r="R160" s="414"/>
      <c r="S160" s="414"/>
      <c r="T160" s="414"/>
      <c r="U160" s="418"/>
      <c r="V160" s="418"/>
      <c r="W160" s="414"/>
      <c r="X160" s="414"/>
      <c r="Y160" s="4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row>
    <row r="161" spans="11:47" x14ac:dyDescent="0.35">
      <c r="K161" s="413"/>
      <c r="L161" s="413"/>
      <c r="M161" s="414"/>
      <c r="N161" s="414"/>
      <c r="O161" s="414"/>
      <c r="P161" s="418"/>
      <c r="Q161" s="418"/>
      <c r="R161" s="414"/>
      <c r="S161" s="414"/>
      <c r="T161" s="414"/>
      <c r="U161" s="418"/>
      <c r="V161" s="418"/>
      <c r="W161" s="414"/>
      <c r="X161" s="414"/>
      <c r="Y161" s="414"/>
      <c r="Z161" s="143"/>
      <c r="AA161" s="143"/>
      <c r="AB161" s="143"/>
      <c r="AC161" s="143"/>
      <c r="AD161" s="143"/>
      <c r="AE161" s="143"/>
      <c r="AF161" s="143"/>
      <c r="AG161" s="143"/>
      <c r="AH161" s="143"/>
      <c r="AI161" s="143"/>
      <c r="AJ161" s="143"/>
      <c r="AK161" s="143"/>
      <c r="AL161" s="143"/>
      <c r="AM161" s="143"/>
      <c r="AN161" s="143"/>
      <c r="AO161" s="143"/>
      <c r="AP161" s="143"/>
      <c r="AQ161" s="143"/>
      <c r="AR161" s="143"/>
      <c r="AS161" s="143"/>
      <c r="AT161" s="143"/>
      <c r="AU161" s="143"/>
    </row>
    <row r="162" spans="11:47" x14ac:dyDescent="0.35">
      <c r="K162" s="413"/>
      <c r="L162" s="413"/>
      <c r="M162" s="414"/>
      <c r="N162" s="414"/>
      <c r="O162" s="414"/>
      <c r="P162" s="418"/>
      <c r="Q162" s="418"/>
      <c r="R162" s="414"/>
      <c r="S162" s="414"/>
      <c r="T162" s="414"/>
      <c r="U162" s="418"/>
      <c r="V162" s="418"/>
      <c r="W162" s="414"/>
      <c r="X162" s="414"/>
      <c r="Y162" s="414"/>
      <c r="Z162" s="143"/>
      <c r="AA162" s="143"/>
      <c r="AB162" s="143"/>
      <c r="AC162" s="143"/>
      <c r="AD162" s="143"/>
      <c r="AE162" s="143"/>
      <c r="AF162" s="143"/>
      <c r="AG162" s="143"/>
      <c r="AH162" s="143"/>
      <c r="AI162" s="143"/>
      <c r="AJ162" s="143"/>
      <c r="AK162" s="143"/>
      <c r="AL162" s="143"/>
      <c r="AM162" s="143"/>
      <c r="AN162" s="143"/>
      <c r="AO162" s="143"/>
      <c r="AP162" s="143"/>
      <c r="AQ162" s="143"/>
      <c r="AR162" s="143"/>
      <c r="AS162" s="143"/>
      <c r="AT162" s="143"/>
      <c r="AU162" s="143"/>
    </row>
    <row r="163" spans="11:47" x14ac:dyDescent="0.35">
      <c r="K163" s="413"/>
      <c r="L163" s="413"/>
      <c r="M163" s="414"/>
      <c r="N163" s="414"/>
      <c r="O163" s="414"/>
      <c r="P163" s="418"/>
      <c r="Q163" s="418"/>
      <c r="R163" s="414"/>
      <c r="S163" s="414"/>
      <c r="T163" s="414"/>
      <c r="U163" s="418"/>
      <c r="V163" s="418"/>
      <c r="W163" s="414"/>
      <c r="X163" s="414"/>
      <c r="Y163" s="414"/>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row>
    <row r="164" spans="11:47" x14ac:dyDescent="0.35">
      <c r="K164" s="413"/>
      <c r="L164" s="413"/>
      <c r="M164" s="414"/>
      <c r="N164" s="414"/>
      <c r="O164" s="414"/>
      <c r="P164" s="418"/>
      <c r="Q164" s="418"/>
      <c r="R164" s="414"/>
      <c r="S164" s="414"/>
      <c r="T164" s="414"/>
      <c r="U164" s="418"/>
      <c r="V164" s="418"/>
      <c r="W164" s="414"/>
      <c r="X164" s="414"/>
      <c r="Y164" s="414"/>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row>
    <row r="165" spans="11:47" x14ac:dyDescent="0.35">
      <c r="K165" s="413"/>
      <c r="L165" s="413"/>
      <c r="M165" s="414"/>
      <c r="N165" s="414"/>
      <c r="O165" s="414"/>
      <c r="P165" s="418"/>
      <c r="Q165" s="418"/>
      <c r="R165" s="414"/>
      <c r="S165" s="414"/>
      <c r="T165" s="414"/>
      <c r="U165" s="418"/>
      <c r="V165" s="418"/>
      <c r="W165" s="414"/>
      <c r="X165" s="414"/>
      <c r="Y165" s="414"/>
    </row>
    <row r="166" spans="11:47" x14ac:dyDescent="0.35">
      <c r="K166" s="413"/>
      <c r="L166" s="413"/>
      <c r="M166" s="414"/>
      <c r="N166" s="414"/>
      <c r="O166" s="414"/>
      <c r="P166" s="418"/>
      <c r="Q166" s="418"/>
      <c r="R166" s="414"/>
      <c r="S166" s="414"/>
      <c r="T166" s="414"/>
      <c r="U166" s="418"/>
      <c r="V166" s="418"/>
      <c r="W166" s="414"/>
      <c r="X166" s="414"/>
      <c r="Y166" s="414"/>
    </row>
    <row r="167" spans="11:47" x14ac:dyDescent="0.35">
      <c r="K167" s="413"/>
      <c r="L167" s="413"/>
      <c r="M167" s="414"/>
      <c r="N167" s="414"/>
      <c r="O167" s="414"/>
      <c r="P167" s="418"/>
      <c r="Q167" s="418"/>
      <c r="R167" s="414"/>
      <c r="S167" s="414"/>
      <c r="T167" s="414"/>
      <c r="U167" s="418"/>
      <c r="V167" s="418"/>
      <c r="W167" s="414"/>
      <c r="X167" s="414"/>
      <c r="Y167" s="414"/>
    </row>
    <row r="168" spans="11:47" x14ac:dyDescent="0.35">
      <c r="K168" s="413"/>
      <c r="L168" s="413"/>
      <c r="M168" s="414"/>
      <c r="N168" s="414"/>
      <c r="O168" s="414"/>
      <c r="P168" s="418"/>
      <c r="Q168" s="418"/>
      <c r="R168" s="414"/>
      <c r="S168" s="414"/>
      <c r="T168" s="414"/>
      <c r="U168" s="418"/>
      <c r="V168" s="418"/>
      <c r="W168" s="414"/>
      <c r="X168" s="414"/>
      <c r="Y168" s="414"/>
    </row>
    <row r="169" spans="11:47" x14ac:dyDescent="0.35">
      <c r="K169" s="413"/>
      <c r="L169" s="413"/>
      <c r="M169" s="414"/>
      <c r="N169" s="414"/>
      <c r="O169" s="414"/>
      <c r="P169" s="418"/>
      <c r="Q169" s="418"/>
      <c r="R169" s="414"/>
      <c r="S169" s="414"/>
      <c r="T169" s="414"/>
      <c r="U169" s="418"/>
      <c r="V169" s="418"/>
      <c r="W169" s="414"/>
      <c r="X169" s="414"/>
      <c r="Y169" s="414"/>
    </row>
    <row r="170" spans="11:47" x14ac:dyDescent="0.35">
      <c r="K170" s="413"/>
      <c r="L170" s="413"/>
      <c r="M170" s="414"/>
      <c r="N170" s="414"/>
      <c r="O170" s="414"/>
      <c r="P170" s="418"/>
      <c r="Q170" s="418"/>
      <c r="R170" s="414"/>
      <c r="S170" s="414"/>
      <c r="T170" s="414"/>
      <c r="U170" s="418"/>
      <c r="V170" s="418"/>
      <c r="W170" s="414"/>
      <c r="X170" s="414"/>
      <c r="Y170" s="414"/>
    </row>
    <row r="171" spans="11:47" x14ac:dyDescent="0.35">
      <c r="K171" s="413"/>
      <c r="L171" s="413"/>
      <c r="M171" s="414"/>
      <c r="N171" s="414"/>
      <c r="O171" s="414"/>
      <c r="P171" s="418"/>
      <c r="Q171" s="418"/>
      <c r="R171" s="414"/>
      <c r="S171" s="414"/>
      <c r="T171" s="414"/>
      <c r="U171" s="418"/>
      <c r="V171" s="418"/>
      <c r="W171" s="414"/>
      <c r="X171" s="414"/>
      <c r="Y171" s="414"/>
    </row>
    <row r="172" spans="11:47" x14ac:dyDescent="0.35">
      <c r="K172" s="413"/>
      <c r="L172" s="413"/>
      <c r="M172" s="414"/>
      <c r="N172" s="414"/>
      <c r="O172" s="414"/>
      <c r="P172" s="418"/>
      <c r="Q172" s="418"/>
      <c r="R172" s="414"/>
      <c r="S172" s="414"/>
      <c r="T172" s="414"/>
      <c r="U172" s="418"/>
      <c r="V172" s="418"/>
      <c r="W172" s="414"/>
      <c r="X172" s="414"/>
      <c r="Y172" s="414"/>
    </row>
    <row r="173" spans="11:47" x14ac:dyDescent="0.35">
      <c r="K173" s="413"/>
      <c r="L173" s="413"/>
      <c r="M173" s="414"/>
      <c r="N173" s="414"/>
      <c r="O173" s="414"/>
      <c r="P173" s="418"/>
      <c r="Q173" s="418"/>
      <c r="R173" s="414"/>
      <c r="S173" s="414"/>
      <c r="T173" s="414"/>
      <c r="U173" s="418"/>
      <c r="V173" s="418"/>
      <c r="W173" s="414"/>
      <c r="X173" s="414"/>
      <c r="Y173" s="414"/>
    </row>
    <row r="174" spans="11:47" x14ac:dyDescent="0.35">
      <c r="K174" s="413"/>
      <c r="L174" s="413"/>
      <c r="M174" s="414"/>
      <c r="N174" s="414"/>
      <c r="O174" s="414"/>
      <c r="P174" s="418"/>
      <c r="Q174" s="418"/>
      <c r="R174" s="414"/>
      <c r="S174" s="414"/>
      <c r="T174" s="414"/>
      <c r="U174" s="418"/>
      <c r="V174" s="418"/>
      <c r="W174" s="414"/>
      <c r="X174" s="414"/>
      <c r="Y174" s="414"/>
    </row>
    <row r="175" spans="11:47" x14ac:dyDescent="0.35">
      <c r="K175" s="413"/>
      <c r="L175" s="413"/>
      <c r="M175" s="414"/>
      <c r="N175" s="414"/>
      <c r="O175" s="414"/>
      <c r="P175" s="418"/>
      <c r="Q175" s="418"/>
      <c r="R175" s="414"/>
      <c r="S175" s="414"/>
      <c r="T175" s="414"/>
      <c r="U175" s="418"/>
      <c r="V175" s="418"/>
      <c r="W175" s="414"/>
      <c r="X175" s="414"/>
      <c r="Y175" s="414"/>
    </row>
    <row r="176" spans="11:47" x14ac:dyDescent="0.35">
      <c r="K176" s="413"/>
      <c r="L176" s="413"/>
      <c r="M176" s="414"/>
      <c r="N176" s="414"/>
      <c r="O176" s="414"/>
      <c r="P176" s="418"/>
      <c r="Q176" s="418"/>
      <c r="R176" s="414"/>
      <c r="S176" s="414"/>
      <c r="T176" s="414"/>
      <c r="U176" s="418"/>
      <c r="V176" s="418"/>
      <c r="W176" s="414"/>
      <c r="X176" s="414"/>
      <c r="Y176" s="414"/>
    </row>
    <row r="177" spans="11:25" x14ac:dyDescent="0.35">
      <c r="K177" s="413"/>
      <c r="L177" s="413"/>
      <c r="M177" s="414"/>
      <c r="N177" s="414"/>
      <c r="O177" s="414"/>
      <c r="P177" s="418"/>
      <c r="Q177" s="418"/>
      <c r="R177" s="414"/>
      <c r="S177" s="414"/>
      <c r="T177" s="414"/>
      <c r="U177" s="418"/>
      <c r="V177" s="418"/>
      <c r="W177" s="414"/>
      <c r="X177" s="414"/>
      <c r="Y177" s="414"/>
    </row>
    <row r="178" spans="11:25" x14ac:dyDescent="0.35">
      <c r="K178" s="413"/>
      <c r="L178" s="413"/>
      <c r="M178" s="414"/>
      <c r="N178" s="414"/>
      <c r="O178" s="414"/>
      <c r="P178" s="418"/>
      <c r="Q178" s="418"/>
      <c r="R178" s="414"/>
      <c r="S178" s="414"/>
      <c r="T178" s="414"/>
      <c r="U178" s="418"/>
      <c r="V178" s="418"/>
      <c r="W178" s="414"/>
      <c r="X178" s="414"/>
      <c r="Y178" s="414"/>
    </row>
    <row r="179" spans="11:25" x14ac:dyDescent="0.35">
      <c r="K179" s="413"/>
      <c r="L179" s="413"/>
      <c r="M179" s="414"/>
      <c r="N179" s="414"/>
      <c r="O179" s="414"/>
      <c r="P179" s="418"/>
      <c r="Q179" s="418"/>
      <c r="R179" s="414"/>
      <c r="S179" s="414"/>
      <c r="T179" s="414"/>
      <c r="U179" s="418"/>
      <c r="V179" s="418"/>
      <c r="W179" s="414"/>
      <c r="X179" s="414"/>
      <c r="Y179" s="414"/>
    </row>
    <row r="180" spans="11:25" x14ac:dyDescent="0.35">
      <c r="K180" s="413"/>
      <c r="L180" s="413"/>
      <c r="M180" s="414"/>
      <c r="N180" s="414"/>
      <c r="O180" s="414"/>
      <c r="P180" s="418"/>
      <c r="Q180" s="418"/>
      <c r="R180" s="414"/>
      <c r="S180" s="414"/>
      <c r="T180" s="414"/>
      <c r="U180" s="418"/>
      <c r="V180" s="418"/>
      <c r="W180" s="414"/>
      <c r="X180" s="414"/>
      <c r="Y180" s="414"/>
    </row>
    <row r="181" spans="11:25" x14ac:dyDescent="0.35">
      <c r="K181" s="413"/>
      <c r="L181" s="413"/>
      <c r="M181" s="414"/>
      <c r="N181" s="414"/>
      <c r="O181" s="414"/>
      <c r="P181" s="418"/>
      <c r="Q181" s="418"/>
      <c r="R181" s="414"/>
      <c r="S181" s="414"/>
      <c r="T181" s="414"/>
      <c r="U181" s="418"/>
      <c r="V181" s="418"/>
      <c r="W181" s="414"/>
      <c r="X181" s="414"/>
      <c r="Y181" s="414"/>
    </row>
    <row r="182" spans="11:25" x14ac:dyDescent="0.35">
      <c r="K182" s="413"/>
      <c r="L182" s="413"/>
      <c r="M182" s="414"/>
      <c r="N182" s="414"/>
      <c r="O182" s="414"/>
      <c r="P182" s="418"/>
      <c r="Q182" s="418"/>
      <c r="R182" s="414"/>
      <c r="S182" s="414"/>
      <c r="T182" s="414"/>
      <c r="U182" s="418"/>
      <c r="V182" s="418"/>
      <c r="W182" s="414"/>
      <c r="X182" s="414"/>
      <c r="Y182" s="414"/>
    </row>
    <row r="183" spans="11:25" x14ac:dyDescent="0.35">
      <c r="K183" s="413"/>
      <c r="L183" s="413"/>
      <c r="M183" s="414"/>
      <c r="N183" s="414"/>
      <c r="O183" s="414"/>
      <c r="P183" s="418"/>
      <c r="Q183" s="418"/>
      <c r="R183" s="414"/>
      <c r="S183" s="414"/>
      <c r="T183" s="414"/>
      <c r="U183" s="418"/>
      <c r="V183" s="418"/>
      <c r="W183" s="414"/>
      <c r="X183" s="414"/>
      <c r="Y183" s="414"/>
    </row>
    <row r="184" spans="11:25" x14ac:dyDescent="0.35">
      <c r="K184" s="413"/>
      <c r="L184" s="413"/>
      <c r="M184" s="414"/>
      <c r="N184" s="414"/>
      <c r="O184" s="414"/>
      <c r="P184" s="418"/>
      <c r="Q184" s="418"/>
      <c r="R184" s="414"/>
      <c r="S184" s="414"/>
      <c r="T184" s="414"/>
      <c r="U184" s="418"/>
      <c r="V184" s="418"/>
      <c r="W184" s="414"/>
      <c r="X184" s="414"/>
      <c r="Y184" s="414"/>
    </row>
    <row r="185" spans="11:25" x14ac:dyDescent="0.35">
      <c r="K185" s="413"/>
      <c r="L185" s="413"/>
      <c r="M185" s="414"/>
      <c r="N185" s="414"/>
      <c r="O185" s="414"/>
      <c r="P185" s="418"/>
      <c r="Q185" s="418"/>
      <c r="R185" s="414"/>
      <c r="S185" s="414"/>
      <c r="T185" s="414"/>
      <c r="U185" s="418"/>
      <c r="V185" s="418"/>
      <c r="W185" s="414"/>
      <c r="X185" s="414"/>
      <c r="Y185" s="414"/>
    </row>
    <row r="186" spans="11:25" x14ac:dyDescent="0.35">
      <c r="K186" s="413"/>
      <c r="L186" s="413"/>
      <c r="M186" s="414"/>
      <c r="N186" s="414"/>
      <c r="O186" s="414"/>
      <c r="P186" s="418"/>
      <c r="Q186" s="418"/>
      <c r="R186" s="414"/>
      <c r="S186" s="414"/>
      <c r="T186" s="414"/>
      <c r="U186" s="418"/>
      <c r="V186" s="418"/>
      <c r="W186" s="414"/>
      <c r="X186" s="414"/>
      <c r="Y186" s="414"/>
    </row>
    <row r="187" spans="11:25" x14ac:dyDescent="0.35">
      <c r="K187" s="413"/>
      <c r="L187" s="413"/>
      <c r="M187" s="414"/>
      <c r="N187" s="414"/>
      <c r="O187" s="414"/>
      <c r="P187" s="418"/>
      <c r="Q187" s="418"/>
      <c r="R187" s="414"/>
      <c r="S187" s="414"/>
      <c r="T187" s="414"/>
      <c r="U187" s="418"/>
      <c r="V187" s="418"/>
      <c r="W187" s="414"/>
      <c r="X187" s="414"/>
      <c r="Y187" s="414"/>
    </row>
    <row r="188" spans="11:25" x14ac:dyDescent="0.35">
      <c r="K188" s="413"/>
      <c r="L188" s="413"/>
      <c r="M188" s="414"/>
      <c r="N188" s="414"/>
      <c r="O188" s="414"/>
      <c r="P188" s="418"/>
      <c r="Q188" s="418"/>
      <c r="R188" s="414"/>
      <c r="S188" s="414"/>
      <c r="T188" s="414"/>
      <c r="U188" s="418"/>
      <c r="V188" s="418"/>
      <c r="W188" s="414"/>
      <c r="X188" s="414"/>
      <c r="Y188" s="414"/>
    </row>
    <row r="189" spans="11:25" x14ac:dyDescent="0.35">
      <c r="K189" s="413"/>
      <c r="L189" s="413"/>
      <c r="M189" s="414"/>
      <c r="N189" s="414"/>
      <c r="O189" s="414"/>
      <c r="P189" s="418"/>
      <c r="Q189" s="418"/>
      <c r="R189" s="414"/>
      <c r="S189" s="414"/>
      <c r="T189" s="414"/>
      <c r="U189" s="418"/>
      <c r="V189" s="418"/>
      <c r="W189" s="414"/>
      <c r="X189" s="414"/>
      <c r="Y189" s="414"/>
    </row>
    <row r="190" spans="11:25" x14ac:dyDescent="0.35">
      <c r="K190" s="413"/>
      <c r="L190" s="413"/>
      <c r="M190" s="414"/>
      <c r="N190" s="414"/>
      <c r="O190" s="414"/>
      <c r="P190" s="418"/>
      <c r="Q190" s="418"/>
      <c r="R190" s="414"/>
      <c r="S190" s="414"/>
      <c r="T190" s="414"/>
      <c r="U190" s="418"/>
      <c r="V190" s="418"/>
      <c r="W190" s="414"/>
      <c r="X190" s="414"/>
      <c r="Y190" s="414"/>
    </row>
    <row r="191" spans="11:25" x14ac:dyDescent="0.35">
      <c r="K191" s="413"/>
      <c r="L191" s="413"/>
      <c r="M191" s="414"/>
      <c r="N191" s="414"/>
      <c r="O191" s="414"/>
      <c r="P191" s="418"/>
      <c r="Q191" s="418"/>
      <c r="R191" s="414"/>
      <c r="S191" s="414"/>
      <c r="T191" s="414"/>
      <c r="U191" s="418"/>
      <c r="V191" s="418"/>
      <c r="W191" s="414"/>
      <c r="X191" s="414"/>
      <c r="Y191" s="414"/>
    </row>
    <row r="192" spans="11:25" x14ac:dyDescent="0.35">
      <c r="K192" s="413"/>
      <c r="L192" s="413"/>
      <c r="M192" s="414"/>
      <c r="N192" s="414"/>
      <c r="O192" s="414"/>
      <c r="P192" s="418"/>
      <c r="Q192" s="418"/>
      <c r="R192" s="414"/>
      <c r="S192" s="414"/>
      <c r="T192" s="414"/>
      <c r="U192" s="418"/>
      <c r="V192" s="418"/>
      <c r="W192" s="414"/>
      <c r="X192" s="414"/>
      <c r="Y192" s="414"/>
    </row>
    <row r="193" spans="11:25" x14ac:dyDescent="0.35">
      <c r="K193" s="413"/>
      <c r="L193" s="413"/>
      <c r="M193" s="414"/>
      <c r="N193" s="414"/>
      <c r="O193" s="414"/>
      <c r="P193" s="418"/>
      <c r="Q193" s="418"/>
      <c r="R193" s="414"/>
      <c r="S193" s="414"/>
      <c r="T193" s="414"/>
      <c r="U193" s="418"/>
      <c r="V193" s="418"/>
      <c r="W193" s="414"/>
      <c r="X193" s="414"/>
      <c r="Y193" s="414"/>
    </row>
    <row r="194" spans="11:25" x14ac:dyDescent="0.35">
      <c r="K194" s="413"/>
      <c r="L194" s="413"/>
      <c r="M194" s="414"/>
      <c r="N194" s="414"/>
      <c r="O194" s="414"/>
      <c r="P194" s="418"/>
      <c r="Q194" s="418"/>
      <c r="R194" s="414"/>
      <c r="S194" s="414"/>
      <c r="T194" s="414"/>
      <c r="U194" s="418"/>
      <c r="V194" s="418"/>
      <c r="W194" s="414"/>
      <c r="X194" s="414"/>
      <c r="Y194" s="414"/>
    </row>
    <row r="195" spans="11:25" x14ac:dyDescent="0.35">
      <c r="K195" s="413"/>
      <c r="L195" s="413"/>
      <c r="M195" s="414"/>
      <c r="N195" s="414"/>
      <c r="O195" s="414"/>
      <c r="P195" s="418"/>
      <c r="Q195" s="418"/>
      <c r="R195" s="414"/>
      <c r="S195" s="414"/>
      <c r="T195" s="414"/>
      <c r="U195" s="418"/>
      <c r="V195" s="418"/>
      <c r="W195" s="414"/>
      <c r="X195" s="414"/>
      <c r="Y195" s="414"/>
    </row>
    <row r="196" spans="11:25" x14ac:dyDescent="0.35">
      <c r="K196" s="413"/>
      <c r="L196" s="413"/>
      <c r="M196" s="414"/>
      <c r="N196" s="414"/>
      <c r="O196" s="414"/>
      <c r="P196" s="418"/>
      <c r="Q196" s="418"/>
      <c r="R196" s="414"/>
      <c r="S196" s="414"/>
      <c r="T196" s="414"/>
      <c r="U196" s="418"/>
      <c r="V196" s="418"/>
      <c r="W196" s="414"/>
      <c r="X196" s="414"/>
      <c r="Y196" s="414"/>
    </row>
    <row r="197" spans="11:25" x14ac:dyDescent="0.35">
      <c r="K197" s="413"/>
      <c r="L197" s="413"/>
      <c r="M197" s="414"/>
      <c r="N197" s="414"/>
      <c r="O197" s="414"/>
      <c r="P197" s="418"/>
      <c r="Q197" s="418"/>
      <c r="R197" s="414"/>
      <c r="S197" s="414"/>
      <c r="T197" s="414"/>
      <c r="U197" s="418"/>
      <c r="V197" s="418"/>
      <c r="W197" s="414"/>
      <c r="X197" s="414"/>
      <c r="Y197" s="414"/>
    </row>
    <row r="198" spans="11:25" x14ac:dyDescent="0.35">
      <c r="K198" s="413"/>
      <c r="L198" s="413"/>
      <c r="M198" s="414"/>
      <c r="N198" s="414"/>
      <c r="O198" s="414"/>
      <c r="P198" s="418"/>
      <c r="Q198" s="418"/>
      <c r="R198" s="414"/>
      <c r="S198" s="414"/>
      <c r="T198" s="414"/>
      <c r="U198" s="418"/>
      <c r="V198" s="418"/>
      <c r="W198" s="414"/>
      <c r="X198" s="414"/>
      <c r="Y198" s="414"/>
    </row>
    <row r="199" spans="11:25" x14ac:dyDescent="0.35">
      <c r="K199" s="413"/>
      <c r="L199" s="413"/>
      <c r="M199" s="414"/>
      <c r="N199" s="414"/>
      <c r="O199" s="414"/>
      <c r="P199" s="418"/>
      <c r="Q199" s="418"/>
      <c r="R199" s="414"/>
      <c r="S199" s="414"/>
      <c r="T199" s="414"/>
      <c r="U199" s="418"/>
      <c r="V199" s="418"/>
      <c r="W199" s="414"/>
      <c r="X199" s="414"/>
      <c r="Y199" s="414"/>
    </row>
    <row r="200" spans="11:25" x14ac:dyDescent="0.35">
      <c r="K200" s="413"/>
      <c r="L200" s="413"/>
      <c r="M200" s="414"/>
      <c r="N200" s="414"/>
      <c r="O200" s="414"/>
      <c r="P200" s="418"/>
      <c r="Q200" s="418"/>
      <c r="R200" s="414"/>
      <c r="S200" s="414"/>
      <c r="T200" s="414"/>
      <c r="U200" s="418"/>
      <c r="V200" s="418"/>
      <c r="W200" s="414"/>
      <c r="X200" s="414"/>
      <c r="Y200" s="414"/>
    </row>
    <row r="201" spans="11:25" x14ac:dyDescent="0.35">
      <c r="K201" s="413"/>
      <c r="L201" s="413"/>
      <c r="M201" s="414"/>
      <c r="N201" s="414"/>
      <c r="O201" s="414"/>
      <c r="P201" s="418"/>
      <c r="Q201" s="418"/>
      <c r="R201" s="414"/>
      <c r="S201" s="414"/>
      <c r="T201" s="414"/>
      <c r="U201" s="418"/>
      <c r="V201" s="418"/>
      <c r="W201" s="414"/>
      <c r="X201" s="414"/>
      <c r="Y201" s="414"/>
    </row>
    <row r="202" spans="11:25" x14ac:dyDescent="0.35">
      <c r="K202" s="413"/>
      <c r="L202" s="413"/>
      <c r="M202" s="414"/>
      <c r="N202" s="414"/>
      <c r="O202" s="414"/>
      <c r="P202" s="418"/>
      <c r="Q202" s="418"/>
      <c r="R202" s="414"/>
      <c r="S202" s="414"/>
      <c r="T202" s="414"/>
      <c r="U202" s="418"/>
      <c r="V202" s="418"/>
      <c r="W202" s="414"/>
      <c r="X202" s="414"/>
      <c r="Y202" s="414"/>
    </row>
    <row r="203" spans="11:25" x14ac:dyDescent="0.35">
      <c r="K203" s="413"/>
      <c r="L203" s="413"/>
      <c r="M203" s="414"/>
      <c r="N203" s="414"/>
      <c r="O203" s="414"/>
      <c r="P203" s="418"/>
      <c r="Q203" s="418"/>
      <c r="R203" s="414"/>
      <c r="S203" s="414"/>
      <c r="T203" s="414"/>
      <c r="U203" s="418"/>
      <c r="V203" s="418"/>
      <c r="W203" s="414"/>
      <c r="X203" s="414"/>
      <c r="Y203" s="414"/>
    </row>
    <row r="204" spans="11:25" x14ac:dyDescent="0.35">
      <c r="K204" s="413"/>
      <c r="L204" s="413"/>
      <c r="M204" s="414"/>
      <c r="N204" s="414"/>
      <c r="O204" s="414"/>
      <c r="P204" s="418"/>
      <c r="Q204" s="418"/>
      <c r="R204" s="414"/>
      <c r="S204" s="414"/>
      <c r="T204" s="414"/>
      <c r="U204" s="418"/>
      <c r="V204" s="418"/>
      <c r="W204" s="414"/>
      <c r="X204" s="414"/>
      <c r="Y204" s="414"/>
    </row>
    <row r="205" spans="11:25" x14ac:dyDescent="0.35">
      <c r="K205" s="413"/>
      <c r="L205" s="413"/>
      <c r="M205" s="414"/>
      <c r="N205" s="414"/>
      <c r="O205" s="414"/>
      <c r="P205" s="418"/>
      <c r="Q205" s="418"/>
      <c r="R205" s="414"/>
      <c r="S205" s="414"/>
      <c r="T205" s="414"/>
      <c r="U205" s="418"/>
      <c r="V205" s="418"/>
      <c r="W205" s="414"/>
      <c r="X205" s="414"/>
      <c r="Y205" s="414"/>
    </row>
    <row r="206" spans="11:25" x14ac:dyDescent="0.35">
      <c r="K206" s="413"/>
      <c r="L206" s="413"/>
      <c r="M206" s="414"/>
      <c r="N206" s="414"/>
      <c r="O206" s="414"/>
      <c r="P206" s="418"/>
      <c r="Q206" s="418"/>
      <c r="R206" s="414"/>
      <c r="S206" s="414"/>
      <c r="T206" s="414"/>
      <c r="U206" s="418"/>
      <c r="V206" s="418"/>
      <c r="W206" s="414"/>
      <c r="X206" s="414"/>
      <c r="Y206" s="414"/>
    </row>
    <row r="207" spans="11:25" x14ac:dyDescent="0.35">
      <c r="K207" s="413"/>
      <c r="L207" s="413"/>
      <c r="M207" s="414"/>
      <c r="N207" s="414"/>
      <c r="O207" s="414"/>
      <c r="P207" s="418"/>
      <c r="Q207" s="418"/>
      <c r="R207" s="414"/>
      <c r="S207" s="414"/>
      <c r="T207" s="414"/>
      <c r="U207" s="418"/>
      <c r="V207" s="418"/>
      <c r="W207" s="414"/>
      <c r="X207" s="414"/>
      <c r="Y207" s="414"/>
    </row>
    <row r="208" spans="11:25" x14ac:dyDescent="0.35">
      <c r="K208" s="413"/>
      <c r="L208" s="413"/>
      <c r="M208" s="414"/>
      <c r="N208" s="414"/>
      <c r="O208" s="414"/>
      <c r="P208" s="418"/>
      <c r="Q208" s="418"/>
      <c r="R208" s="414"/>
      <c r="S208" s="414"/>
      <c r="T208" s="414"/>
      <c r="U208" s="418"/>
      <c r="V208" s="418"/>
      <c r="W208" s="414"/>
      <c r="X208" s="414"/>
      <c r="Y208" s="414"/>
    </row>
    <row r="209" spans="11:25" x14ac:dyDescent="0.35">
      <c r="K209" s="413"/>
      <c r="L209" s="413"/>
      <c r="M209" s="414"/>
      <c r="N209" s="414"/>
      <c r="O209" s="414"/>
      <c r="P209" s="418"/>
      <c r="Q209" s="418"/>
      <c r="R209" s="414"/>
      <c r="S209" s="414"/>
      <c r="T209" s="414"/>
      <c r="U209" s="418"/>
      <c r="V209" s="418"/>
      <c r="W209" s="414"/>
      <c r="X209" s="414"/>
      <c r="Y209" s="414"/>
    </row>
    <row r="210" spans="11:25" x14ac:dyDescent="0.35">
      <c r="K210" s="413"/>
      <c r="L210" s="413"/>
      <c r="M210" s="414"/>
      <c r="N210" s="414"/>
      <c r="O210" s="414"/>
      <c r="P210" s="418"/>
      <c r="Q210" s="418"/>
      <c r="R210" s="414"/>
      <c r="S210" s="414"/>
      <c r="T210" s="414"/>
      <c r="U210" s="418"/>
      <c r="V210" s="418"/>
      <c r="W210" s="414"/>
      <c r="X210" s="414"/>
      <c r="Y210" s="414"/>
    </row>
    <row r="211" spans="11:25" x14ac:dyDescent="0.35">
      <c r="K211" s="413"/>
      <c r="L211" s="413"/>
      <c r="M211" s="414"/>
      <c r="N211" s="414"/>
      <c r="O211" s="414"/>
      <c r="P211" s="418"/>
      <c r="Q211" s="418"/>
      <c r="R211" s="414"/>
      <c r="S211" s="414"/>
      <c r="T211" s="414"/>
      <c r="U211" s="418"/>
      <c r="V211" s="418"/>
      <c r="W211" s="414"/>
      <c r="X211" s="414"/>
      <c r="Y211" s="414"/>
    </row>
    <row r="212" spans="11:25" x14ac:dyDescent="0.35">
      <c r="K212" s="413"/>
      <c r="L212" s="413"/>
      <c r="M212" s="414"/>
      <c r="N212" s="414"/>
      <c r="O212" s="414"/>
      <c r="P212" s="418"/>
      <c r="Q212" s="418"/>
      <c r="R212" s="414"/>
      <c r="S212" s="414"/>
      <c r="T212" s="414"/>
      <c r="U212" s="418"/>
      <c r="V212" s="418"/>
      <c r="W212" s="414"/>
      <c r="X212" s="414"/>
      <c r="Y212" s="414"/>
    </row>
    <row r="213" spans="11:25" x14ac:dyDescent="0.35">
      <c r="K213" s="413"/>
      <c r="L213" s="413"/>
      <c r="M213" s="414"/>
      <c r="N213" s="414"/>
      <c r="O213" s="414"/>
      <c r="P213" s="418"/>
      <c r="Q213" s="418"/>
      <c r="R213" s="414"/>
      <c r="S213" s="414"/>
      <c r="T213" s="414"/>
      <c r="U213" s="418"/>
      <c r="V213" s="418"/>
      <c r="W213" s="414"/>
      <c r="X213" s="414"/>
      <c r="Y213" s="414"/>
    </row>
    <row r="214" spans="11:25" x14ac:dyDescent="0.35">
      <c r="K214" s="413"/>
      <c r="L214" s="413"/>
      <c r="M214" s="414"/>
      <c r="N214" s="414"/>
      <c r="O214" s="414"/>
      <c r="P214" s="418"/>
      <c r="Q214" s="418"/>
      <c r="R214" s="414"/>
      <c r="S214" s="414"/>
      <c r="T214" s="414"/>
      <c r="U214" s="418"/>
      <c r="V214" s="418"/>
      <c r="W214" s="414"/>
      <c r="X214" s="414"/>
      <c r="Y214" s="414"/>
    </row>
    <row r="215" spans="11:25" x14ac:dyDescent="0.35">
      <c r="K215" s="413"/>
      <c r="L215" s="413"/>
      <c r="M215" s="414"/>
      <c r="N215" s="414"/>
      <c r="O215" s="414"/>
      <c r="P215" s="418"/>
      <c r="Q215" s="418"/>
      <c r="R215" s="414"/>
      <c r="S215" s="414"/>
      <c r="T215" s="414"/>
      <c r="U215" s="418"/>
      <c r="V215" s="418"/>
      <c r="W215" s="414"/>
      <c r="X215" s="414"/>
      <c r="Y215" s="414"/>
    </row>
    <row r="216" spans="11:25" x14ac:dyDescent="0.35">
      <c r="K216" s="413"/>
      <c r="L216" s="413"/>
      <c r="M216" s="414"/>
      <c r="N216" s="414"/>
      <c r="O216" s="414"/>
      <c r="P216" s="418"/>
      <c r="Q216" s="418"/>
      <c r="R216" s="414"/>
      <c r="S216" s="414"/>
      <c r="T216" s="414"/>
      <c r="U216" s="418"/>
      <c r="V216" s="418"/>
      <c r="W216" s="414"/>
      <c r="X216" s="414"/>
      <c r="Y216" s="414"/>
    </row>
    <row r="217" spans="11:25" x14ac:dyDescent="0.35">
      <c r="K217" s="413"/>
      <c r="L217" s="413"/>
      <c r="M217" s="414"/>
      <c r="N217" s="414"/>
      <c r="O217" s="414"/>
      <c r="P217" s="418"/>
      <c r="Q217" s="418"/>
      <c r="R217" s="414"/>
      <c r="S217" s="414"/>
      <c r="T217" s="414"/>
      <c r="U217" s="418"/>
      <c r="V217" s="418"/>
      <c r="W217" s="414"/>
      <c r="X217" s="414"/>
      <c r="Y217" s="414"/>
    </row>
    <row r="218" spans="11:25" x14ac:dyDescent="0.35">
      <c r="K218" s="413"/>
      <c r="L218" s="413"/>
      <c r="M218" s="414"/>
      <c r="N218" s="414"/>
      <c r="O218" s="414"/>
      <c r="P218" s="418"/>
      <c r="Q218" s="418"/>
      <c r="R218" s="414"/>
      <c r="S218" s="414"/>
      <c r="T218" s="414"/>
      <c r="U218" s="418"/>
      <c r="V218" s="418"/>
      <c r="W218" s="414"/>
      <c r="X218" s="414"/>
      <c r="Y218" s="414"/>
    </row>
    <row r="219" spans="11:25" x14ac:dyDescent="0.35">
      <c r="K219" s="413"/>
      <c r="L219" s="413"/>
      <c r="M219" s="414"/>
      <c r="N219" s="414"/>
      <c r="O219" s="414"/>
      <c r="P219" s="418"/>
      <c r="Q219" s="418"/>
      <c r="R219" s="414"/>
      <c r="S219" s="414"/>
      <c r="T219" s="414"/>
      <c r="U219" s="418"/>
      <c r="V219" s="418"/>
      <c r="W219" s="414"/>
      <c r="X219" s="414"/>
      <c r="Y219" s="414"/>
    </row>
    <row r="220" spans="11:25" x14ac:dyDescent="0.35">
      <c r="K220" s="413"/>
      <c r="L220" s="413"/>
      <c r="M220" s="414"/>
      <c r="N220" s="414"/>
      <c r="O220" s="414"/>
      <c r="P220" s="418"/>
      <c r="Q220" s="418"/>
      <c r="R220" s="414"/>
      <c r="S220" s="414"/>
      <c r="T220" s="414"/>
      <c r="U220" s="418"/>
      <c r="V220" s="418"/>
      <c r="W220" s="414"/>
      <c r="X220" s="414"/>
      <c r="Y220" s="414"/>
    </row>
    <row r="221" spans="11:25" x14ac:dyDescent="0.35">
      <c r="K221" s="413"/>
      <c r="L221" s="413"/>
      <c r="M221" s="414"/>
      <c r="N221" s="414"/>
      <c r="O221" s="414"/>
      <c r="P221" s="418"/>
      <c r="Q221" s="418"/>
      <c r="R221" s="414"/>
      <c r="S221" s="414"/>
      <c r="T221" s="414"/>
      <c r="U221" s="418"/>
      <c r="V221" s="418"/>
      <c r="W221" s="414"/>
      <c r="X221" s="414"/>
      <c r="Y221" s="414"/>
    </row>
    <row r="222" spans="11:25" x14ac:dyDescent="0.35">
      <c r="K222" s="413"/>
      <c r="L222" s="413"/>
      <c r="M222" s="414"/>
      <c r="N222" s="414"/>
      <c r="O222" s="414"/>
      <c r="P222" s="418"/>
      <c r="Q222" s="418"/>
      <c r="R222" s="414"/>
      <c r="S222" s="414"/>
      <c r="T222" s="414"/>
      <c r="U222" s="418"/>
      <c r="V222" s="418"/>
      <c r="W222" s="414"/>
      <c r="X222" s="414"/>
      <c r="Y222" s="414"/>
    </row>
    <row r="223" spans="11:25" x14ac:dyDescent="0.35">
      <c r="K223" s="413"/>
      <c r="L223" s="413"/>
      <c r="M223" s="414"/>
      <c r="N223" s="414"/>
      <c r="O223" s="414"/>
      <c r="P223" s="418"/>
      <c r="Q223" s="418"/>
      <c r="R223" s="414"/>
      <c r="S223" s="414"/>
      <c r="T223" s="414"/>
      <c r="U223" s="418"/>
      <c r="V223" s="418"/>
      <c r="W223" s="414"/>
      <c r="X223" s="414"/>
      <c r="Y223" s="414"/>
    </row>
    <row r="224" spans="11:25" x14ac:dyDescent="0.35">
      <c r="K224" s="413"/>
      <c r="L224" s="413"/>
      <c r="M224" s="414"/>
      <c r="N224" s="414"/>
      <c r="O224" s="414"/>
      <c r="P224" s="418"/>
      <c r="Q224" s="418"/>
      <c r="R224" s="414"/>
      <c r="S224" s="414"/>
      <c r="T224" s="414"/>
      <c r="U224" s="418"/>
      <c r="V224" s="418"/>
      <c r="W224" s="414"/>
      <c r="X224" s="414"/>
      <c r="Y224" s="414"/>
    </row>
    <row r="225" spans="11:25" x14ac:dyDescent="0.35">
      <c r="K225" s="413"/>
      <c r="L225" s="413"/>
      <c r="M225" s="414"/>
      <c r="N225" s="414"/>
      <c r="O225" s="414"/>
      <c r="P225" s="418"/>
      <c r="Q225" s="418"/>
      <c r="R225" s="414"/>
      <c r="S225" s="414"/>
      <c r="T225" s="414"/>
      <c r="U225" s="418"/>
      <c r="V225" s="418"/>
      <c r="W225" s="414"/>
      <c r="X225" s="414"/>
      <c r="Y225" s="414"/>
    </row>
    <row r="226" spans="11:25" x14ac:dyDescent="0.35">
      <c r="K226" s="413"/>
      <c r="L226" s="413"/>
      <c r="M226" s="414"/>
      <c r="N226" s="414"/>
      <c r="O226" s="414"/>
      <c r="P226" s="418"/>
      <c r="Q226" s="418"/>
      <c r="R226" s="414"/>
      <c r="S226" s="414"/>
      <c r="T226" s="414"/>
      <c r="U226" s="418"/>
      <c r="V226" s="418"/>
      <c r="W226" s="414"/>
      <c r="X226" s="414"/>
      <c r="Y226" s="414"/>
    </row>
    <row r="227" spans="11:25" x14ac:dyDescent="0.35">
      <c r="K227" s="413"/>
      <c r="L227" s="413"/>
      <c r="M227" s="414"/>
      <c r="N227" s="414"/>
      <c r="O227" s="414"/>
      <c r="P227" s="418"/>
      <c r="Q227" s="418"/>
      <c r="R227" s="414"/>
      <c r="S227" s="414"/>
      <c r="T227" s="414"/>
      <c r="U227" s="418"/>
      <c r="V227" s="418"/>
      <c r="W227" s="414"/>
      <c r="X227" s="414"/>
      <c r="Y227" s="414"/>
    </row>
    <row r="228" spans="11:25" x14ac:dyDescent="0.35">
      <c r="K228" s="413"/>
      <c r="L228" s="413"/>
      <c r="M228" s="414"/>
      <c r="N228" s="414"/>
      <c r="O228" s="414"/>
      <c r="P228" s="418"/>
      <c r="Q228" s="418"/>
      <c r="R228" s="414"/>
      <c r="S228" s="414"/>
      <c r="T228" s="414"/>
      <c r="U228" s="418"/>
      <c r="V228" s="418"/>
      <c r="W228" s="414"/>
      <c r="X228" s="414"/>
      <c r="Y228" s="414"/>
    </row>
    <row r="229" spans="11:25" x14ac:dyDescent="0.35">
      <c r="K229" s="413"/>
      <c r="L229" s="413"/>
      <c r="M229" s="414"/>
      <c r="N229" s="414"/>
      <c r="O229" s="414"/>
      <c r="P229" s="418"/>
      <c r="Q229" s="418"/>
      <c r="R229" s="414"/>
      <c r="S229" s="414"/>
      <c r="T229" s="414"/>
      <c r="U229" s="418"/>
      <c r="V229" s="418"/>
      <c r="W229" s="414"/>
      <c r="X229" s="414"/>
      <c r="Y229" s="414"/>
    </row>
    <row r="230" spans="11:25" x14ac:dyDescent="0.35">
      <c r="K230" s="413"/>
      <c r="L230" s="413"/>
      <c r="M230" s="414"/>
      <c r="N230" s="414"/>
      <c r="O230" s="414"/>
      <c r="P230" s="418"/>
      <c r="Q230" s="418"/>
      <c r="R230" s="414"/>
      <c r="S230" s="414"/>
      <c r="T230" s="414"/>
      <c r="U230" s="418"/>
      <c r="V230" s="418"/>
      <c r="W230" s="414"/>
      <c r="X230" s="414"/>
      <c r="Y230" s="414"/>
    </row>
    <row r="231" spans="11:25" x14ac:dyDescent="0.35">
      <c r="K231" s="413"/>
      <c r="L231" s="413"/>
      <c r="M231" s="414"/>
      <c r="N231" s="414"/>
      <c r="O231" s="414"/>
      <c r="P231" s="418"/>
      <c r="Q231" s="418"/>
      <c r="R231" s="414"/>
      <c r="S231" s="414"/>
      <c r="T231" s="414"/>
      <c r="U231" s="418"/>
      <c r="V231" s="418"/>
      <c r="W231" s="414"/>
      <c r="X231" s="414"/>
      <c r="Y231" s="414"/>
    </row>
    <row r="232" spans="11:25" x14ac:dyDescent="0.35">
      <c r="K232" s="413"/>
      <c r="L232" s="413"/>
      <c r="M232" s="414"/>
      <c r="N232" s="414"/>
      <c r="O232" s="414"/>
      <c r="P232" s="418"/>
      <c r="Q232" s="418"/>
      <c r="R232" s="414"/>
      <c r="S232" s="414"/>
      <c r="T232" s="414"/>
      <c r="U232" s="418"/>
      <c r="V232" s="418"/>
      <c r="W232" s="414"/>
      <c r="X232" s="414"/>
      <c r="Y232" s="414"/>
    </row>
    <row r="233" spans="11:25" x14ac:dyDescent="0.35">
      <c r="K233" s="413"/>
      <c r="L233" s="413"/>
      <c r="M233" s="414"/>
      <c r="N233" s="414"/>
      <c r="O233" s="414"/>
      <c r="P233" s="418"/>
      <c r="Q233" s="418"/>
      <c r="R233" s="414"/>
      <c r="S233" s="414"/>
      <c r="T233" s="414"/>
      <c r="U233" s="418"/>
      <c r="V233" s="418"/>
      <c r="W233" s="414"/>
      <c r="X233" s="414"/>
      <c r="Y233" s="414"/>
    </row>
    <row r="234" spans="11:25" x14ac:dyDescent="0.35">
      <c r="K234" s="413"/>
      <c r="L234" s="413"/>
      <c r="M234" s="414"/>
      <c r="N234" s="414"/>
      <c r="O234" s="414"/>
      <c r="P234" s="418"/>
      <c r="Q234" s="418"/>
      <c r="R234" s="414"/>
      <c r="S234" s="414"/>
      <c r="T234" s="414"/>
      <c r="U234" s="418"/>
      <c r="V234" s="418"/>
      <c r="W234" s="414"/>
      <c r="X234" s="414"/>
      <c r="Y234" s="414"/>
    </row>
    <row r="235" spans="11:25" x14ac:dyDescent="0.35">
      <c r="K235" s="413"/>
      <c r="L235" s="413"/>
      <c r="M235" s="414"/>
      <c r="N235" s="414"/>
      <c r="O235" s="414"/>
      <c r="P235" s="418"/>
      <c r="Q235" s="418"/>
      <c r="R235" s="414"/>
      <c r="S235" s="414"/>
      <c r="T235" s="414"/>
      <c r="U235" s="418"/>
      <c r="V235" s="418"/>
      <c r="W235" s="414"/>
      <c r="X235" s="414"/>
      <c r="Y235" s="414"/>
    </row>
    <row r="236" spans="11:25" x14ac:dyDescent="0.35">
      <c r="K236" s="413"/>
      <c r="L236" s="413"/>
      <c r="M236" s="414"/>
      <c r="N236" s="414"/>
      <c r="O236" s="414"/>
      <c r="P236" s="418"/>
      <c r="Q236" s="418"/>
      <c r="R236" s="414"/>
      <c r="S236" s="414"/>
      <c r="T236" s="414"/>
      <c r="U236" s="418"/>
      <c r="V236" s="418"/>
      <c r="W236" s="414"/>
      <c r="X236" s="414"/>
      <c r="Y236" s="414"/>
    </row>
    <row r="237" spans="11:25" x14ac:dyDescent="0.35">
      <c r="K237" s="413"/>
      <c r="L237" s="413"/>
      <c r="M237" s="414"/>
      <c r="N237" s="414"/>
      <c r="O237" s="414"/>
      <c r="P237" s="418"/>
      <c r="Q237" s="418"/>
      <c r="R237" s="414"/>
      <c r="S237" s="414"/>
      <c r="T237" s="414"/>
      <c r="U237" s="418"/>
      <c r="V237" s="418"/>
      <c r="W237" s="414"/>
      <c r="X237" s="414"/>
      <c r="Y237" s="414"/>
    </row>
    <row r="238" spans="11:25" x14ac:dyDescent="0.35">
      <c r="K238" s="413"/>
      <c r="L238" s="413"/>
      <c r="M238" s="414"/>
      <c r="N238" s="414"/>
      <c r="O238" s="414"/>
      <c r="P238" s="418"/>
      <c r="Q238" s="418"/>
      <c r="R238" s="414"/>
      <c r="S238" s="414"/>
      <c r="T238" s="414"/>
      <c r="U238" s="418"/>
      <c r="V238" s="418"/>
      <c r="W238" s="414"/>
      <c r="X238" s="414"/>
      <c r="Y238" s="414"/>
    </row>
    <row r="239" spans="11:25" x14ac:dyDescent="0.35">
      <c r="K239" s="413"/>
      <c r="L239" s="413"/>
      <c r="M239" s="414"/>
      <c r="N239" s="414"/>
      <c r="O239" s="414"/>
      <c r="P239" s="418"/>
      <c r="Q239" s="418"/>
      <c r="R239" s="414"/>
      <c r="S239" s="414"/>
      <c r="T239" s="414"/>
      <c r="U239" s="418"/>
      <c r="V239" s="418"/>
      <c r="W239" s="414"/>
      <c r="X239" s="414"/>
      <c r="Y239" s="414"/>
    </row>
    <row r="240" spans="11:25" x14ac:dyDescent="0.35">
      <c r="K240" s="413"/>
      <c r="L240" s="413"/>
      <c r="M240" s="414"/>
      <c r="N240" s="414"/>
      <c r="O240" s="414"/>
      <c r="P240" s="418"/>
      <c r="Q240" s="418"/>
      <c r="R240" s="414"/>
      <c r="S240" s="414"/>
      <c r="T240" s="414"/>
      <c r="U240" s="418"/>
      <c r="V240" s="418"/>
      <c r="W240" s="414"/>
      <c r="X240" s="414"/>
      <c r="Y240" s="414"/>
    </row>
    <row r="241" spans="11:25" x14ac:dyDescent="0.35">
      <c r="K241" s="413"/>
      <c r="L241" s="413"/>
      <c r="M241" s="414"/>
      <c r="N241" s="414"/>
      <c r="O241" s="414"/>
      <c r="P241" s="418"/>
      <c r="Q241" s="418"/>
      <c r="R241" s="414"/>
      <c r="S241" s="414"/>
      <c r="T241" s="414"/>
      <c r="U241" s="418"/>
      <c r="V241" s="418"/>
      <c r="W241" s="414"/>
      <c r="X241" s="414"/>
      <c r="Y241" s="414"/>
    </row>
    <row r="242" spans="11:25" x14ac:dyDescent="0.35">
      <c r="K242" s="413"/>
      <c r="L242" s="413"/>
      <c r="M242" s="414"/>
      <c r="N242" s="414"/>
      <c r="O242" s="414"/>
      <c r="P242" s="418"/>
      <c r="Q242" s="418"/>
      <c r="R242" s="414"/>
      <c r="S242" s="414"/>
      <c r="T242" s="414"/>
      <c r="U242" s="418"/>
      <c r="V242" s="418"/>
      <c r="W242" s="414"/>
      <c r="X242" s="414"/>
      <c r="Y242" s="414"/>
    </row>
    <row r="243" spans="11:25" x14ac:dyDescent="0.35">
      <c r="K243" s="413"/>
      <c r="L243" s="413"/>
      <c r="M243" s="414"/>
      <c r="N243" s="414"/>
      <c r="O243" s="414"/>
      <c r="P243" s="418"/>
      <c r="Q243" s="418"/>
      <c r="R243" s="414"/>
      <c r="S243" s="414"/>
      <c r="T243" s="414"/>
      <c r="U243" s="418"/>
      <c r="V243" s="418"/>
      <c r="W243" s="414"/>
      <c r="X243" s="414"/>
      <c r="Y243" s="414"/>
    </row>
    <row r="244" spans="11:25" x14ac:dyDescent="0.35">
      <c r="K244" s="413"/>
      <c r="L244" s="413"/>
      <c r="M244" s="414"/>
      <c r="N244" s="414"/>
      <c r="O244" s="414"/>
      <c r="P244" s="418"/>
      <c r="Q244" s="418"/>
      <c r="R244" s="414"/>
      <c r="S244" s="414"/>
      <c r="T244" s="414"/>
      <c r="U244" s="418"/>
      <c r="V244" s="418"/>
      <c r="W244" s="414"/>
      <c r="X244" s="414"/>
      <c r="Y244" s="414"/>
    </row>
    <row r="245" spans="11:25" x14ac:dyDescent="0.35">
      <c r="K245" s="413"/>
      <c r="L245" s="413"/>
      <c r="M245" s="414"/>
      <c r="N245" s="414"/>
      <c r="O245" s="414"/>
      <c r="P245" s="418"/>
      <c r="Q245" s="418"/>
      <c r="R245" s="414"/>
      <c r="S245" s="414"/>
      <c r="T245" s="414"/>
      <c r="U245" s="418"/>
      <c r="V245" s="418"/>
      <c r="W245" s="414"/>
      <c r="X245" s="414"/>
      <c r="Y245" s="414"/>
    </row>
    <row r="246" spans="11:25" x14ac:dyDescent="0.35">
      <c r="K246" s="413"/>
      <c r="L246" s="413"/>
      <c r="M246" s="414"/>
      <c r="N246" s="414"/>
      <c r="O246" s="414"/>
      <c r="P246" s="418"/>
      <c r="Q246" s="418"/>
      <c r="R246" s="414"/>
      <c r="S246" s="414"/>
      <c r="T246" s="414"/>
      <c r="U246" s="418"/>
      <c r="V246" s="418"/>
      <c r="W246" s="414"/>
      <c r="X246" s="414"/>
      <c r="Y246" s="414"/>
    </row>
    <row r="247" spans="11:25" x14ac:dyDescent="0.35">
      <c r="K247" s="413"/>
      <c r="L247" s="413"/>
      <c r="M247" s="414"/>
      <c r="N247" s="414"/>
      <c r="O247" s="414"/>
      <c r="P247" s="418"/>
      <c r="Q247" s="418"/>
      <c r="R247" s="414"/>
      <c r="S247" s="414"/>
      <c r="T247" s="414"/>
      <c r="U247" s="418"/>
      <c r="V247" s="418"/>
      <c r="W247" s="414"/>
      <c r="X247" s="414"/>
      <c r="Y247" s="414"/>
    </row>
    <row r="248" spans="11:25" x14ac:dyDescent="0.35">
      <c r="K248" s="413"/>
      <c r="L248" s="413"/>
      <c r="M248" s="414"/>
      <c r="N248" s="414"/>
      <c r="O248" s="414"/>
      <c r="P248" s="418"/>
      <c r="Q248" s="418"/>
      <c r="R248" s="414"/>
      <c r="S248" s="414"/>
      <c r="T248" s="414"/>
      <c r="U248" s="418"/>
      <c r="V248" s="418"/>
      <c r="W248" s="414"/>
      <c r="X248" s="414"/>
      <c r="Y248" s="414"/>
    </row>
    <row r="249" spans="11:25" x14ac:dyDescent="0.35">
      <c r="K249" s="413"/>
      <c r="L249" s="413"/>
      <c r="M249" s="414"/>
      <c r="N249" s="414"/>
      <c r="O249" s="414"/>
      <c r="P249" s="418"/>
      <c r="Q249" s="418"/>
      <c r="R249" s="414"/>
      <c r="S249" s="414"/>
      <c r="T249" s="414"/>
      <c r="U249" s="418"/>
      <c r="V249" s="418"/>
      <c r="W249" s="414"/>
      <c r="X249" s="414"/>
      <c r="Y249" s="414"/>
    </row>
    <row r="250" spans="11:25" x14ac:dyDescent="0.35">
      <c r="K250" s="413"/>
      <c r="L250" s="413"/>
      <c r="M250" s="414"/>
      <c r="N250" s="414"/>
      <c r="O250" s="414"/>
      <c r="P250" s="418"/>
      <c r="Q250" s="418"/>
      <c r="R250" s="414"/>
      <c r="S250" s="414"/>
      <c r="T250" s="414"/>
      <c r="U250" s="418"/>
      <c r="V250" s="418"/>
      <c r="W250" s="414"/>
      <c r="X250" s="414"/>
      <c r="Y250" s="414"/>
    </row>
    <row r="251" spans="11:25" x14ac:dyDescent="0.35">
      <c r="K251" s="413"/>
      <c r="L251" s="413"/>
      <c r="M251" s="414"/>
      <c r="N251" s="414"/>
      <c r="O251" s="414"/>
      <c r="P251" s="418"/>
      <c r="Q251" s="418"/>
      <c r="R251" s="414"/>
      <c r="S251" s="414"/>
      <c r="T251" s="414"/>
      <c r="U251" s="418"/>
      <c r="V251" s="418"/>
      <c r="W251" s="414"/>
      <c r="X251" s="414"/>
      <c r="Y251" s="414"/>
    </row>
    <row r="252" spans="11:25" x14ac:dyDescent="0.35">
      <c r="K252" s="413"/>
      <c r="L252" s="413"/>
      <c r="M252" s="414"/>
      <c r="N252" s="414"/>
      <c r="O252" s="414"/>
      <c r="P252" s="418"/>
      <c r="Q252" s="418"/>
      <c r="R252" s="414"/>
      <c r="S252" s="414"/>
      <c r="T252" s="414"/>
      <c r="U252" s="418"/>
      <c r="V252" s="418"/>
      <c r="W252" s="414"/>
      <c r="X252" s="414"/>
      <c r="Y252" s="414"/>
    </row>
    <row r="253" spans="11:25" x14ac:dyDescent="0.35">
      <c r="K253" s="413"/>
      <c r="L253" s="413"/>
      <c r="M253" s="414"/>
      <c r="N253" s="414"/>
      <c r="O253" s="414"/>
      <c r="P253" s="418"/>
      <c r="Q253" s="418"/>
      <c r="R253" s="414"/>
      <c r="S253" s="414"/>
      <c r="T253" s="414"/>
      <c r="U253" s="418"/>
      <c r="V253" s="418"/>
      <c r="W253" s="414"/>
      <c r="X253" s="414"/>
      <c r="Y253" s="414"/>
    </row>
    <row r="254" spans="11:25" x14ac:dyDescent="0.35">
      <c r="K254" s="413"/>
      <c r="L254" s="413"/>
      <c r="M254" s="414"/>
      <c r="N254" s="414"/>
      <c r="O254" s="414"/>
      <c r="P254" s="418"/>
      <c r="Q254" s="418"/>
      <c r="R254" s="414"/>
      <c r="S254" s="414"/>
      <c r="T254" s="414"/>
      <c r="U254" s="418"/>
      <c r="V254" s="418"/>
      <c r="W254" s="414"/>
      <c r="X254" s="414"/>
      <c r="Y254" s="414"/>
    </row>
    <row r="255" spans="11:25" x14ac:dyDescent="0.35">
      <c r="K255" s="413"/>
      <c r="L255" s="413"/>
      <c r="M255" s="414"/>
      <c r="N255" s="414"/>
      <c r="O255" s="414"/>
      <c r="P255" s="418"/>
      <c r="Q255" s="418"/>
      <c r="R255" s="414"/>
      <c r="S255" s="414"/>
      <c r="T255" s="414"/>
      <c r="U255" s="418"/>
      <c r="V255" s="418"/>
      <c r="W255" s="414"/>
      <c r="X255" s="414"/>
      <c r="Y255" s="414"/>
    </row>
    <row r="256" spans="11:25" x14ac:dyDescent="0.35">
      <c r="K256" s="413"/>
      <c r="L256" s="413"/>
      <c r="M256" s="414"/>
      <c r="N256" s="414"/>
      <c r="O256" s="414"/>
      <c r="P256" s="418"/>
      <c r="Q256" s="418"/>
      <c r="R256" s="414"/>
      <c r="S256" s="414"/>
      <c r="T256" s="414"/>
      <c r="U256" s="418"/>
      <c r="V256" s="418"/>
      <c r="W256" s="414"/>
      <c r="X256" s="414"/>
      <c r="Y256" s="414"/>
    </row>
    <row r="257" spans="11:25" x14ac:dyDescent="0.35">
      <c r="K257" s="413"/>
      <c r="L257" s="413"/>
      <c r="M257" s="414"/>
      <c r="N257" s="414"/>
      <c r="O257" s="414"/>
      <c r="P257" s="418"/>
      <c r="Q257" s="418"/>
      <c r="R257" s="414"/>
      <c r="S257" s="414"/>
      <c r="T257" s="414"/>
      <c r="U257" s="418"/>
      <c r="V257" s="418"/>
      <c r="W257" s="414"/>
      <c r="X257" s="414"/>
      <c r="Y257" s="414"/>
    </row>
    <row r="258" spans="11:25" x14ac:dyDescent="0.35">
      <c r="K258" s="413"/>
      <c r="L258" s="413"/>
      <c r="M258" s="414"/>
      <c r="N258" s="414"/>
      <c r="O258" s="414"/>
      <c r="P258" s="418"/>
      <c r="Q258" s="418"/>
      <c r="R258" s="414"/>
      <c r="S258" s="414"/>
      <c r="T258" s="414"/>
      <c r="U258" s="418"/>
      <c r="V258" s="418"/>
      <c r="W258" s="414"/>
      <c r="X258" s="414"/>
      <c r="Y258" s="414"/>
    </row>
    <row r="259" spans="11:25" x14ac:dyDescent="0.35">
      <c r="K259" s="413"/>
      <c r="L259" s="413"/>
      <c r="M259" s="414"/>
      <c r="N259" s="414"/>
      <c r="O259" s="414"/>
      <c r="P259" s="418"/>
      <c r="Q259" s="418"/>
      <c r="R259" s="414"/>
      <c r="S259" s="414"/>
      <c r="T259" s="414"/>
      <c r="U259" s="418"/>
      <c r="V259" s="418"/>
      <c r="W259" s="414"/>
      <c r="X259" s="414"/>
      <c r="Y259" s="414"/>
    </row>
    <row r="260" spans="11:25" x14ac:dyDescent="0.35">
      <c r="K260" s="413"/>
      <c r="L260" s="413"/>
      <c r="M260" s="414"/>
      <c r="N260" s="414"/>
      <c r="O260" s="414"/>
      <c r="P260" s="418"/>
      <c r="Q260" s="418"/>
      <c r="R260" s="414"/>
      <c r="S260" s="414"/>
      <c r="T260" s="414"/>
      <c r="U260" s="418"/>
      <c r="V260" s="418"/>
      <c r="W260" s="414"/>
      <c r="X260" s="414"/>
      <c r="Y260" s="414"/>
    </row>
    <row r="261" spans="11:25" x14ac:dyDescent="0.35">
      <c r="K261" s="413"/>
      <c r="L261" s="413"/>
      <c r="M261" s="414"/>
      <c r="N261" s="414"/>
      <c r="O261" s="414"/>
      <c r="P261" s="418"/>
      <c r="Q261" s="418"/>
      <c r="R261" s="414"/>
      <c r="S261" s="414"/>
      <c r="T261" s="414"/>
      <c r="U261" s="418"/>
      <c r="V261" s="418"/>
      <c r="W261" s="414"/>
      <c r="X261" s="414"/>
      <c r="Y261" s="414"/>
    </row>
    <row r="262" spans="11:25" x14ac:dyDescent="0.35">
      <c r="K262" s="413"/>
      <c r="L262" s="413"/>
      <c r="M262" s="414"/>
      <c r="N262" s="414"/>
      <c r="O262" s="414"/>
      <c r="P262" s="418"/>
      <c r="Q262" s="418"/>
      <c r="R262" s="414"/>
      <c r="S262" s="414"/>
      <c r="T262" s="414"/>
      <c r="U262" s="418"/>
      <c r="V262" s="418"/>
      <c r="W262" s="414"/>
      <c r="X262" s="414"/>
      <c r="Y262" s="414"/>
    </row>
    <row r="263" spans="11:25" x14ac:dyDescent="0.35">
      <c r="K263" s="413"/>
      <c r="L263" s="413"/>
      <c r="M263" s="414"/>
      <c r="N263" s="414"/>
      <c r="O263" s="414"/>
      <c r="P263" s="418"/>
      <c r="Q263" s="418"/>
      <c r="R263" s="414"/>
      <c r="S263" s="414"/>
      <c r="T263" s="414"/>
      <c r="U263" s="418"/>
      <c r="V263" s="418"/>
      <c r="W263" s="414"/>
      <c r="X263" s="414"/>
      <c r="Y263" s="414"/>
    </row>
    <row r="264" spans="11:25" x14ac:dyDescent="0.35">
      <c r="K264" s="413"/>
      <c r="L264" s="413"/>
      <c r="M264" s="414"/>
      <c r="N264" s="414"/>
      <c r="O264" s="414"/>
      <c r="P264" s="418"/>
      <c r="Q264" s="418"/>
      <c r="R264" s="414"/>
      <c r="S264" s="414"/>
      <c r="T264" s="414"/>
      <c r="U264" s="418"/>
      <c r="V264" s="418"/>
      <c r="W264" s="414"/>
      <c r="X264" s="414"/>
      <c r="Y264" s="414"/>
    </row>
    <row r="265" spans="11:25" x14ac:dyDescent="0.35">
      <c r="K265" s="413"/>
      <c r="L265" s="413"/>
      <c r="M265" s="414"/>
      <c r="N265" s="414"/>
      <c r="O265" s="414"/>
      <c r="P265" s="418"/>
      <c r="Q265" s="418"/>
      <c r="R265" s="414"/>
      <c r="S265" s="414"/>
      <c r="T265" s="414"/>
      <c r="U265" s="418"/>
      <c r="V265" s="418"/>
      <c r="W265" s="414"/>
      <c r="X265" s="414"/>
      <c r="Y265" s="414"/>
    </row>
    <row r="266" spans="11:25" x14ac:dyDescent="0.35">
      <c r="K266" s="413"/>
      <c r="L266" s="413"/>
      <c r="M266" s="414"/>
      <c r="N266" s="414"/>
      <c r="O266" s="414"/>
      <c r="P266" s="418"/>
      <c r="Q266" s="418"/>
      <c r="R266" s="414"/>
      <c r="S266" s="414"/>
      <c r="T266" s="414"/>
      <c r="U266" s="418"/>
      <c r="V266" s="418"/>
      <c r="W266" s="414"/>
      <c r="X266" s="414"/>
      <c r="Y266" s="414"/>
    </row>
    <row r="267" spans="11:25" x14ac:dyDescent="0.35">
      <c r="K267" s="413"/>
      <c r="L267" s="413"/>
      <c r="M267" s="414"/>
      <c r="N267" s="414"/>
      <c r="O267" s="414"/>
      <c r="P267" s="418"/>
      <c r="Q267" s="418"/>
      <c r="R267" s="414"/>
      <c r="S267" s="414"/>
      <c r="T267" s="414"/>
      <c r="U267" s="418"/>
      <c r="V267" s="418"/>
      <c r="W267" s="414"/>
      <c r="X267" s="414"/>
      <c r="Y267" s="414"/>
    </row>
    <row r="268" spans="11:25" x14ac:dyDescent="0.35">
      <c r="K268" s="413"/>
      <c r="L268" s="413"/>
      <c r="M268" s="414"/>
      <c r="N268" s="414"/>
      <c r="O268" s="414"/>
      <c r="P268" s="418"/>
      <c r="Q268" s="418"/>
      <c r="R268" s="414"/>
      <c r="S268" s="414"/>
      <c r="T268" s="414"/>
      <c r="U268" s="418"/>
      <c r="V268" s="418"/>
      <c r="W268" s="414"/>
      <c r="X268" s="414"/>
      <c r="Y268" s="414"/>
    </row>
    <row r="269" spans="11:25" x14ac:dyDescent="0.35">
      <c r="K269" s="413"/>
      <c r="L269" s="413"/>
      <c r="M269" s="414"/>
      <c r="N269" s="414"/>
      <c r="O269" s="414"/>
      <c r="P269" s="418"/>
      <c r="Q269" s="418"/>
      <c r="R269" s="414"/>
      <c r="S269" s="414"/>
      <c r="T269" s="414"/>
      <c r="U269" s="418"/>
      <c r="V269" s="418"/>
      <c r="W269" s="414"/>
      <c r="X269" s="414"/>
      <c r="Y269" s="414"/>
    </row>
    <row r="270" spans="11:25" x14ac:dyDescent="0.35">
      <c r="K270" s="413"/>
      <c r="L270" s="413"/>
      <c r="M270" s="414"/>
      <c r="N270" s="414"/>
      <c r="O270" s="414"/>
      <c r="P270" s="418"/>
      <c r="Q270" s="418"/>
      <c r="R270" s="414"/>
      <c r="S270" s="414"/>
      <c r="T270" s="414"/>
      <c r="U270" s="418"/>
      <c r="V270" s="418"/>
      <c r="W270" s="414"/>
      <c r="X270" s="414"/>
      <c r="Y270" s="414"/>
    </row>
    <row r="271" spans="11:25" x14ac:dyDescent="0.35">
      <c r="K271" s="413"/>
      <c r="L271" s="413"/>
      <c r="M271" s="414"/>
      <c r="N271" s="414"/>
      <c r="O271" s="414"/>
      <c r="P271" s="418"/>
      <c r="Q271" s="418"/>
      <c r="R271" s="414"/>
      <c r="S271" s="414"/>
      <c r="T271" s="414"/>
      <c r="U271" s="418"/>
      <c r="V271" s="418"/>
      <c r="W271" s="414"/>
      <c r="X271" s="414"/>
      <c r="Y271" s="414"/>
    </row>
    <row r="272" spans="11:25" x14ac:dyDescent="0.35">
      <c r="K272" s="413"/>
      <c r="L272" s="413"/>
      <c r="M272" s="414"/>
      <c r="N272" s="414"/>
      <c r="O272" s="414"/>
      <c r="P272" s="418"/>
      <c r="Q272" s="418"/>
      <c r="R272" s="414"/>
      <c r="S272" s="414"/>
      <c r="T272" s="414"/>
      <c r="U272" s="418"/>
      <c r="V272" s="418"/>
      <c r="W272" s="414"/>
      <c r="X272" s="414"/>
      <c r="Y272" s="414"/>
    </row>
    <row r="273" spans="11:25" x14ac:dyDescent="0.35">
      <c r="K273" s="413"/>
      <c r="L273" s="413"/>
      <c r="M273" s="414"/>
      <c r="N273" s="414"/>
      <c r="O273" s="414"/>
      <c r="P273" s="418"/>
      <c r="Q273" s="418"/>
      <c r="R273" s="414"/>
      <c r="S273" s="414"/>
      <c r="T273" s="414"/>
      <c r="U273" s="418"/>
      <c r="V273" s="418"/>
      <c r="W273" s="414"/>
      <c r="X273" s="414"/>
      <c r="Y273" s="414"/>
    </row>
    <row r="274" spans="11:25" x14ac:dyDescent="0.35">
      <c r="K274" s="413"/>
      <c r="L274" s="413"/>
      <c r="M274" s="414"/>
      <c r="N274" s="414"/>
      <c r="O274" s="414"/>
      <c r="P274" s="418"/>
      <c r="Q274" s="418"/>
      <c r="R274" s="414"/>
      <c r="S274" s="414"/>
      <c r="T274" s="414"/>
      <c r="U274" s="418"/>
      <c r="V274" s="418"/>
      <c r="W274" s="414"/>
      <c r="X274" s="414"/>
      <c r="Y274" s="414"/>
    </row>
    <row r="275" spans="11:25" x14ac:dyDescent="0.35">
      <c r="K275" s="413"/>
      <c r="L275" s="413"/>
      <c r="M275" s="414"/>
      <c r="N275" s="414"/>
      <c r="O275" s="414"/>
      <c r="P275" s="418"/>
      <c r="Q275" s="418"/>
      <c r="R275" s="414"/>
      <c r="S275" s="414"/>
      <c r="T275" s="414"/>
      <c r="U275" s="418"/>
      <c r="V275" s="418"/>
      <c r="W275" s="414"/>
      <c r="X275" s="414"/>
      <c r="Y275" s="414"/>
    </row>
    <row r="276" spans="11:25" x14ac:dyDescent="0.35">
      <c r="K276" s="413"/>
      <c r="L276" s="413"/>
      <c r="M276" s="414"/>
      <c r="N276" s="414"/>
      <c r="O276" s="414"/>
      <c r="P276" s="418"/>
      <c r="Q276" s="418"/>
      <c r="R276" s="414"/>
      <c r="S276" s="414"/>
      <c r="T276" s="414"/>
      <c r="U276" s="418"/>
      <c r="V276" s="418"/>
      <c r="W276" s="414"/>
      <c r="X276" s="414"/>
      <c r="Y276" s="414"/>
    </row>
    <row r="277" spans="11:25" x14ac:dyDescent="0.35">
      <c r="K277" s="413"/>
      <c r="L277" s="413"/>
      <c r="M277" s="414"/>
      <c r="N277" s="414"/>
      <c r="O277" s="414"/>
      <c r="P277" s="418"/>
      <c r="Q277" s="418"/>
      <c r="R277" s="414"/>
      <c r="S277" s="414"/>
      <c r="T277" s="414"/>
      <c r="U277" s="418"/>
      <c r="V277" s="418"/>
      <c r="W277" s="414"/>
      <c r="X277" s="414"/>
      <c r="Y277" s="414"/>
    </row>
    <row r="278" spans="11:25" x14ac:dyDescent="0.35">
      <c r="K278" s="413"/>
      <c r="L278" s="413"/>
      <c r="M278" s="414"/>
      <c r="N278" s="414"/>
      <c r="O278" s="414"/>
      <c r="P278" s="418"/>
      <c r="Q278" s="418"/>
      <c r="R278" s="414"/>
      <c r="S278" s="414"/>
      <c r="T278" s="414"/>
      <c r="U278" s="418"/>
      <c r="V278" s="418"/>
      <c r="W278" s="414"/>
      <c r="X278" s="414"/>
      <c r="Y278" s="414"/>
    </row>
    <row r="279" spans="11:25" x14ac:dyDescent="0.35">
      <c r="K279" s="413"/>
      <c r="L279" s="413"/>
      <c r="M279" s="414"/>
      <c r="N279" s="414"/>
      <c r="O279" s="414"/>
      <c r="P279" s="418"/>
      <c r="Q279" s="418"/>
      <c r="R279" s="414"/>
      <c r="S279" s="414"/>
      <c r="T279" s="414"/>
      <c r="U279" s="418"/>
      <c r="V279" s="418"/>
      <c r="W279" s="414"/>
      <c r="X279" s="414"/>
      <c r="Y279" s="414"/>
    </row>
    <row r="280" spans="11:25" x14ac:dyDescent="0.35">
      <c r="K280" s="413"/>
      <c r="L280" s="413"/>
      <c r="M280" s="414"/>
      <c r="N280" s="414"/>
      <c r="O280" s="414"/>
      <c r="P280" s="418"/>
      <c r="Q280" s="418"/>
      <c r="R280" s="414"/>
      <c r="S280" s="414"/>
      <c r="T280" s="414"/>
      <c r="U280" s="418"/>
      <c r="V280" s="418"/>
      <c r="W280" s="414"/>
      <c r="X280" s="414"/>
      <c r="Y280" s="414"/>
    </row>
    <row r="281" spans="11:25" x14ac:dyDescent="0.35">
      <c r="K281" s="413"/>
      <c r="L281" s="413"/>
      <c r="M281" s="414"/>
      <c r="N281" s="414"/>
      <c r="O281" s="414"/>
      <c r="P281" s="418"/>
      <c r="Q281" s="418"/>
      <c r="R281" s="414"/>
      <c r="S281" s="414"/>
      <c r="T281" s="414"/>
      <c r="U281" s="418"/>
      <c r="V281" s="418"/>
      <c r="W281" s="414"/>
      <c r="X281" s="414"/>
      <c r="Y281" s="414"/>
    </row>
    <row r="282" spans="11:25" x14ac:dyDescent="0.35">
      <c r="K282" s="413"/>
      <c r="L282" s="413"/>
      <c r="M282" s="414"/>
      <c r="N282" s="414"/>
      <c r="O282" s="414"/>
      <c r="P282" s="418"/>
      <c r="Q282" s="418"/>
      <c r="R282" s="414"/>
      <c r="S282" s="414"/>
      <c r="T282" s="414"/>
      <c r="U282" s="418"/>
      <c r="V282" s="418"/>
      <c r="W282" s="414"/>
      <c r="X282" s="414"/>
      <c r="Y282" s="414"/>
    </row>
    <row r="283" spans="11:25" x14ac:dyDescent="0.35">
      <c r="K283" s="413"/>
      <c r="L283" s="413"/>
      <c r="M283" s="414"/>
      <c r="N283" s="414"/>
      <c r="O283" s="414"/>
      <c r="P283" s="418"/>
      <c r="Q283" s="418"/>
      <c r="R283" s="414"/>
      <c r="S283" s="414"/>
      <c r="T283" s="414"/>
      <c r="U283" s="418"/>
      <c r="V283" s="418"/>
      <c r="W283" s="414"/>
      <c r="X283" s="414"/>
      <c r="Y283" s="414"/>
    </row>
    <row r="284" spans="11:25" x14ac:dyDescent="0.35">
      <c r="K284" s="413"/>
      <c r="L284" s="413"/>
      <c r="M284" s="414"/>
      <c r="N284" s="414"/>
      <c r="O284" s="414"/>
      <c r="P284" s="418"/>
      <c r="Q284" s="418"/>
      <c r="R284" s="414"/>
      <c r="S284" s="414"/>
      <c r="T284" s="414"/>
      <c r="U284" s="418"/>
      <c r="V284" s="418"/>
      <c r="W284" s="414"/>
      <c r="X284" s="414"/>
      <c r="Y284" s="414"/>
    </row>
    <row r="285" spans="11:25" x14ac:dyDescent="0.35">
      <c r="K285" s="413"/>
      <c r="L285" s="413"/>
      <c r="M285" s="414"/>
      <c r="N285" s="414"/>
      <c r="O285" s="414"/>
      <c r="P285" s="418"/>
      <c r="Q285" s="418"/>
      <c r="R285" s="414"/>
      <c r="S285" s="414"/>
      <c r="T285" s="414"/>
      <c r="U285" s="418"/>
      <c r="V285" s="418"/>
      <c r="W285" s="414"/>
      <c r="X285" s="414"/>
      <c r="Y285" s="414"/>
    </row>
    <row r="286" spans="11:25" x14ac:dyDescent="0.35">
      <c r="K286" s="413"/>
      <c r="L286" s="413"/>
      <c r="M286" s="414"/>
      <c r="N286" s="414"/>
      <c r="O286" s="414"/>
      <c r="P286" s="418"/>
      <c r="Q286" s="418"/>
      <c r="R286" s="414"/>
      <c r="S286" s="414"/>
      <c r="T286" s="414"/>
      <c r="U286" s="418"/>
      <c r="V286" s="418"/>
      <c r="W286" s="414"/>
      <c r="X286" s="414"/>
      <c r="Y286" s="414"/>
    </row>
    <row r="287" spans="11:25" x14ac:dyDescent="0.35">
      <c r="K287" s="413"/>
      <c r="L287" s="413"/>
      <c r="M287" s="414"/>
      <c r="N287" s="414"/>
      <c r="O287" s="414"/>
      <c r="P287" s="418"/>
      <c r="Q287" s="418"/>
      <c r="R287" s="414"/>
      <c r="S287" s="414"/>
      <c r="T287" s="414"/>
      <c r="U287" s="418"/>
      <c r="V287" s="418"/>
      <c r="W287" s="414"/>
      <c r="X287" s="414"/>
      <c r="Y287" s="414"/>
    </row>
    <row r="288" spans="11:25" x14ac:dyDescent="0.35">
      <c r="K288" s="413"/>
      <c r="L288" s="413"/>
      <c r="M288" s="414"/>
      <c r="N288" s="414"/>
      <c r="O288" s="414"/>
      <c r="P288" s="418"/>
      <c r="Q288" s="418"/>
      <c r="R288" s="414"/>
      <c r="S288" s="414"/>
      <c r="T288" s="414"/>
      <c r="U288" s="418"/>
      <c r="V288" s="418"/>
      <c r="W288" s="414"/>
      <c r="X288" s="414"/>
      <c r="Y288" s="414"/>
    </row>
    <row r="289" spans="11:25" x14ac:dyDescent="0.35">
      <c r="K289" s="413"/>
      <c r="L289" s="413"/>
      <c r="M289" s="414"/>
      <c r="N289" s="414"/>
      <c r="O289" s="414"/>
      <c r="P289" s="418"/>
      <c r="Q289" s="418"/>
      <c r="R289" s="414"/>
      <c r="S289" s="414"/>
      <c r="T289" s="414"/>
      <c r="U289" s="418"/>
      <c r="V289" s="418"/>
      <c r="W289" s="414"/>
      <c r="X289" s="414"/>
      <c r="Y289" s="414"/>
    </row>
    <row r="290" spans="11:25" x14ac:dyDescent="0.35">
      <c r="K290" s="413"/>
      <c r="L290" s="413"/>
      <c r="M290" s="414"/>
      <c r="N290" s="414"/>
      <c r="O290" s="414"/>
      <c r="P290" s="418"/>
      <c r="Q290" s="418"/>
      <c r="R290" s="414"/>
      <c r="S290" s="414"/>
      <c r="T290" s="414"/>
      <c r="U290" s="418"/>
      <c r="V290" s="418"/>
      <c r="W290" s="414"/>
      <c r="X290" s="414"/>
      <c r="Y290" s="414"/>
    </row>
    <row r="291" spans="11:25" x14ac:dyDescent="0.35">
      <c r="K291" s="413"/>
      <c r="L291" s="413"/>
      <c r="M291" s="414"/>
      <c r="N291" s="414"/>
      <c r="O291" s="414"/>
      <c r="P291" s="418"/>
      <c r="Q291" s="418"/>
      <c r="R291" s="414"/>
      <c r="S291" s="414"/>
      <c r="T291" s="414"/>
      <c r="U291" s="418"/>
      <c r="V291" s="418"/>
      <c r="W291" s="414"/>
      <c r="X291" s="414"/>
      <c r="Y291" s="414"/>
    </row>
    <row r="292" spans="11:25" x14ac:dyDescent="0.35">
      <c r="K292" s="413"/>
      <c r="L292" s="413"/>
      <c r="M292" s="414"/>
      <c r="N292" s="414"/>
      <c r="O292" s="414"/>
      <c r="P292" s="418"/>
      <c r="Q292" s="418"/>
      <c r="R292" s="414"/>
      <c r="S292" s="414"/>
      <c r="T292" s="414"/>
      <c r="U292" s="418"/>
      <c r="V292" s="418"/>
      <c r="W292" s="414"/>
      <c r="X292" s="414"/>
      <c r="Y292" s="414"/>
    </row>
    <row r="293" spans="11:25" x14ac:dyDescent="0.35">
      <c r="K293" s="413"/>
      <c r="L293" s="413"/>
      <c r="M293" s="414"/>
      <c r="N293" s="414"/>
      <c r="O293" s="414"/>
      <c r="P293" s="418"/>
      <c r="Q293" s="418"/>
      <c r="R293" s="414"/>
      <c r="S293" s="414"/>
      <c r="T293" s="414"/>
      <c r="U293" s="418"/>
      <c r="V293" s="418"/>
      <c r="W293" s="414"/>
      <c r="X293" s="414"/>
      <c r="Y293" s="414"/>
    </row>
    <row r="294" spans="11:25" x14ac:dyDescent="0.35">
      <c r="K294" s="413"/>
      <c r="L294" s="413"/>
      <c r="M294" s="414"/>
      <c r="N294" s="414"/>
      <c r="O294" s="414"/>
      <c r="P294" s="418"/>
      <c r="Q294" s="418"/>
      <c r="R294" s="414"/>
      <c r="S294" s="414"/>
      <c r="T294" s="414"/>
      <c r="U294" s="418"/>
      <c r="V294" s="418"/>
      <c r="W294" s="414"/>
      <c r="X294" s="414"/>
      <c r="Y294" s="414"/>
    </row>
    <row r="295" spans="11:25" x14ac:dyDescent="0.35">
      <c r="K295" s="413"/>
      <c r="L295" s="413"/>
      <c r="M295" s="414"/>
      <c r="N295" s="414"/>
      <c r="O295" s="414"/>
      <c r="P295" s="418"/>
      <c r="Q295" s="418"/>
      <c r="R295" s="414"/>
      <c r="S295" s="414"/>
      <c r="T295" s="414"/>
      <c r="U295" s="418"/>
      <c r="V295" s="418"/>
      <c r="W295" s="414"/>
      <c r="X295" s="414"/>
      <c r="Y295" s="414"/>
    </row>
    <row r="296" spans="11:25" x14ac:dyDescent="0.35">
      <c r="K296" s="413"/>
      <c r="L296" s="413"/>
      <c r="M296" s="414"/>
      <c r="N296" s="414"/>
      <c r="O296" s="414"/>
      <c r="P296" s="418"/>
      <c r="Q296" s="418"/>
      <c r="R296" s="414"/>
      <c r="S296" s="414"/>
      <c r="T296" s="414"/>
      <c r="U296" s="418"/>
      <c r="V296" s="418"/>
      <c r="W296" s="414"/>
      <c r="X296" s="414"/>
      <c r="Y296" s="414"/>
    </row>
    <row r="297" spans="11:25" x14ac:dyDescent="0.35">
      <c r="K297" s="413"/>
      <c r="L297" s="413"/>
      <c r="M297" s="414"/>
      <c r="N297" s="414"/>
      <c r="O297" s="414"/>
      <c r="P297" s="418"/>
      <c r="Q297" s="418"/>
      <c r="R297" s="414"/>
      <c r="S297" s="414"/>
      <c r="T297" s="414"/>
      <c r="U297" s="418"/>
      <c r="V297" s="418"/>
      <c r="W297" s="414"/>
      <c r="X297" s="414"/>
      <c r="Y297" s="414"/>
    </row>
    <row r="298" spans="11:25" x14ac:dyDescent="0.35">
      <c r="K298" s="413"/>
      <c r="L298" s="413"/>
      <c r="M298" s="414"/>
      <c r="N298" s="414"/>
      <c r="O298" s="414"/>
      <c r="P298" s="418"/>
      <c r="Q298" s="418"/>
      <c r="R298" s="414"/>
      <c r="S298" s="414"/>
      <c r="T298" s="414"/>
      <c r="U298" s="418"/>
      <c r="V298" s="418"/>
      <c r="W298" s="414"/>
      <c r="X298" s="414"/>
      <c r="Y298" s="414"/>
    </row>
    <row r="299" spans="11:25" x14ac:dyDescent="0.35">
      <c r="K299" s="413"/>
      <c r="L299" s="413"/>
      <c r="M299" s="414"/>
      <c r="N299" s="414"/>
      <c r="O299" s="414"/>
      <c r="P299" s="418"/>
      <c r="Q299" s="418"/>
      <c r="R299" s="414"/>
      <c r="S299" s="414"/>
      <c r="T299" s="414"/>
      <c r="U299" s="418"/>
      <c r="V299" s="418"/>
      <c r="W299" s="414"/>
      <c r="X299" s="414"/>
      <c r="Y299" s="414"/>
    </row>
    <row r="300" spans="11:25" x14ac:dyDescent="0.35">
      <c r="K300" s="439"/>
      <c r="L300" s="439"/>
      <c r="M300" s="415"/>
      <c r="N300" s="415"/>
      <c r="O300" s="415"/>
      <c r="P300" s="439"/>
      <c r="Q300" s="439"/>
      <c r="R300" s="415"/>
      <c r="S300" s="415"/>
      <c r="T300" s="415"/>
      <c r="U300" s="439"/>
      <c r="V300" s="439"/>
      <c r="W300" s="415"/>
      <c r="X300" s="415"/>
      <c r="Y300" s="415"/>
    </row>
    <row r="301" spans="11:25" x14ac:dyDescent="0.35">
      <c r="K301" s="439"/>
      <c r="L301" s="439"/>
      <c r="M301" s="415"/>
      <c r="N301" s="415"/>
      <c r="O301" s="415"/>
      <c r="P301" s="439"/>
      <c r="Q301" s="439"/>
      <c r="R301" s="415"/>
      <c r="S301" s="415"/>
      <c r="T301" s="415"/>
      <c r="U301" s="439"/>
      <c r="V301" s="439"/>
      <c r="W301" s="415"/>
      <c r="X301" s="415"/>
      <c r="Y301" s="415"/>
    </row>
    <row r="302" spans="11:25" x14ac:dyDescent="0.35">
      <c r="K302" s="413"/>
      <c r="L302" s="413"/>
      <c r="M302" s="414"/>
      <c r="N302" s="414"/>
      <c r="O302" s="414"/>
      <c r="P302" s="418"/>
      <c r="Q302" s="418"/>
      <c r="R302" s="414"/>
      <c r="S302" s="414"/>
      <c r="T302" s="414"/>
      <c r="U302" s="418"/>
      <c r="V302" s="418"/>
      <c r="W302" s="414"/>
      <c r="X302" s="414"/>
      <c r="Y302" s="414"/>
    </row>
    <row r="303" spans="11:25" x14ac:dyDescent="0.35">
      <c r="K303" s="413"/>
      <c r="L303" s="413"/>
      <c r="M303" s="414"/>
      <c r="N303" s="414"/>
      <c r="O303" s="414"/>
      <c r="P303" s="418"/>
      <c r="Q303" s="418"/>
      <c r="R303" s="414"/>
      <c r="S303" s="414"/>
      <c r="T303" s="414"/>
      <c r="U303" s="418"/>
      <c r="V303" s="418"/>
      <c r="W303" s="414"/>
      <c r="X303" s="414"/>
      <c r="Y303" s="414"/>
    </row>
    <row r="304" spans="11:25" x14ac:dyDescent="0.35">
      <c r="K304" s="413"/>
      <c r="L304" s="413"/>
      <c r="M304" s="414"/>
      <c r="N304" s="414"/>
      <c r="O304" s="414"/>
      <c r="P304" s="418"/>
      <c r="Q304" s="418"/>
      <c r="R304" s="414"/>
      <c r="S304" s="414"/>
      <c r="T304" s="414"/>
      <c r="U304" s="418"/>
      <c r="V304" s="418"/>
      <c r="W304" s="414"/>
      <c r="X304" s="414"/>
      <c r="Y304" s="414"/>
    </row>
    <row r="305" spans="11:25" x14ac:dyDescent="0.35">
      <c r="K305" s="413"/>
      <c r="L305" s="413"/>
      <c r="M305" s="414"/>
      <c r="N305" s="414"/>
      <c r="O305" s="414"/>
      <c r="P305" s="418"/>
      <c r="Q305" s="418"/>
      <c r="R305" s="414"/>
      <c r="S305" s="414"/>
      <c r="T305" s="414"/>
      <c r="U305" s="418"/>
      <c r="V305" s="418"/>
      <c r="W305" s="414"/>
      <c r="X305" s="414"/>
      <c r="Y305" s="414"/>
    </row>
    <row r="306" spans="11:25" x14ac:dyDescent="0.35">
      <c r="K306" s="413"/>
      <c r="L306" s="413"/>
      <c r="M306" s="414"/>
      <c r="N306" s="414"/>
      <c r="O306" s="414"/>
      <c r="P306" s="418"/>
      <c r="Q306" s="418"/>
      <c r="R306" s="414"/>
      <c r="S306" s="414"/>
      <c r="T306" s="414"/>
      <c r="U306" s="418"/>
      <c r="V306" s="418"/>
      <c r="W306" s="414"/>
      <c r="X306" s="414"/>
      <c r="Y306" s="414"/>
    </row>
    <row r="307" spans="11:25" x14ac:dyDescent="0.35">
      <c r="K307" s="413"/>
      <c r="L307" s="413"/>
      <c r="M307" s="414"/>
      <c r="N307" s="414"/>
      <c r="O307" s="414"/>
      <c r="P307" s="418"/>
      <c r="Q307" s="418"/>
      <c r="R307" s="414"/>
      <c r="S307" s="414"/>
      <c r="T307" s="414"/>
      <c r="U307" s="418"/>
      <c r="V307" s="418"/>
      <c r="W307" s="414"/>
      <c r="X307" s="414"/>
      <c r="Y307" s="414"/>
    </row>
    <row r="308" spans="11:25" x14ac:dyDescent="0.35">
      <c r="K308" s="413"/>
      <c r="L308" s="413"/>
      <c r="M308" s="414"/>
      <c r="N308" s="414"/>
      <c r="O308" s="414"/>
      <c r="P308" s="418"/>
      <c r="Q308" s="418"/>
      <c r="R308" s="414"/>
      <c r="S308" s="414"/>
      <c r="T308" s="414"/>
      <c r="U308" s="418"/>
      <c r="V308" s="418"/>
      <c r="W308" s="414"/>
      <c r="X308" s="414"/>
      <c r="Y308" s="414"/>
    </row>
    <row r="309" spans="11:25" x14ac:dyDescent="0.35">
      <c r="K309" s="413"/>
      <c r="L309" s="413"/>
      <c r="M309" s="414"/>
      <c r="N309" s="414"/>
      <c r="O309" s="414"/>
      <c r="P309" s="418"/>
      <c r="Q309" s="418"/>
      <c r="R309" s="414"/>
      <c r="S309" s="414"/>
      <c r="T309" s="414"/>
      <c r="U309" s="418"/>
      <c r="V309" s="418"/>
      <c r="W309" s="414"/>
      <c r="X309" s="414"/>
      <c r="Y309" s="414"/>
    </row>
    <row r="310" spans="11:25" x14ac:dyDescent="0.35">
      <c r="K310" s="413"/>
      <c r="L310" s="413"/>
      <c r="M310" s="414"/>
      <c r="N310" s="414"/>
      <c r="O310" s="414"/>
      <c r="P310" s="418"/>
      <c r="Q310" s="418"/>
      <c r="R310" s="414"/>
      <c r="S310" s="414"/>
      <c r="T310" s="414"/>
      <c r="U310" s="418"/>
      <c r="V310" s="418"/>
      <c r="W310" s="414"/>
      <c r="X310" s="414"/>
      <c r="Y310" s="414"/>
    </row>
    <row r="311" spans="11:25" x14ac:dyDescent="0.35">
      <c r="K311" s="413"/>
      <c r="L311" s="413"/>
      <c r="M311" s="414"/>
      <c r="N311" s="414"/>
      <c r="O311" s="414"/>
      <c r="P311" s="418"/>
      <c r="Q311" s="418"/>
      <c r="R311" s="414"/>
      <c r="S311" s="414"/>
      <c r="T311" s="414"/>
      <c r="U311" s="418"/>
      <c r="V311" s="418"/>
      <c r="W311" s="414"/>
      <c r="X311" s="414"/>
      <c r="Y311" s="414"/>
    </row>
    <row r="312" spans="11:25" x14ac:dyDescent="0.35">
      <c r="K312" s="413"/>
      <c r="L312" s="413"/>
      <c r="M312" s="414"/>
      <c r="N312" s="414"/>
      <c r="O312" s="414"/>
      <c r="P312" s="418"/>
      <c r="Q312" s="418"/>
      <c r="R312" s="414"/>
      <c r="S312" s="414"/>
      <c r="T312" s="414"/>
      <c r="U312" s="418"/>
      <c r="V312" s="418"/>
      <c r="W312" s="414"/>
      <c r="X312" s="414"/>
      <c r="Y312" s="414"/>
    </row>
    <row r="313" spans="11:25" x14ac:dyDescent="0.35">
      <c r="K313" s="413"/>
      <c r="L313" s="413"/>
      <c r="M313" s="414"/>
      <c r="N313" s="414"/>
      <c r="O313" s="414"/>
      <c r="P313" s="418"/>
      <c r="Q313" s="418"/>
      <c r="R313" s="414"/>
      <c r="S313" s="414"/>
      <c r="T313" s="414"/>
      <c r="U313" s="418"/>
      <c r="V313" s="418"/>
      <c r="W313" s="414"/>
      <c r="X313" s="414"/>
      <c r="Y313" s="414"/>
    </row>
    <row r="314" spans="11:25" x14ac:dyDescent="0.35">
      <c r="K314" s="413"/>
      <c r="L314" s="413"/>
      <c r="M314" s="414"/>
      <c r="N314" s="414"/>
      <c r="O314" s="414"/>
      <c r="P314" s="418"/>
      <c r="Q314" s="418"/>
      <c r="R314" s="414"/>
      <c r="S314" s="414"/>
      <c r="T314" s="414"/>
      <c r="U314" s="418"/>
      <c r="V314" s="418"/>
      <c r="W314" s="414"/>
      <c r="X314" s="414"/>
      <c r="Y314" s="414"/>
    </row>
    <row r="315" spans="11:25" x14ac:dyDescent="0.35">
      <c r="K315" s="413"/>
      <c r="L315" s="413"/>
      <c r="M315" s="414"/>
      <c r="N315" s="414"/>
      <c r="O315" s="414"/>
      <c r="P315" s="418"/>
      <c r="Q315" s="418"/>
      <c r="R315" s="414"/>
      <c r="S315" s="414"/>
      <c r="T315" s="414"/>
      <c r="U315" s="418"/>
      <c r="V315" s="418"/>
      <c r="W315" s="414"/>
      <c r="X315" s="414"/>
      <c r="Y315" s="414"/>
    </row>
    <row r="316" spans="11:25" x14ac:dyDescent="0.35">
      <c r="K316" s="413"/>
      <c r="L316" s="413"/>
      <c r="M316" s="414"/>
      <c r="N316" s="414"/>
      <c r="O316" s="414"/>
      <c r="P316" s="418"/>
      <c r="Q316" s="418"/>
      <c r="R316" s="414"/>
      <c r="S316" s="414"/>
      <c r="T316" s="414"/>
      <c r="U316" s="418"/>
      <c r="V316" s="418"/>
      <c r="W316" s="414"/>
      <c r="X316" s="414"/>
      <c r="Y316" s="414"/>
    </row>
    <row r="317" spans="11:25" x14ac:dyDescent="0.35">
      <c r="K317" s="413"/>
      <c r="L317" s="413"/>
      <c r="M317" s="414"/>
      <c r="N317" s="414"/>
      <c r="O317" s="414"/>
      <c r="P317" s="418"/>
      <c r="Q317" s="418"/>
      <c r="R317" s="414"/>
      <c r="S317" s="414"/>
      <c r="T317" s="414"/>
      <c r="U317" s="418"/>
      <c r="V317" s="418"/>
      <c r="W317" s="414"/>
      <c r="X317" s="414"/>
      <c r="Y317" s="414"/>
    </row>
    <row r="318" spans="11:25" x14ac:dyDescent="0.35">
      <c r="K318" s="413"/>
      <c r="L318" s="413"/>
      <c r="M318" s="414"/>
      <c r="N318" s="414"/>
      <c r="O318" s="414"/>
      <c r="P318" s="418"/>
      <c r="Q318" s="418"/>
      <c r="R318" s="414"/>
      <c r="S318" s="414"/>
      <c r="T318" s="414"/>
      <c r="U318" s="418"/>
      <c r="V318" s="418"/>
      <c r="W318" s="414"/>
      <c r="X318" s="414"/>
      <c r="Y318" s="414"/>
    </row>
    <row r="319" spans="11:25" x14ac:dyDescent="0.35">
      <c r="K319" s="413"/>
      <c r="L319" s="413"/>
      <c r="M319" s="414"/>
      <c r="N319" s="414"/>
      <c r="O319" s="414"/>
      <c r="P319" s="418"/>
      <c r="Q319" s="418"/>
      <c r="R319" s="414"/>
      <c r="S319" s="414"/>
      <c r="T319" s="414"/>
      <c r="U319" s="418"/>
      <c r="V319" s="418"/>
      <c r="W319" s="414"/>
      <c r="X319" s="414"/>
      <c r="Y319" s="414"/>
    </row>
    <row r="320" spans="11:25" x14ac:dyDescent="0.35">
      <c r="K320" s="413"/>
      <c r="L320" s="413"/>
      <c r="M320" s="414"/>
      <c r="N320" s="414"/>
      <c r="O320" s="414"/>
      <c r="P320" s="418"/>
      <c r="Q320" s="418"/>
      <c r="R320" s="414"/>
      <c r="S320" s="414"/>
      <c r="T320" s="414"/>
      <c r="U320" s="418"/>
      <c r="V320" s="418"/>
      <c r="W320" s="414"/>
      <c r="X320" s="414"/>
      <c r="Y320" s="414"/>
    </row>
    <row r="321" spans="11:25" x14ac:dyDescent="0.35">
      <c r="K321" s="413"/>
      <c r="L321" s="413"/>
      <c r="M321" s="414"/>
      <c r="N321" s="414"/>
      <c r="O321" s="414"/>
      <c r="P321" s="418"/>
      <c r="Q321" s="418"/>
      <c r="R321" s="414"/>
      <c r="S321" s="414"/>
      <c r="T321" s="414"/>
      <c r="U321" s="418"/>
      <c r="V321" s="418"/>
      <c r="W321" s="414"/>
      <c r="X321" s="414"/>
      <c r="Y321" s="414"/>
    </row>
    <row r="322" spans="11:25" x14ac:dyDescent="0.35">
      <c r="K322" s="413"/>
      <c r="L322" s="413"/>
      <c r="M322" s="414"/>
      <c r="N322" s="414"/>
      <c r="O322" s="414"/>
      <c r="P322" s="418"/>
      <c r="Q322" s="418"/>
      <c r="R322" s="414"/>
      <c r="S322" s="414"/>
      <c r="T322" s="414"/>
      <c r="U322" s="418"/>
      <c r="V322" s="418"/>
      <c r="W322" s="414"/>
      <c r="X322" s="414"/>
      <c r="Y322" s="414"/>
    </row>
    <row r="323" spans="11:25" x14ac:dyDescent="0.35">
      <c r="K323" s="413"/>
      <c r="L323" s="413"/>
      <c r="M323" s="414"/>
      <c r="N323" s="414"/>
      <c r="O323" s="414"/>
      <c r="P323" s="418"/>
      <c r="Q323" s="418"/>
      <c r="R323" s="414"/>
      <c r="S323" s="414"/>
      <c r="T323" s="414"/>
      <c r="U323" s="418"/>
      <c r="V323" s="418"/>
      <c r="W323" s="414"/>
      <c r="X323" s="414"/>
      <c r="Y323" s="414"/>
    </row>
    <row r="324" spans="11:25" x14ac:dyDescent="0.35">
      <c r="K324" s="413"/>
      <c r="L324" s="413"/>
      <c r="M324" s="414"/>
      <c r="N324" s="414"/>
      <c r="O324" s="414"/>
      <c r="P324" s="418"/>
      <c r="Q324" s="418"/>
      <c r="R324" s="414"/>
      <c r="S324" s="414"/>
      <c r="T324" s="414"/>
      <c r="U324" s="418"/>
      <c r="V324" s="418"/>
      <c r="W324" s="414"/>
      <c r="X324" s="414"/>
      <c r="Y324" s="414"/>
    </row>
    <row r="325" spans="11:25" x14ac:dyDescent="0.35">
      <c r="K325" s="413"/>
      <c r="L325" s="413"/>
      <c r="M325" s="414"/>
      <c r="N325" s="414"/>
      <c r="O325" s="414"/>
      <c r="P325" s="418"/>
      <c r="Q325" s="418"/>
      <c r="R325" s="414"/>
      <c r="S325" s="414"/>
      <c r="T325" s="414"/>
      <c r="U325" s="418"/>
      <c r="V325" s="418"/>
      <c r="W325" s="414"/>
      <c r="X325" s="414"/>
      <c r="Y325" s="414"/>
    </row>
    <row r="326" spans="11:25" x14ac:dyDescent="0.35">
      <c r="K326" s="413"/>
      <c r="L326" s="413"/>
      <c r="M326" s="414"/>
      <c r="N326" s="414"/>
      <c r="O326" s="414"/>
      <c r="P326" s="418"/>
      <c r="Q326" s="418"/>
      <c r="R326" s="414"/>
      <c r="S326" s="414"/>
      <c r="T326" s="414"/>
      <c r="U326" s="418"/>
      <c r="V326" s="418"/>
      <c r="W326" s="414"/>
      <c r="X326" s="414"/>
      <c r="Y326" s="414"/>
    </row>
    <row r="327" spans="11:25" x14ac:dyDescent="0.35">
      <c r="K327" s="413"/>
      <c r="L327" s="413"/>
      <c r="M327" s="414"/>
      <c r="N327" s="414"/>
      <c r="O327" s="414"/>
      <c r="P327" s="418"/>
      <c r="Q327" s="418"/>
      <c r="R327" s="414"/>
      <c r="S327" s="414"/>
      <c r="T327" s="414"/>
      <c r="U327" s="418"/>
      <c r="V327" s="418"/>
      <c r="W327" s="414"/>
      <c r="X327" s="414"/>
      <c r="Y327" s="414"/>
    </row>
    <row r="328" spans="11:25" x14ac:dyDescent="0.35">
      <c r="K328" s="413"/>
      <c r="L328" s="413"/>
      <c r="M328" s="414"/>
      <c r="N328" s="414"/>
      <c r="O328" s="414"/>
      <c r="P328" s="418"/>
      <c r="Q328" s="418"/>
      <c r="R328" s="414"/>
      <c r="S328" s="414"/>
      <c r="T328" s="414"/>
      <c r="U328" s="418"/>
      <c r="V328" s="418"/>
      <c r="W328" s="414"/>
      <c r="X328" s="414"/>
      <c r="Y328" s="414"/>
    </row>
    <row r="329" spans="11:25" x14ac:dyDescent="0.35">
      <c r="K329" s="413"/>
      <c r="L329" s="413"/>
      <c r="M329" s="414"/>
      <c r="N329" s="414"/>
      <c r="O329" s="414"/>
      <c r="P329" s="418"/>
      <c r="Q329" s="418"/>
      <c r="R329" s="414"/>
      <c r="S329" s="414"/>
      <c r="T329" s="414"/>
      <c r="U329" s="418"/>
      <c r="V329" s="418"/>
      <c r="W329" s="414"/>
      <c r="X329" s="414"/>
      <c r="Y329" s="414"/>
    </row>
    <row r="330" spans="11:25" x14ac:dyDescent="0.35">
      <c r="K330" s="413"/>
      <c r="L330" s="413"/>
      <c r="M330" s="414"/>
      <c r="N330" s="414"/>
      <c r="O330" s="414"/>
      <c r="P330" s="418"/>
      <c r="Q330" s="418"/>
      <c r="R330" s="414"/>
      <c r="S330" s="414"/>
      <c r="T330" s="414"/>
      <c r="U330" s="418"/>
      <c r="V330" s="418"/>
      <c r="W330" s="414"/>
      <c r="X330" s="414"/>
      <c r="Y330" s="414"/>
    </row>
    <row r="331" spans="11:25" x14ac:dyDescent="0.35">
      <c r="K331" s="413"/>
      <c r="L331" s="413"/>
      <c r="M331" s="414"/>
      <c r="N331" s="414"/>
      <c r="O331" s="414"/>
      <c r="P331" s="418"/>
      <c r="Q331" s="418"/>
      <c r="R331" s="414"/>
      <c r="S331" s="414"/>
      <c r="T331" s="414"/>
      <c r="U331" s="418"/>
      <c r="V331" s="418"/>
      <c r="W331" s="414"/>
      <c r="X331" s="414"/>
      <c r="Y331" s="414"/>
    </row>
    <row r="332" spans="11:25" x14ac:dyDescent="0.35">
      <c r="K332" s="413"/>
      <c r="L332" s="413"/>
      <c r="M332" s="414"/>
      <c r="N332" s="414"/>
      <c r="O332" s="414"/>
      <c r="P332" s="418"/>
      <c r="Q332" s="418"/>
      <c r="R332" s="414"/>
      <c r="S332" s="414"/>
      <c r="T332" s="414"/>
      <c r="U332" s="418"/>
      <c r="V332" s="418"/>
      <c r="W332" s="414"/>
      <c r="X332" s="414"/>
      <c r="Y332" s="414"/>
    </row>
    <row r="333" spans="11:25" x14ac:dyDescent="0.35">
      <c r="K333" s="413"/>
      <c r="L333" s="413"/>
      <c r="M333" s="414"/>
      <c r="N333" s="414"/>
      <c r="O333" s="414"/>
      <c r="P333" s="418"/>
      <c r="Q333" s="418"/>
      <c r="R333" s="414"/>
      <c r="S333" s="414"/>
      <c r="T333" s="414"/>
      <c r="U333" s="418"/>
      <c r="V333" s="418"/>
      <c r="W333" s="414"/>
      <c r="X333" s="414"/>
      <c r="Y333" s="414"/>
    </row>
    <row r="334" spans="11:25" x14ac:dyDescent="0.35">
      <c r="K334" s="413"/>
      <c r="L334" s="413"/>
      <c r="M334" s="414"/>
      <c r="N334" s="414"/>
      <c r="O334" s="414"/>
      <c r="P334" s="418"/>
      <c r="Q334" s="418"/>
      <c r="R334" s="414"/>
      <c r="S334" s="414"/>
      <c r="T334" s="414"/>
      <c r="U334" s="418"/>
      <c r="V334" s="418"/>
      <c r="W334" s="414"/>
      <c r="X334" s="414"/>
      <c r="Y334" s="414"/>
    </row>
    <row r="335" spans="11:25" x14ac:dyDescent="0.35">
      <c r="K335" s="413"/>
      <c r="L335" s="413"/>
      <c r="M335" s="414"/>
      <c r="N335" s="414"/>
      <c r="O335" s="414"/>
      <c r="P335" s="418"/>
      <c r="Q335" s="418"/>
      <c r="R335" s="414"/>
      <c r="S335" s="414"/>
      <c r="T335" s="414"/>
      <c r="U335" s="418"/>
      <c r="V335" s="418"/>
      <c r="W335" s="414"/>
      <c r="X335" s="414"/>
      <c r="Y335" s="414"/>
    </row>
    <row r="336" spans="11:25" x14ac:dyDescent="0.35">
      <c r="K336" s="413"/>
      <c r="L336" s="413"/>
      <c r="M336" s="414"/>
      <c r="N336" s="414"/>
      <c r="O336" s="414"/>
      <c r="P336" s="418"/>
      <c r="Q336" s="418"/>
      <c r="R336" s="414"/>
      <c r="S336" s="414"/>
      <c r="T336" s="414"/>
      <c r="U336" s="418"/>
      <c r="V336" s="418"/>
      <c r="W336" s="414"/>
      <c r="X336" s="414"/>
      <c r="Y336" s="414"/>
    </row>
    <row r="337" spans="11:25" x14ac:dyDescent="0.35">
      <c r="K337" s="413"/>
      <c r="L337" s="413"/>
      <c r="M337" s="414"/>
      <c r="N337" s="414"/>
      <c r="O337" s="414"/>
      <c r="P337" s="418"/>
      <c r="Q337" s="418"/>
      <c r="R337" s="414"/>
      <c r="S337" s="414"/>
      <c r="T337" s="414"/>
      <c r="U337" s="418"/>
      <c r="V337" s="418"/>
      <c r="W337" s="414"/>
      <c r="X337" s="414"/>
      <c r="Y337" s="414"/>
    </row>
    <row r="338" spans="11:25" x14ac:dyDescent="0.35">
      <c r="K338" s="413"/>
      <c r="L338" s="413"/>
      <c r="M338" s="414"/>
      <c r="N338" s="414"/>
      <c r="O338" s="414"/>
      <c r="P338" s="418"/>
      <c r="Q338" s="418"/>
      <c r="R338" s="414"/>
      <c r="S338" s="414"/>
      <c r="T338" s="414"/>
      <c r="U338" s="418"/>
      <c r="V338" s="418"/>
      <c r="W338" s="414"/>
      <c r="X338" s="414"/>
      <c r="Y338" s="414"/>
    </row>
    <row r="339" spans="11:25" x14ac:dyDescent="0.35">
      <c r="K339" s="413"/>
      <c r="L339" s="413"/>
      <c r="M339" s="414"/>
      <c r="N339" s="414"/>
      <c r="O339" s="414"/>
      <c r="P339" s="418"/>
      <c r="Q339" s="418"/>
      <c r="R339" s="414"/>
      <c r="S339" s="414"/>
      <c r="T339" s="414"/>
      <c r="U339" s="418"/>
      <c r="V339" s="418"/>
      <c r="W339" s="414"/>
      <c r="X339" s="414"/>
      <c r="Y339" s="414"/>
    </row>
    <row r="340" spans="11:25" x14ac:dyDescent="0.35">
      <c r="K340" s="744"/>
      <c r="L340" s="744"/>
      <c r="M340" s="420"/>
      <c r="N340" s="420"/>
      <c r="O340" s="420"/>
      <c r="P340" s="745"/>
      <c r="Q340" s="745"/>
      <c r="R340" s="420"/>
      <c r="S340" s="420"/>
      <c r="T340" s="420"/>
      <c r="U340" s="745"/>
      <c r="V340" s="745"/>
      <c r="W340" s="420"/>
      <c r="X340" s="420"/>
      <c r="Y340" s="420"/>
    </row>
  </sheetData>
  <mergeCells count="19">
    <mergeCell ref="C55:D55"/>
    <mergeCell ref="D86:D87"/>
    <mergeCell ref="D88:D89"/>
    <mergeCell ref="A4:B4"/>
    <mergeCell ref="A5:B5"/>
    <mergeCell ref="A38:B38"/>
    <mergeCell ref="A66:B66"/>
    <mergeCell ref="A55:B55"/>
    <mergeCell ref="A72:B72"/>
    <mergeCell ref="C66:D66"/>
    <mergeCell ref="D82:D83"/>
    <mergeCell ref="D84:D85"/>
    <mergeCell ref="P1:T2"/>
    <mergeCell ref="U1:Y2"/>
    <mergeCell ref="E1:J2"/>
    <mergeCell ref="C4:D5"/>
    <mergeCell ref="B2:D2"/>
    <mergeCell ref="B1:D1"/>
    <mergeCell ref="K1:O2"/>
  </mergeCells>
  <phoneticPr fontId="30" type="noConversion"/>
  <pageMargins left="0.25" right="0.25" top="0.75" bottom="0.75" header="0.3" footer="0.3"/>
  <pageSetup paperSize="9" scale="4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pageSetUpPr fitToPage="1"/>
  </sheetPr>
  <dimension ref="A1:AU340"/>
  <sheetViews>
    <sheetView view="pageBreakPreview" zoomScale="60" zoomScaleNormal="80" workbookViewId="0">
      <pane ySplit="3" topLeftCell="A4" activePane="bottomLeft" state="frozen"/>
      <selection activeCell="AN16" sqref="AN16"/>
      <selection pane="bottomLeft" activeCell="AN16" sqref="AN16"/>
    </sheetView>
  </sheetViews>
  <sheetFormatPr defaultColWidth="9.1796875" defaultRowHeight="20" x14ac:dyDescent="0.35"/>
  <cols>
    <col min="1" max="1" width="18" style="4" customWidth="1"/>
    <col min="2" max="2" width="13.36328125" style="3" customWidth="1"/>
    <col min="3" max="3" width="69.6328125" style="3" customWidth="1"/>
    <col min="4" max="4" width="10.90625" style="4" customWidth="1"/>
    <col min="5" max="5" width="10.90625" style="486" customWidth="1"/>
    <col min="6" max="6" width="13.54296875" style="485" customWidth="1"/>
    <col min="7" max="7" width="13.54296875" style="491" customWidth="1"/>
    <col min="8" max="9" width="15.7265625" style="491" customWidth="1"/>
    <col min="10" max="10" width="16.7265625" style="485" customWidth="1"/>
    <col min="11" max="12" width="11.453125" style="333" hidden="1" customWidth="1"/>
    <col min="13" max="15" width="13.1796875" style="323" hidden="1" customWidth="1"/>
    <col min="16" max="17" width="11.453125" style="333" hidden="1" customWidth="1"/>
    <col min="18" max="20" width="13.36328125" style="323" hidden="1" customWidth="1"/>
    <col min="21" max="22" width="11.453125" style="333" hidden="1" customWidth="1"/>
    <col min="23" max="25" width="12" style="323" hidden="1" customWidth="1"/>
    <col min="26" max="47" width="9.1796875" style="86"/>
    <col min="48" max="16384" width="9.1796875" style="3"/>
  </cols>
  <sheetData>
    <row r="1" spans="1:47" s="305" customFormat="1" ht="22.5" customHeight="1" x14ac:dyDescent="0.35">
      <c r="A1" s="285" t="s">
        <v>578</v>
      </c>
      <c r="B1" s="1218" t="s">
        <v>2970</v>
      </c>
      <c r="C1" s="1218"/>
      <c r="D1" s="1219"/>
      <c r="E1" s="1220" t="s">
        <v>3142</v>
      </c>
      <c r="F1" s="1221"/>
      <c r="G1" s="1221"/>
      <c r="H1" s="1231"/>
      <c r="I1" s="1231"/>
      <c r="J1" s="1222"/>
      <c r="K1" s="1212" t="s">
        <v>3155</v>
      </c>
      <c r="L1" s="1213"/>
      <c r="M1" s="1213"/>
      <c r="N1" s="1213"/>
      <c r="O1" s="1214"/>
      <c r="P1" s="1212" t="s">
        <v>3154</v>
      </c>
      <c r="Q1" s="1213"/>
      <c r="R1" s="1213"/>
      <c r="S1" s="1213"/>
      <c r="T1" s="1214"/>
      <c r="U1" s="1212" t="s">
        <v>3153</v>
      </c>
      <c r="V1" s="1213"/>
      <c r="W1" s="1213"/>
      <c r="X1" s="1213"/>
      <c r="Y1" s="1214"/>
      <c r="Z1" s="398"/>
      <c r="AA1" s="398"/>
      <c r="AB1" s="398"/>
      <c r="AC1" s="398"/>
      <c r="AD1" s="398"/>
      <c r="AE1" s="398"/>
      <c r="AF1" s="398"/>
      <c r="AG1" s="398"/>
      <c r="AH1" s="398"/>
      <c r="AI1" s="398"/>
      <c r="AJ1" s="398"/>
      <c r="AK1" s="398"/>
      <c r="AL1" s="398"/>
      <c r="AM1" s="398"/>
      <c r="AN1" s="398"/>
      <c r="AO1" s="398"/>
      <c r="AP1" s="398"/>
      <c r="AQ1" s="398"/>
      <c r="AR1" s="398"/>
      <c r="AS1" s="398"/>
      <c r="AT1" s="398"/>
      <c r="AU1" s="398"/>
    </row>
    <row r="2" spans="1:47" s="305" customFormat="1" ht="66" customHeight="1" thickBot="1" x14ac:dyDescent="0.4">
      <c r="A2" s="1258" t="s">
        <v>2964</v>
      </c>
      <c r="B2" s="1259"/>
      <c r="C2" s="1259"/>
      <c r="D2" s="1260"/>
      <c r="E2" s="1223"/>
      <c r="F2" s="1224"/>
      <c r="G2" s="1224"/>
      <c r="H2" s="1232"/>
      <c r="I2" s="1232"/>
      <c r="J2" s="1225"/>
      <c r="K2" s="1215"/>
      <c r="L2" s="1216"/>
      <c r="M2" s="1216"/>
      <c r="N2" s="1216"/>
      <c r="O2" s="1217"/>
      <c r="P2" s="1215"/>
      <c r="Q2" s="1216"/>
      <c r="R2" s="1216"/>
      <c r="S2" s="1216"/>
      <c r="T2" s="1217"/>
      <c r="U2" s="1215"/>
      <c r="V2" s="1216"/>
      <c r="W2" s="1216"/>
      <c r="X2" s="1216"/>
      <c r="Y2" s="1217"/>
      <c r="Z2" s="398"/>
      <c r="AA2" s="398"/>
      <c r="AB2" s="398"/>
      <c r="AC2" s="398"/>
      <c r="AD2" s="398"/>
      <c r="AE2" s="398"/>
      <c r="AF2" s="398"/>
      <c r="AG2" s="398"/>
      <c r="AH2" s="398"/>
      <c r="AI2" s="398"/>
      <c r="AJ2" s="398"/>
      <c r="AK2" s="398"/>
      <c r="AL2" s="398"/>
      <c r="AM2" s="398"/>
      <c r="AN2" s="398"/>
      <c r="AO2" s="398"/>
      <c r="AP2" s="398"/>
      <c r="AQ2" s="398"/>
      <c r="AR2" s="398"/>
      <c r="AS2" s="398"/>
      <c r="AT2" s="398"/>
      <c r="AU2" s="398"/>
    </row>
    <row r="3" spans="1:47" s="409" customFormat="1" ht="34.5" customHeight="1" thickBot="1" x14ac:dyDescent="0.4">
      <c r="A3" s="389" t="s">
        <v>1</v>
      </c>
      <c r="B3" s="390" t="s">
        <v>2</v>
      </c>
      <c r="C3" s="391" t="s">
        <v>3</v>
      </c>
      <c r="D3" s="392" t="s">
        <v>4</v>
      </c>
      <c r="E3" s="393" t="s">
        <v>3141</v>
      </c>
      <c r="F3" s="394" t="s">
        <v>3157</v>
      </c>
      <c r="G3" s="394" t="s">
        <v>3156</v>
      </c>
      <c r="H3" s="394" t="s">
        <v>3252</v>
      </c>
      <c r="I3" s="718" t="s">
        <v>3251</v>
      </c>
      <c r="J3" s="719" t="s">
        <v>193</v>
      </c>
      <c r="K3" s="724" t="s">
        <v>3160</v>
      </c>
      <c r="L3" s="721" t="s">
        <v>3253</v>
      </c>
      <c r="M3" s="394" t="s">
        <v>3252</v>
      </c>
      <c r="N3" s="718" t="s">
        <v>3251</v>
      </c>
      <c r="O3" s="722" t="s">
        <v>193</v>
      </c>
      <c r="P3" s="724" t="s">
        <v>3160</v>
      </c>
      <c r="Q3" s="721" t="s">
        <v>3253</v>
      </c>
      <c r="R3" s="394" t="s">
        <v>3252</v>
      </c>
      <c r="S3" s="718" t="s">
        <v>3251</v>
      </c>
      <c r="T3" s="719" t="s">
        <v>193</v>
      </c>
      <c r="U3" s="724" t="s">
        <v>3160</v>
      </c>
      <c r="V3" s="721" t="s">
        <v>3253</v>
      </c>
      <c r="W3" s="394" t="s">
        <v>3252</v>
      </c>
      <c r="X3" s="718" t="s">
        <v>3251</v>
      </c>
      <c r="Y3" s="719" t="s">
        <v>193</v>
      </c>
      <c r="Z3" s="399"/>
      <c r="AA3" s="399"/>
      <c r="AB3" s="399"/>
      <c r="AC3" s="399"/>
      <c r="AD3" s="399"/>
      <c r="AE3" s="399"/>
      <c r="AF3" s="399"/>
      <c r="AG3" s="399"/>
      <c r="AH3" s="399"/>
      <c r="AI3" s="399"/>
      <c r="AJ3" s="399"/>
      <c r="AK3" s="399"/>
      <c r="AL3" s="399"/>
      <c r="AM3" s="399"/>
      <c r="AN3" s="399"/>
      <c r="AO3" s="399"/>
      <c r="AP3" s="399"/>
      <c r="AQ3" s="399"/>
      <c r="AR3" s="399"/>
      <c r="AS3" s="399"/>
      <c r="AT3" s="399"/>
      <c r="AU3" s="399"/>
    </row>
    <row r="4" spans="1:47" s="1" customFormat="1" ht="70" x14ac:dyDescent="0.35">
      <c r="A4" s="1261" t="s">
        <v>579</v>
      </c>
      <c r="B4" s="1304"/>
      <c r="C4" s="1305" t="s">
        <v>2236</v>
      </c>
      <c r="D4" s="1306"/>
      <c r="E4" s="362"/>
      <c r="F4" s="1300"/>
      <c r="G4" s="1307"/>
      <c r="H4" s="1308"/>
      <c r="I4" s="1308"/>
      <c r="J4" s="364"/>
      <c r="K4" s="362"/>
      <c r="L4" s="363"/>
      <c r="M4" s="723"/>
      <c r="N4" s="723"/>
      <c r="O4" s="364"/>
      <c r="P4" s="362"/>
      <c r="Q4" s="363"/>
      <c r="R4" s="723"/>
      <c r="S4" s="723"/>
      <c r="T4" s="364"/>
      <c r="U4" s="362"/>
      <c r="V4" s="363"/>
      <c r="W4" s="723"/>
      <c r="X4" s="723"/>
      <c r="Y4" s="364"/>
      <c r="Z4" s="87"/>
      <c r="AA4" s="87"/>
      <c r="AB4" s="87"/>
      <c r="AC4" s="87"/>
      <c r="AD4" s="87"/>
      <c r="AE4" s="87"/>
      <c r="AF4" s="87"/>
      <c r="AG4" s="87"/>
      <c r="AH4" s="87"/>
      <c r="AI4" s="87"/>
      <c r="AJ4" s="87"/>
      <c r="AK4" s="87"/>
      <c r="AL4" s="87"/>
      <c r="AM4" s="87"/>
      <c r="AN4" s="87"/>
      <c r="AO4" s="87"/>
      <c r="AP4" s="87"/>
      <c r="AQ4" s="87"/>
      <c r="AR4" s="87"/>
      <c r="AS4" s="87"/>
      <c r="AT4" s="87"/>
      <c r="AU4" s="87"/>
    </row>
    <row r="5" spans="1:47" s="1" customFormat="1" ht="17.5" x14ac:dyDescent="0.35">
      <c r="A5" s="162">
        <v>6.1</v>
      </c>
      <c r="B5" s="165"/>
      <c r="C5" s="134"/>
      <c r="D5" s="761"/>
      <c r="E5" s="334"/>
      <c r="F5" s="267"/>
      <c r="G5" s="492"/>
      <c r="H5" s="749"/>
      <c r="I5" s="749"/>
      <c r="J5" s="312"/>
      <c r="K5" s="334"/>
      <c r="L5" s="324"/>
      <c r="M5" s="692"/>
      <c r="N5" s="692"/>
      <c r="O5" s="312"/>
      <c r="P5" s="334"/>
      <c r="Q5" s="324"/>
      <c r="R5" s="692"/>
      <c r="S5" s="692"/>
      <c r="T5" s="312"/>
      <c r="U5" s="334"/>
      <c r="V5" s="324"/>
      <c r="W5" s="692"/>
      <c r="X5" s="692"/>
      <c r="Y5" s="312"/>
      <c r="Z5" s="87"/>
      <c r="AA5" s="87"/>
      <c r="AB5" s="87"/>
      <c r="AC5" s="87"/>
      <c r="AD5" s="87"/>
      <c r="AE5" s="87"/>
      <c r="AF5" s="87"/>
      <c r="AG5" s="87"/>
      <c r="AH5" s="87"/>
      <c r="AI5" s="87"/>
      <c r="AJ5" s="87"/>
      <c r="AK5" s="87"/>
      <c r="AL5" s="87"/>
      <c r="AM5" s="87"/>
      <c r="AN5" s="87"/>
      <c r="AO5" s="87"/>
      <c r="AP5" s="87"/>
      <c r="AQ5" s="87"/>
      <c r="AR5" s="87"/>
      <c r="AS5" s="87"/>
      <c r="AT5" s="87"/>
      <c r="AU5" s="87"/>
    </row>
    <row r="6" spans="1:47" s="18" customFormat="1" ht="31" x14ac:dyDescent="0.35">
      <c r="A6" s="15" t="s">
        <v>939</v>
      </c>
      <c r="B6" s="77" t="s">
        <v>580</v>
      </c>
      <c r="C6" s="20" t="s">
        <v>581</v>
      </c>
      <c r="D6" s="31" t="s">
        <v>21</v>
      </c>
      <c r="E6" s="341"/>
      <c r="F6" s="270"/>
      <c r="G6" s="278"/>
      <c r="H6" s="274">
        <f>F6*E6</f>
        <v>0</v>
      </c>
      <c r="I6" s="715">
        <f t="shared" ref="I6:I10" si="0">E6*G6</f>
        <v>0</v>
      </c>
      <c r="J6" s="282">
        <f t="shared" ref="J6:J10" si="1">(E6*F6)+(E6*G6)</f>
        <v>0</v>
      </c>
      <c r="K6" s="337"/>
      <c r="L6" s="331"/>
      <c r="M6" s="585">
        <f t="shared" ref="M6:N21" si="2">K6*F6</f>
        <v>0</v>
      </c>
      <c r="N6" s="585">
        <f t="shared" si="2"/>
        <v>0</v>
      </c>
      <c r="O6" s="314">
        <f t="shared" ref="O6:O50" si="3">SUM(K6*F6)+(L6*G6)</f>
        <v>0</v>
      </c>
      <c r="P6" s="336"/>
      <c r="Q6" s="326"/>
      <c r="R6" s="585">
        <f t="shared" ref="R6:S21" si="4">P6*F6</f>
        <v>0</v>
      </c>
      <c r="S6" s="585">
        <f t="shared" si="4"/>
        <v>0</v>
      </c>
      <c r="T6" s="314">
        <f t="shared" ref="T6:T50" si="5">SUM(P6*F6)+(Q6*G6)</f>
        <v>0</v>
      </c>
      <c r="U6" s="336"/>
      <c r="V6" s="326"/>
      <c r="W6" s="585">
        <f t="shared" ref="W6:X21" si="6">U6*F6</f>
        <v>0</v>
      </c>
      <c r="X6" s="585">
        <f t="shared" si="6"/>
        <v>0</v>
      </c>
      <c r="Y6" s="314">
        <f t="shared" ref="Y6:Y50" si="7">SUM(U6*F6)+(V6*G6)</f>
        <v>0</v>
      </c>
      <c r="Z6" s="87"/>
      <c r="AA6" s="87"/>
      <c r="AB6" s="87"/>
      <c r="AC6" s="87"/>
      <c r="AD6" s="87"/>
      <c r="AE6" s="87"/>
      <c r="AF6" s="87"/>
      <c r="AG6" s="87"/>
      <c r="AH6" s="87"/>
      <c r="AI6" s="87"/>
      <c r="AJ6" s="87"/>
      <c r="AK6" s="87"/>
      <c r="AL6" s="87"/>
      <c r="AM6" s="87"/>
      <c r="AN6" s="87"/>
      <c r="AO6" s="87"/>
      <c r="AP6" s="87"/>
      <c r="AQ6" s="87"/>
      <c r="AR6" s="87"/>
      <c r="AS6" s="87"/>
      <c r="AT6" s="87"/>
      <c r="AU6" s="87"/>
    </row>
    <row r="7" spans="1:47" s="1" customFormat="1" ht="15.5" x14ac:dyDescent="0.35">
      <c r="A7" s="15" t="s">
        <v>938</v>
      </c>
      <c r="B7" s="66" t="s">
        <v>580</v>
      </c>
      <c r="C7" s="17" t="s">
        <v>769</v>
      </c>
      <c r="D7" s="139" t="s">
        <v>21</v>
      </c>
      <c r="E7" s="343"/>
      <c r="F7" s="169"/>
      <c r="G7" s="278"/>
      <c r="H7" s="274">
        <f t="shared" ref="H7:H10" si="8">F7*E7</f>
        <v>0</v>
      </c>
      <c r="I7" s="715">
        <f t="shared" si="0"/>
        <v>0</v>
      </c>
      <c r="J7" s="282">
        <f t="shared" si="1"/>
        <v>0</v>
      </c>
      <c r="K7" s="337"/>
      <c r="L7" s="331"/>
      <c r="M7" s="585">
        <f t="shared" si="2"/>
        <v>0</v>
      </c>
      <c r="N7" s="585">
        <f t="shared" si="2"/>
        <v>0</v>
      </c>
      <c r="O7" s="314">
        <f t="shared" si="3"/>
        <v>0</v>
      </c>
      <c r="P7" s="336"/>
      <c r="Q7" s="326"/>
      <c r="R7" s="585">
        <f t="shared" si="4"/>
        <v>0</v>
      </c>
      <c r="S7" s="585">
        <f t="shared" si="4"/>
        <v>0</v>
      </c>
      <c r="T7" s="314">
        <f t="shared" si="5"/>
        <v>0</v>
      </c>
      <c r="U7" s="336"/>
      <c r="V7" s="326"/>
      <c r="W7" s="585">
        <f t="shared" si="6"/>
        <v>0</v>
      </c>
      <c r="X7" s="585">
        <f t="shared" si="6"/>
        <v>0</v>
      </c>
      <c r="Y7" s="314">
        <f t="shared" si="7"/>
        <v>0</v>
      </c>
      <c r="Z7" s="87"/>
      <c r="AA7" s="87"/>
      <c r="AB7" s="87"/>
      <c r="AC7" s="87"/>
      <c r="AD7" s="87"/>
      <c r="AE7" s="87"/>
      <c r="AF7" s="87"/>
      <c r="AG7" s="87"/>
      <c r="AH7" s="87"/>
      <c r="AI7" s="87"/>
      <c r="AJ7" s="87"/>
      <c r="AK7" s="87"/>
      <c r="AL7" s="87"/>
      <c r="AM7" s="87"/>
      <c r="AN7" s="87"/>
      <c r="AO7" s="87"/>
      <c r="AP7" s="87"/>
      <c r="AQ7" s="87"/>
      <c r="AR7" s="87"/>
      <c r="AS7" s="87"/>
      <c r="AT7" s="87"/>
      <c r="AU7" s="87"/>
    </row>
    <row r="8" spans="1:47" s="18" customFormat="1" ht="31" x14ac:dyDescent="0.35">
      <c r="A8" s="15" t="s">
        <v>940</v>
      </c>
      <c r="B8" s="77" t="s">
        <v>582</v>
      </c>
      <c r="C8" s="20" t="s">
        <v>583</v>
      </c>
      <c r="D8" s="31" t="s">
        <v>21</v>
      </c>
      <c r="E8" s="341"/>
      <c r="F8" s="270"/>
      <c r="G8" s="278"/>
      <c r="H8" s="274">
        <f t="shared" si="8"/>
        <v>0</v>
      </c>
      <c r="I8" s="715">
        <f t="shared" si="0"/>
        <v>0</v>
      </c>
      <c r="J8" s="282">
        <f t="shared" si="1"/>
        <v>0</v>
      </c>
      <c r="K8" s="337"/>
      <c r="L8" s="331"/>
      <c r="M8" s="585">
        <f t="shared" si="2"/>
        <v>0</v>
      </c>
      <c r="N8" s="585">
        <f t="shared" si="2"/>
        <v>0</v>
      </c>
      <c r="O8" s="314">
        <f t="shared" si="3"/>
        <v>0</v>
      </c>
      <c r="P8" s="336"/>
      <c r="Q8" s="326"/>
      <c r="R8" s="585">
        <f t="shared" si="4"/>
        <v>0</v>
      </c>
      <c r="S8" s="585">
        <f t="shared" si="4"/>
        <v>0</v>
      </c>
      <c r="T8" s="314">
        <f t="shared" si="5"/>
        <v>0</v>
      </c>
      <c r="U8" s="336"/>
      <c r="V8" s="326"/>
      <c r="W8" s="585">
        <f t="shared" si="6"/>
        <v>0</v>
      </c>
      <c r="X8" s="585">
        <f t="shared" si="6"/>
        <v>0</v>
      </c>
      <c r="Y8" s="314">
        <f t="shared" si="7"/>
        <v>0</v>
      </c>
      <c r="Z8" s="87"/>
      <c r="AA8" s="87"/>
      <c r="AB8" s="87"/>
      <c r="AC8" s="87"/>
      <c r="AD8" s="87"/>
      <c r="AE8" s="87"/>
      <c r="AF8" s="87"/>
      <c r="AG8" s="87"/>
      <c r="AH8" s="87"/>
      <c r="AI8" s="87"/>
      <c r="AJ8" s="87"/>
      <c r="AK8" s="87"/>
      <c r="AL8" s="87"/>
      <c r="AM8" s="87"/>
      <c r="AN8" s="87"/>
      <c r="AO8" s="87"/>
      <c r="AP8" s="87"/>
      <c r="AQ8" s="87"/>
      <c r="AR8" s="87"/>
      <c r="AS8" s="87"/>
      <c r="AT8" s="87"/>
      <c r="AU8" s="87"/>
    </row>
    <row r="9" spans="1:47" s="18" customFormat="1" ht="15.5" x14ac:dyDescent="0.35">
      <c r="A9" s="15" t="s">
        <v>941</v>
      </c>
      <c r="B9" s="77" t="s">
        <v>584</v>
      </c>
      <c r="C9" s="20" t="s">
        <v>585</v>
      </c>
      <c r="D9" s="31" t="s">
        <v>21</v>
      </c>
      <c r="E9" s="341"/>
      <c r="F9" s="270"/>
      <c r="G9" s="278"/>
      <c r="H9" s="274">
        <f t="shared" si="8"/>
        <v>0</v>
      </c>
      <c r="I9" s="715">
        <f t="shared" si="0"/>
        <v>0</v>
      </c>
      <c r="J9" s="282">
        <f t="shared" si="1"/>
        <v>0</v>
      </c>
      <c r="K9" s="337"/>
      <c r="L9" s="331"/>
      <c r="M9" s="585">
        <f t="shared" si="2"/>
        <v>0</v>
      </c>
      <c r="N9" s="585">
        <f t="shared" si="2"/>
        <v>0</v>
      </c>
      <c r="O9" s="314">
        <f t="shared" si="3"/>
        <v>0</v>
      </c>
      <c r="P9" s="336"/>
      <c r="Q9" s="326"/>
      <c r="R9" s="585">
        <f t="shared" si="4"/>
        <v>0</v>
      </c>
      <c r="S9" s="585">
        <f t="shared" si="4"/>
        <v>0</v>
      </c>
      <c r="T9" s="314">
        <f t="shared" si="5"/>
        <v>0</v>
      </c>
      <c r="U9" s="336"/>
      <c r="V9" s="326"/>
      <c r="W9" s="585">
        <f t="shared" si="6"/>
        <v>0</v>
      </c>
      <c r="X9" s="585">
        <f t="shared" si="6"/>
        <v>0</v>
      </c>
      <c r="Y9" s="314">
        <f t="shared" si="7"/>
        <v>0</v>
      </c>
      <c r="Z9" s="87"/>
      <c r="AA9" s="87"/>
      <c r="AB9" s="87"/>
      <c r="AC9" s="87"/>
      <c r="AD9" s="87"/>
      <c r="AE9" s="87"/>
      <c r="AF9" s="87"/>
      <c r="AG9" s="87"/>
      <c r="AH9" s="87"/>
      <c r="AI9" s="87"/>
      <c r="AJ9" s="87"/>
      <c r="AK9" s="87"/>
      <c r="AL9" s="87"/>
      <c r="AM9" s="87"/>
      <c r="AN9" s="87"/>
      <c r="AO9" s="87"/>
      <c r="AP9" s="87"/>
      <c r="AQ9" s="87"/>
      <c r="AR9" s="87"/>
      <c r="AS9" s="87"/>
      <c r="AT9" s="87"/>
      <c r="AU9" s="87"/>
    </row>
    <row r="10" spans="1:47" s="18" customFormat="1" ht="15.5" x14ac:dyDescent="0.35">
      <c r="A10" s="15" t="s">
        <v>942</v>
      </c>
      <c r="B10" s="77" t="s">
        <v>586</v>
      </c>
      <c r="C10" s="20" t="s">
        <v>587</v>
      </c>
      <c r="D10" s="31" t="s">
        <v>21</v>
      </c>
      <c r="E10" s="341"/>
      <c r="F10" s="270"/>
      <c r="G10" s="278"/>
      <c r="H10" s="274">
        <f t="shared" si="8"/>
        <v>0</v>
      </c>
      <c r="I10" s="715">
        <f t="shared" si="0"/>
        <v>0</v>
      </c>
      <c r="J10" s="282">
        <f t="shared" si="1"/>
        <v>0</v>
      </c>
      <c r="K10" s="337"/>
      <c r="L10" s="331"/>
      <c r="M10" s="585">
        <f t="shared" si="2"/>
        <v>0</v>
      </c>
      <c r="N10" s="585">
        <f t="shared" si="2"/>
        <v>0</v>
      </c>
      <c r="O10" s="314">
        <f t="shared" si="3"/>
        <v>0</v>
      </c>
      <c r="P10" s="336"/>
      <c r="Q10" s="326"/>
      <c r="R10" s="585">
        <f t="shared" si="4"/>
        <v>0</v>
      </c>
      <c r="S10" s="585">
        <f t="shared" si="4"/>
        <v>0</v>
      </c>
      <c r="T10" s="314">
        <f t="shared" si="5"/>
        <v>0</v>
      </c>
      <c r="U10" s="336"/>
      <c r="V10" s="326"/>
      <c r="W10" s="585">
        <f t="shared" si="6"/>
        <v>0</v>
      </c>
      <c r="X10" s="585">
        <f t="shared" si="6"/>
        <v>0</v>
      </c>
      <c r="Y10" s="314">
        <f t="shared" si="7"/>
        <v>0</v>
      </c>
      <c r="Z10" s="87"/>
      <c r="AA10" s="87"/>
      <c r="AB10" s="87"/>
      <c r="AC10" s="87"/>
      <c r="AD10" s="87"/>
      <c r="AE10" s="87"/>
      <c r="AF10" s="87"/>
      <c r="AG10" s="87"/>
      <c r="AH10" s="87"/>
      <c r="AI10" s="87"/>
      <c r="AJ10" s="87"/>
      <c r="AK10" s="87"/>
      <c r="AL10" s="87"/>
      <c r="AM10" s="87"/>
      <c r="AN10" s="87"/>
      <c r="AO10" s="87"/>
      <c r="AP10" s="87"/>
      <c r="AQ10" s="87"/>
      <c r="AR10" s="87"/>
      <c r="AS10" s="87"/>
      <c r="AT10" s="87"/>
      <c r="AU10" s="87"/>
    </row>
    <row r="11" spans="1:47" s="1" customFormat="1" ht="56" x14ac:dyDescent="0.35">
      <c r="A11" s="1250" t="s">
        <v>1276</v>
      </c>
      <c r="B11" s="1256"/>
      <c r="C11" s="487" t="s">
        <v>2854</v>
      </c>
      <c r="D11" s="762"/>
      <c r="E11" s="334"/>
      <c r="F11" s="267"/>
      <c r="G11" s="432"/>
      <c r="H11" s="748"/>
      <c r="I11" s="748"/>
      <c r="J11" s="656"/>
      <c r="K11" s="334"/>
      <c r="L11" s="324"/>
      <c r="M11" s="692"/>
      <c r="N11" s="692"/>
      <c r="O11" s="312"/>
      <c r="P11" s="334"/>
      <c r="Q11" s="324"/>
      <c r="R11" s="692"/>
      <c r="S11" s="692"/>
      <c r="T11" s="312"/>
      <c r="U11" s="334"/>
      <c r="V11" s="324"/>
      <c r="W11" s="692"/>
      <c r="X11" s="692"/>
      <c r="Y11" s="312"/>
      <c r="Z11" s="87"/>
      <c r="AA11" s="87"/>
      <c r="AB11" s="87"/>
      <c r="AC11" s="87"/>
      <c r="AD11" s="87"/>
      <c r="AE11" s="87"/>
      <c r="AF11" s="87"/>
      <c r="AG11" s="87"/>
      <c r="AH11" s="87"/>
      <c r="AI11" s="87"/>
      <c r="AJ11" s="87"/>
      <c r="AK11" s="87"/>
      <c r="AL11" s="87"/>
      <c r="AM11" s="87"/>
      <c r="AN11" s="87"/>
      <c r="AO11" s="87"/>
      <c r="AP11" s="87"/>
      <c r="AQ11" s="87"/>
      <c r="AR11" s="87"/>
      <c r="AS11" s="87"/>
      <c r="AT11" s="87"/>
      <c r="AU11" s="87"/>
    </row>
    <row r="12" spans="1:47" s="1" customFormat="1" ht="17.5" x14ac:dyDescent="0.35">
      <c r="A12" s="162">
        <v>6.2</v>
      </c>
      <c r="B12" s="165"/>
      <c r="C12" s="134"/>
      <c r="D12" s="762"/>
      <c r="E12" s="334"/>
      <c r="F12" s="267"/>
      <c r="G12" s="432"/>
      <c r="H12" s="748"/>
      <c r="I12" s="748"/>
      <c r="J12" s="656"/>
      <c r="K12" s="334"/>
      <c r="L12" s="324"/>
      <c r="M12" s="692"/>
      <c r="N12" s="692"/>
      <c r="O12" s="312"/>
      <c r="P12" s="334"/>
      <c r="Q12" s="324"/>
      <c r="R12" s="692"/>
      <c r="S12" s="692"/>
      <c r="T12" s="312"/>
      <c r="U12" s="334"/>
      <c r="V12" s="324"/>
      <c r="W12" s="692"/>
      <c r="X12" s="692"/>
      <c r="Y12" s="312"/>
      <c r="Z12" s="87"/>
      <c r="AA12" s="87"/>
      <c r="AB12" s="87"/>
      <c r="AC12" s="87"/>
      <c r="AD12" s="87"/>
      <c r="AE12" s="87"/>
      <c r="AF12" s="87"/>
      <c r="AG12" s="87"/>
      <c r="AH12" s="87"/>
      <c r="AI12" s="87"/>
      <c r="AJ12" s="87"/>
      <c r="AK12" s="87"/>
      <c r="AL12" s="87"/>
      <c r="AM12" s="87"/>
      <c r="AN12" s="87"/>
      <c r="AO12" s="87"/>
      <c r="AP12" s="87"/>
      <c r="AQ12" s="87"/>
      <c r="AR12" s="87"/>
      <c r="AS12" s="87"/>
      <c r="AT12" s="87"/>
      <c r="AU12" s="87"/>
    </row>
    <row r="13" spans="1:47" s="18" customFormat="1" ht="15.5" x14ac:dyDescent="0.35">
      <c r="A13" s="15" t="s">
        <v>943</v>
      </c>
      <c r="B13" s="77" t="s">
        <v>588</v>
      </c>
      <c r="C13" s="78" t="s">
        <v>589</v>
      </c>
      <c r="D13" s="31" t="s">
        <v>21</v>
      </c>
      <c r="E13" s="341"/>
      <c r="F13" s="270"/>
      <c r="G13" s="278"/>
      <c r="H13" s="274">
        <f t="shared" ref="H13:H39" si="9">F13*E13</f>
        <v>0</v>
      </c>
      <c r="I13" s="715">
        <f t="shared" ref="I13:I39" si="10">E13*G13</f>
        <v>0</v>
      </c>
      <c r="J13" s="282">
        <f t="shared" ref="J13:J39" si="11">(E13*F13)+(E13*G13)</f>
        <v>0</v>
      </c>
      <c r="K13" s="337"/>
      <c r="L13" s="331"/>
      <c r="M13" s="585">
        <f t="shared" si="2"/>
        <v>0</v>
      </c>
      <c r="N13" s="585">
        <f t="shared" si="2"/>
        <v>0</v>
      </c>
      <c r="O13" s="314">
        <f t="shared" si="3"/>
        <v>0</v>
      </c>
      <c r="P13" s="336"/>
      <c r="Q13" s="326"/>
      <c r="R13" s="585">
        <f t="shared" si="4"/>
        <v>0</v>
      </c>
      <c r="S13" s="585">
        <f t="shared" si="4"/>
        <v>0</v>
      </c>
      <c r="T13" s="314">
        <f t="shared" si="5"/>
        <v>0</v>
      </c>
      <c r="U13" s="336"/>
      <c r="V13" s="326"/>
      <c r="W13" s="585">
        <f t="shared" si="6"/>
        <v>0</v>
      </c>
      <c r="X13" s="585">
        <f t="shared" si="6"/>
        <v>0</v>
      </c>
      <c r="Y13" s="314">
        <f t="shared" si="7"/>
        <v>0</v>
      </c>
      <c r="Z13" s="87"/>
      <c r="AA13" s="87"/>
      <c r="AB13" s="87"/>
      <c r="AC13" s="87"/>
      <c r="AD13" s="87"/>
      <c r="AE13" s="87"/>
      <c r="AF13" s="87"/>
      <c r="AG13" s="87"/>
      <c r="AH13" s="87"/>
      <c r="AI13" s="87"/>
      <c r="AJ13" s="87"/>
      <c r="AK13" s="87"/>
      <c r="AL13" s="87"/>
      <c r="AM13" s="87"/>
      <c r="AN13" s="87"/>
      <c r="AO13" s="87"/>
      <c r="AP13" s="87"/>
      <c r="AQ13" s="87"/>
      <c r="AR13" s="87"/>
      <c r="AS13" s="87"/>
      <c r="AT13" s="87"/>
      <c r="AU13" s="87"/>
    </row>
    <row r="14" spans="1:47" s="18" customFormat="1" ht="25.5" customHeight="1" x14ac:dyDescent="0.35">
      <c r="A14" s="15" t="s">
        <v>944</v>
      </c>
      <c r="B14" s="77" t="s">
        <v>588</v>
      </c>
      <c r="C14" s="78" t="s">
        <v>590</v>
      </c>
      <c r="D14" s="31" t="s">
        <v>21</v>
      </c>
      <c r="E14" s="341"/>
      <c r="F14" s="270"/>
      <c r="G14" s="278"/>
      <c r="H14" s="274">
        <f t="shared" si="9"/>
        <v>0</v>
      </c>
      <c r="I14" s="715">
        <f t="shared" si="10"/>
        <v>0</v>
      </c>
      <c r="J14" s="282">
        <f t="shared" si="11"/>
        <v>0</v>
      </c>
      <c r="K14" s="337"/>
      <c r="L14" s="331"/>
      <c r="M14" s="585">
        <f t="shared" si="2"/>
        <v>0</v>
      </c>
      <c r="N14" s="585">
        <f t="shared" si="2"/>
        <v>0</v>
      </c>
      <c r="O14" s="314">
        <f t="shared" si="3"/>
        <v>0</v>
      </c>
      <c r="P14" s="336"/>
      <c r="Q14" s="326"/>
      <c r="R14" s="585">
        <f t="shared" si="4"/>
        <v>0</v>
      </c>
      <c r="S14" s="585">
        <f t="shared" si="4"/>
        <v>0</v>
      </c>
      <c r="T14" s="314">
        <f t="shared" si="5"/>
        <v>0</v>
      </c>
      <c r="U14" s="336"/>
      <c r="V14" s="326"/>
      <c r="W14" s="585">
        <f t="shared" si="6"/>
        <v>0</v>
      </c>
      <c r="X14" s="585">
        <f t="shared" si="6"/>
        <v>0</v>
      </c>
      <c r="Y14" s="314">
        <f t="shared" si="7"/>
        <v>0</v>
      </c>
      <c r="Z14" s="87"/>
      <c r="AA14" s="87"/>
      <c r="AB14" s="87"/>
      <c r="AC14" s="87"/>
      <c r="AD14" s="87"/>
      <c r="AE14" s="87"/>
      <c r="AF14" s="87"/>
      <c r="AG14" s="87"/>
      <c r="AH14" s="87"/>
      <c r="AI14" s="87"/>
      <c r="AJ14" s="87"/>
      <c r="AK14" s="87"/>
      <c r="AL14" s="87"/>
      <c r="AM14" s="87"/>
      <c r="AN14" s="87"/>
      <c r="AO14" s="87"/>
      <c r="AP14" s="87"/>
      <c r="AQ14" s="87"/>
      <c r="AR14" s="87"/>
      <c r="AS14" s="87"/>
      <c r="AT14" s="87"/>
      <c r="AU14" s="87"/>
    </row>
    <row r="15" spans="1:47" s="18" customFormat="1" ht="15.5" x14ac:dyDescent="0.35">
      <c r="A15" s="15" t="s">
        <v>945</v>
      </c>
      <c r="B15" s="77" t="s">
        <v>588</v>
      </c>
      <c r="C15" s="78" t="s">
        <v>591</v>
      </c>
      <c r="D15" s="31" t="s">
        <v>21</v>
      </c>
      <c r="E15" s="341"/>
      <c r="F15" s="270"/>
      <c r="G15" s="278"/>
      <c r="H15" s="274">
        <f t="shared" si="9"/>
        <v>0</v>
      </c>
      <c r="I15" s="715">
        <f t="shared" si="10"/>
        <v>0</v>
      </c>
      <c r="J15" s="282">
        <f t="shared" si="11"/>
        <v>0</v>
      </c>
      <c r="K15" s="337"/>
      <c r="L15" s="331"/>
      <c r="M15" s="585">
        <f t="shared" si="2"/>
        <v>0</v>
      </c>
      <c r="N15" s="585">
        <f t="shared" si="2"/>
        <v>0</v>
      </c>
      <c r="O15" s="314">
        <f t="shared" si="3"/>
        <v>0</v>
      </c>
      <c r="P15" s="336"/>
      <c r="Q15" s="326"/>
      <c r="R15" s="585">
        <f t="shared" si="4"/>
        <v>0</v>
      </c>
      <c r="S15" s="585">
        <f t="shared" si="4"/>
        <v>0</v>
      </c>
      <c r="T15" s="314">
        <f t="shared" si="5"/>
        <v>0</v>
      </c>
      <c r="U15" s="336"/>
      <c r="V15" s="326"/>
      <c r="W15" s="585">
        <f t="shared" si="6"/>
        <v>0</v>
      </c>
      <c r="X15" s="585">
        <f t="shared" si="6"/>
        <v>0</v>
      </c>
      <c r="Y15" s="314">
        <f t="shared" si="7"/>
        <v>0</v>
      </c>
      <c r="Z15" s="87"/>
      <c r="AA15" s="87"/>
      <c r="AB15" s="87"/>
      <c r="AC15" s="87"/>
      <c r="AD15" s="87"/>
      <c r="AE15" s="87"/>
      <c r="AF15" s="87"/>
      <c r="AG15" s="87"/>
      <c r="AH15" s="87"/>
      <c r="AI15" s="87"/>
      <c r="AJ15" s="87"/>
      <c r="AK15" s="87"/>
      <c r="AL15" s="87"/>
      <c r="AM15" s="87"/>
      <c r="AN15" s="87"/>
      <c r="AO15" s="87"/>
      <c r="AP15" s="87"/>
      <c r="AQ15" s="87"/>
      <c r="AR15" s="87"/>
      <c r="AS15" s="87"/>
      <c r="AT15" s="87"/>
      <c r="AU15" s="87"/>
    </row>
    <row r="16" spans="1:47" s="18" customFormat="1" ht="15.5" x14ac:dyDescent="0.35">
      <c r="A16" s="15" t="s">
        <v>946</v>
      </c>
      <c r="B16" s="77" t="s">
        <v>588</v>
      </c>
      <c r="C16" s="78" t="s">
        <v>592</v>
      </c>
      <c r="D16" s="31" t="s">
        <v>21</v>
      </c>
      <c r="E16" s="341"/>
      <c r="F16" s="270"/>
      <c r="G16" s="278"/>
      <c r="H16" s="274">
        <f t="shared" si="9"/>
        <v>0</v>
      </c>
      <c r="I16" s="715">
        <f t="shared" si="10"/>
        <v>0</v>
      </c>
      <c r="J16" s="282">
        <f t="shared" si="11"/>
        <v>0</v>
      </c>
      <c r="K16" s="337"/>
      <c r="L16" s="331"/>
      <c r="M16" s="585">
        <f t="shared" si="2"/>
        <v>0</v>
      </c>
      <c r="N16" s="585">
        <f t="shared" si="2"/>
        <v>0</v>
      </c>
      <c r="O16" s="314">
        <f t="shared" si="3"/>
        <v>0</v>
      </c>
      <c r="P16" s="336"/>
      <c r="Q16" s="326"/>
      <c r="R16" s="585">
        <f t="shared" si="4"/>
        <v>0</v>
      </c>
      <c r="S16" s="585">
        <f t="shared" si="4"/>
        <v>0</v>
      </c>
      <c r="T16" s="314">
        <f t="shared" si="5"/>
        <v>0</v>
      </c>
      <c r="U16" s="336"/>
      <c r="V16" s="326"/>
      <c r="W16" s="585">
        <f t="shared" si="6"/>
        <v>0</v>
      </c>
      <c r="X16" s="585">
        <f t="shared" si="6"/>
        <v>0</v>
      </c>
      <c r="Y16" s="314">
        <f t="shared" si="7"/>
        <v>0</v>
      </c>
      <c r="Z16" s="87"/>
      <c r="AA16" s="87"/>
      <c r="AB16" s="87"/>
      <c r="AC16" s="87"/>
      <c r="AD16" s="87"/>
      <c r="AE16" s="87"/>
      <c r="AF16" s="87"/>
      <c r="AG16" s="87"/>
      <c r="AH16" s="87"/>
      <c r="AI16" s="87"/>
      <c r="AJ16" s="87"/>
      <c r="AK16" s="87"/>
      <c r="AL16" s="87"/>
      <c r="AM16" s="87"/>
      <c r="AN16" s="87"/>
      <c r="AO16" s="87"/>
      <c r="AP16" s="87"/>
      <c r="AQ16" s="87"/>
      <c r="AR16" s="87"/>
      <c r="AS16" s="87"/>
      <c r="AT16" s="87"/>
      <c r="AU16" s="87"/>
    </row>
    <row r="17" spans="1:47" s="18" customFormat="1" ht="15.5" x14ac:dyDescent="0.35">
      <c r="A17" s="15" t="s">
        <v>947</v>
      </c>
      <c r="B17" s="77" t="s">
        <v>588</v>
      </c>
      <c r="C17" s="78" t="s">
        <v>593</v>
      </c>
      <c r="D17" s="31" t="s">
        <v>21</v>
      </c>
      <c r="E17" s="341"/>
      <c r="F17" s="270"/>
      <c r="G17" s="278"/>
      <c r="H17" s="274">
        <f t="shared" si="9"/>
        <v>0</v>
      </c>
      <c r="I17" s="715">
        <f t="shared" si="10"/>
        <v>0</v>
      </c>
      <c r="J17" s="282">
        <f t="shared" si="11"/>
        <v>0</v>
      </c>
      <c r="K17" s="337"/>
      <c r="L17" s="331"/>
      <c r="M17" s="585">
        <f t="shared" si="2"/>
        <v>0</v>
      </c>
      <c r="N17" s="585">
        <f t="shared" si="2"/>
        <v>0</v>
      </c>
      <c r="O17" s="314">
        <f t="shared" si="3"/>
        <v>0</v>
      </c>
      <c r="P17" s="336"/>
      <c r="Q17" s="326"/>
      <c r="R17" s="585">
        <f t="shared" si="4"/>
        <v>0</v>
      </c>
      <c r="S17" s="585">
        <f t="shared" si="4"/>
        <v>0</v>
      </c>
      <c r="T17" s="314">
        <f t="shared" si="5"/>
        <v>0</v>
      </c>
      <c r="U17" s="336"/>
      <c r="V17" s="326"/>
      <c r="W17" s="585">
        <f t="shared" si="6"/>
        <v>0</v>
      </c>
      <c r="X17" s="585">
        <f t="shared" si="6"/>
        <v>0</v>
      </c>
      <c r="Y17" s="314">
        <f t="shared" si="7"/>
        <v>0</v>
      </c>
      <c r="Z17" s="87"/>
      <c r="AA17" s="87"/>
      <c r="AB17" s="87"/>
      <c r="AC17" s="87"/>
      <c r="AD17" s="87"/>
      <c r="AE17" s="87"/>
      <c r="AF17" s="87"/>
      <c r="AG17" s="87"/>
      <c r="AH17" s="87"/>
      <c r="AI17" s="87"/>
      <c r="AJ17" s="87"/>
      <c r="AK17" s="87"/>
      <c r="AL17" s="87"/>
      <c r="AM17" s="87"/>
      <c r="AN17" s="87"/>
      <c r="AO17" s="87"/>
      <c r="AP17" s="87"/>
      <c r="AQ17" s="87"/>
      <c r="AR17" s="87"/>
      <c r="AS17" s="87"/>
      <c r="AT17" s="87"/>
      <c r="AU17" s="87"/>
    </row>
    <row r="18" spans="1:47" s="18" customFormat="1" ht="15.5" x14ac:dyDescent="0.35">
      <c r="A18" s="15" t="s">
        <v>948</v>
      </c>
      <c r="B18" s="77" t="s">
        <v>588</v>
      </c>
      <c r="C18" s="78" t="s">
        <v>594</v>
      </c>
      <c r="D18" s="31" t="s">
        <v>21</v>
      </c>
      <c r="E18" s="341"/>
      <c r="F18" s="270"/>
      <c r="G18" s="278"/>
      <c r="H18" s="274">
        <f t="shared" si="9"/>
        <v>0</v>
      </c>
      <c r="I18" s="715">
        <f t="shared" si="10"/>
        <v>0</v>
      </c>
      <c r="J18" s="282">
        <f t="shared" si="11"/>
        <v>0</v>
      </c>
      <c r="K18" s="337"/>
      <c r="L18" s="331"/>
      <c r="M18" s="585">
        <f t="shared" si="2"/>
        <v>0</v>
      </c>
      <c r="N18" s="585">
        <f t="shared" si="2"/>
        <v>0</v>
      </c>
      <c r="O18" s="314">
        <f t="shared" si="3"/>
        <v>0</v>
      </c>
      <c r="P18" s="336"/>
      <c r="Q18" s="326"/>
      <c r="R18" s="585">
        <f t="shared" si="4"/>
        <v>0</v>
      </c>
      <c r="S18" s="585">
        <f t="shared" si="4"/>
        <v>0</v>
      </c>
      <c r="T18" s="314">
        <f t="shared" si="5"/>
        <v>0</v>
      </c>
      <c r="U18" s="336"/>
      <c r="V18" s="326"/>
      <c r="W18" s="585">
        <f t="shared" si="6"/>
        <v>0</v>
      </c>
      <c r="X18" s="585">
        <f t="shared" si="6"/>
        <v>0</v>
      </c>
      <c r="Y18" s="314">
        <f t="shared" si="7"/>
        <v>0</v>
      </c>
      <c r="Z18" s="87"/>
      <c r="AA18" s="87"/>
      <c r="AB18" s="87"/>
      <c r="AC18" s="87"/>
      <c r="AD18" s="87"/>
      <c r="AE18" s="87"/>
      <c r="AF18" s="87"/>
      <c r="AG18" s="87"/>
      <c r="AH18" s="87"/>
      <c r="AI18" s="87"/>
      <c r="AJ18" s="87"/>
      <c r="AK18" s="87"/>
      <c r="AL18" s="87"/>
      <c r="AM18" s="87"/>
      <c r="AN18" s="87"/>
      <c r="AO18" s="87"/>
      <c r="AP18" s="87"/>
      <c r="AQ18" s="87"/>
      <c r="AR18" s="87"/>
      <c r="AS18" s="87"/>
      <c r="AT18" s="87"/>
      <c r="AU18" s="87"/>
    </row>
    <row r="19" spans="1:47" s="18" customFormat="1" ht="15.5" x14ac:dyDescent="0.35">
      <c r="A19" s="15" t="s">
        <v>949</v>
      </c>
      <c r="B19" s="77" t="s">
        <v>588</v>
      </c>
      <c r="C19" s="78" t="s">
        <v>595</v>
      </c>
      <c r="D19" s="31" t="s">
        <v>21</v>
      </c>
      <c r="E19" s="341"/>
      <c r="F19" s="270"/>
      <c r="G19" s="278"/>
      <c r="H19" s="274">
        <f t="shared" si="9"/>
        <v>0</v>
      </c>
      <c r="I19" s="715">
        <f t="shared" si="10"/>
        <v>0</v>
      </c>
      <c r="J19" s="282">
        <f t="shared" si="11"/>
        <v>0</v>
      </c>
      <c r="K19" s="337"/>
      <c r="L19" s="331"/>
      <c r="M19" s="585">
        <f t="shared" si="2"/>
        <v>0</v>
      </c>
      <c r="N19" s="585">
        <f t="shared" si="2"/>
        <v>0</v>
      </c>
      <c r="O19" s="314">
        <f t="shared" si="3"/>
        <v>0</v>
      </c>
      <c r="P19" s="336"/>
      <c r="Q19" s="326"/>
      <c r="R19" s="585">
        <f t="shared" si="4"/>
        <v>0</v>
      </c>
      <c r="S19" s="585">
        <f t="shared" si="4"/>
        <v>0</v>
      </c>
      <c r="T19" s="314">
        <f t="shared" si="5"/>
        <v>0</v>
      </c>
      <c r="U19" s="336"/>
      <c r="V19" s="326"/>
      <c r="W19" s="585">
        <f t="shared" si="6"/>
        <v>0</v>
      </c>
      <c r="X19" s="585">
        <f t="shared" si="6"/>
        <v>0</v>
      </c>
      <c r="Y19" s="314">
        <f t="shared" si="7"/>
        <v>0</v>
      </c>
      <c r="Z19" s="87"/>
      <c r="AA19" s="87"/>
      <c r="AB19" s="87"/>
      <c r="AC19" s="87"/>
      <c r="AD19" s="87"/>
      <c r="AE19" s="87"/>
      <c r="AF19" s="87"/>
      <c r="AG19" s="87"/>
      <c r="AH19" s="87"/>
      <c r="AI19" s="87"/>
      <c r="AJ19" s="87"/>
      <c r="AK19" s="87"/>
      <c r="AL19" s="87"/>
      <c r="AM19" s="87"/>
      <c r="AN19" s="87"/>
      <c r="AO19" s="87"/>
      <c r="AP19" s="87"/>
      <c r="AQ19" s="87"/>
      <c r="AR19" s="87"/>
      <c r="AS19" s="87"/>
      <c r="AT19" s="87"/>
      <c r="AU19" s="87"/>
    </row>
    <row r="20" spans="1:47" s="18" customFormat="1" ht="15.5" x14ac:dyDescent="0.35">
      <c r="A20" s="15" t="s">
        <v>950</v>
      </c>
      <c r="B20" s="77" t="s">
        <v>588</v>
      </c>
      <c r="C20" s="78" t="s">
        <v>596</v>
      </c>
      <c r="D20" s="31" t="s">
        <v>21</v>
      </c>
      <c r="E20" s="341"/>
      <c r="F20" s="270"/>
      <c r="G20" s="278"/>
      <c r="H20" s="274">
        <f t="shared" si="9"/>
        <v>0</v>
      </c>
      <c r="I20" s="715">
        <f t="shared" si="10"/>
        <v>0</v>
      </c>
      <c r="J20" s="282">
        <f t="shared" si="11"/>
        <v>0</v>
      </c>
      <c r="K20" s="337"/>
      <c r="L20" s="331"/>
      <c r="M20" s="585">
        <f t="shared" si="2"/>
        <v>0</v>
      </c>
      <c r="N20" s="585">
        <f t="shared" si="2"/>
        <v>0</v>
      </c>
      <c r="O20" s="314">
        <f t="shared" si="3"/>
        <v>0</v>
      </c>
      <c r="P20" s="336"/>
      <c r="Q20" s="326"/>
      <c r="R20" s="585">
        <f t="shared" si="4"/>
        <v>0</v>
      </c>
      <c r="S20" s="585">
        <f t="shared" si="4"/>
        <v>0</v>
      </c>
      <c r="T20" s="314">
        <f t="shared" si="5"/>
        <v>0</v>
      </c>
      <c r="U20" s="336"/>
      <c r="V20" s="326"/>
      <c r="W20" s="585">
        <f t="shared" si="6"/>
        <v>0</v>
      </c>
      <c r="X20" s="585">
        <f t="shared" si="6"/>
        <v>0</v>
      </c>
      <c r="Y20" s="314">
        <f t="shared" si="7"/>
        <v>0</v>
      </c>
      <c r="Z20" s="87"/>
      <c r="AA20" s="87"/>
      <c r="AB20" s="87"/>
      <c r="AC20" s="87"/>
      <c r="AD20" s="87"/>
      <c r="AE20" s="87"/>
      <c r="AF20" s="87"/>
      <c r="AG20" s="87"/>
      <c r="AH20" s="87"/>
      <c r="AI20" s="87"/>
      <c r="AJ20" s="87"/>
      <c r="AK20" s="87"/>
      <c r="AL20" s="87"/>
      <c r="AM20" s="87"/>
      <c r="AN20" s="87"/>
      <c r="AO20" s="87"/>
      <c r="AP20" s="87"/>
      <c r="AQ20" s="87"/>
      <c r="AR20" s="87"/>
      <c r="AS20" s="87"/>
      <c r="AT20" s="87"/>
      <c r="AU20" s="87"/>
    </row>
    <row r="21" spans="1:47" s="18" customFormat="1" ht="15.5" x14ac:dyDescent="0.35">
      <c r="A21" s="15" t="s">
        <v>951</v>
      </c>
      <c r="B21" s="77" t="s">
        <v>588</v>
      </c>
      <c r="C21" s="78" t="s">
        <v>597</v>
      </c>
      <c r="D21" s="31" t="s">
        <v>21</v>
      </c>
      <c r="E21" s="341"/>
      <c r="F21" s="270"/>
      <c r="G21" s="278"/>
      <c r="H21" s="274">
        <f t="shared" si="9"/>
        <v>0</v>
      </c>
      <c r="I21" s="715">
        <f t="shared" si="10"/>
        <v>0</v>
      </c>
      <c r="J21" s="282">
        <f t="shared" si="11"/>
        <v>0</v>
      </c>
      <c r="K21" s="337"/>
      <c r="L21" s="331"/>
      <c r="M21" s="585">
        <f t="shared" si="2"/>
        <v>0</v>
      </c>
      <c r="N21" s="585">
        <f t="shared" si="2"/>
        <v>0</v>
      </c>
      <c r="O21" s="314">
        <f t="shared" si="3"/>
        <v>0</v>
      </c>
      <c r="P21" s="336"/>
      <c r="Q21" s="326"/>
      <c r="R21" s="585">
        <f t="shared" si="4"/>
        <v>0</v>
      </c>
      <c r="S21" s="585">
        <f t="shared" si="4"/>
        <v>0</v>
      </c>
      <c r="T21" s="314">
        <f t="shared" si="5"/>
        <v>0</v>
      </c>
      <c r="U21" s="336"/>
      <c r="V21" s="326"/>
      <c r="W21" s="585">
        <f t="shared" si="6"/>
        <v>0</v>
      </c>
      <c r="X21" s="585">
        <f t="shared" si="6"/>
        <v>0</v>
      </c>
      <c r="Y21" s="314">
        <f t="shared" si="7"/>
        <v>0</v>
      </c>
      <c r="Z21" s="87"/>
      <c r="AA21" s="87"/>
      <c r="AB21" s="87"/>
      <c r="AC21" s="87"/>
      <c r="AD21" s="87"/>
      <c r="AE21" s="87"/>
      <c r="AF21" s="87"/>
      <c r="AG21" s="87"/>
      <c r="AH21" s="87"/>
      <c r="AI21" s="87"/>
      <c r="AJ21" s="87"/>
      <c r="AK21" s="87"/>
      <c r="AL21" s="87"/>
      <c r="AM21" s="87"/>
      <c r="AN21" s="87"/>
      <c r="AO21" s="87"/>
      <c r="AP21" s="87"/>
      <c r="AQ21" s="87"/>
      <c r="AR21" s="87"/>
      <c r="AS21" s="87"/>
      <c r="AT21" s="87"/>
      <c r="AU21" s="87"/>
    </row>
    <row r="22" spans="1:47" s="18" customFormat="1" ht="15.5" x14ac:dyDescent="0.35">
      <c r="A22" s="15" t="s">
        <v>952</v>
      </c>
      <c r="B22" s="77" t="s">
        <v>588</v>
      </c>
      <c r="C22" s="78" t="s">
        <v>598</v>
      </c>
      <c r="D22" s="31" t="s">
        <v>21</v>
      </c>
      <c r="E22" s="341"/>
      <c r="F22" s="270"/>
      <c r="G22" s="278"/>
      <c r="H22" s="274">
        <f t="shared" si="9"/>
        <v>0</v>
      </c>
      <c r="I22" s="715">
        <f t="shared" si="10"/>
        <v>0</v>
      </c>
      <c r="J22" s="282">
        <f t="shared" si="11"/>
        <v>0</v>
      </c>
      <c r="K22" s="337"/>
      <c r="L22" s="331"/>
      <c r="M22" s="585">
        <f t="shared" ref="M22:N37" si="12">K22*F22</f>
        <v>0</v>
      </c>
      <c r="N22" s="585">
        <f t="shared" si="12"/>
        <v>0</v>
      </c>
      <c r="O22" s="314">
        <f t="shared" si="3"/>
        <v>0</v>
      </c>
      <c r="P22" s="336"/>
      <c r="Q22" s="326"/>
      <c r="R22" s="585">
        <f t="shared" ref="R22:S37" si="13">P22*F22</f>
        <v>0</v>
      </c>
      <c r="S22" s="585">
        <f t="shared" si="13"/>
        <v>0</v>
      </c>
      <c r="T22" s="314">
        <f t="shared" si="5"/>
        <v>0</v>
      </c>
      <c r="U22" s="336"/>
      <c r="V22" s="326"/>
      <c r="W22" s="585">
        <f t="shared" ref="W22:X37" si="14">U22*F22</f>
        <v>0</v>
      </c>
      <c r="X22" s="585">
        <f t="shared" si="14"/>
        <v>0</v>
      </c>
      <c r="Y22" s="314">
        <f t="shared" si="7"/>
        <v>0</v>
      </c>
      <c r="Z22" s="87"/>
      <c r="AA22" s="87"/>
      <c r="AB22" s="87"/>
      <c r="AC22" s="87"/>
      <c r="AD22" s="87"/>
      <c r="AE22" s="87"/>
      <c r="AF22" s="87"/>
      <c r="AG22" s="87"/>
      <c r="AH22" s="87"/>
      <c r="AI22" s="87"/>
      <c r="AJ22" s="87"/>
      <c r="AK22" s="87"/>
      <c r="AL22" s="87"/>
      <c r="AM22" s="87"/>
      <c r="AN22" s="87"/>
      <c r="AO22" s="87"/>
      <c r="AP22" s="87"/>
      <c r="AQ22" s="87"/>
      <c r="AR22" s="87"/>
      <c r="AS22" s="87"/>
      <c r="AT22" s="87"/>
      <c r="AU22" s="87"/>
    </row>
    <row r="23" spans="1:47" s="18" customFormat="1" ht="15.5" x14ac:dyDescent="0.35">
      <c r="A23" s="15" t="s">
        <v>3133</v>
      </c>
      <c r="B23" s="77" t="s">
        <v>588</v>
      </c>
      <c r="C23" s="78" t="s">
        <v>599</v>
      </c>
      <c r="D23" s="31" t="s">
        <v>21</v>
      </c>
      <c r="E23" s="341"/>
      <c r="F23" s="270"/>
      <c r="G23" s="278"/>
      <c r="H23" s="274">
        <f t="shared" si="9"/>
        <v>0</v>
      </c>
      <c r="I23" s="715">
        <f t="shared" si="10"/>
        <v>0</v>
      </c>
      <c r="J23" s="282">
        <f t="shared" si="11"/>
        <v>0</v>
      </c>
      <c r="K23" s="337"/>
      <c r="L23" s="331"/>
      <c r="M23" s="585">
        <f t="shared" si="12"/>
        <v>0</v>
      </c>
      <c r="N23" s="585">
        <f t="shared" si="12"/>
        <v>0</v>
      </c>
      <c r="O23" s="314">
        <f t="shared" si="3"/>
        <v>0</v>
      </c>
      <c r="P23" s="336"/>
      <c r="Q23" s="326"/>
      <c r="R23" s="585">
        <f t="shared" si="13"/>
        <v>0</v>
      </c>
      <c r="S23" s="585">
        <f t="shared" si="13"/>
        <v>0</v>
      </c>
      <c r="T23" s="314">
        <f t="shared" si="5"/>
        <v>0</v>
      </c>
      <c r="U23" s="336"/>
      <c r="V23" s="326"/>
      <c r="W23" s="585">
        <f t="shared" si="14"/>
        <v>0</v>
      </c>
      <c r="X23" s="585">
        <f t="shared" si="14"/>
        <v>0</v>
      </c>
      <c r="Y23" s="314">
        <f t="shared" si="7"/>
        <v>0</v>
      </c>
      <c r="Z23" s="87"/>
      <c r="AA23" s="87"/>
      <c r="AB23" s="87"/>
      <c r="AC23" s="87"/>
      <c r="AD23" s="87"/>
      <c r="AE23" s="87"/>
      <c r="AF23" s="87"/>
      <c r="AG23" s="87"/>
      <c r="AH23" s="87"/>
      <c r="AI23" s="87"/>
      <c r="AJ23" s="87"/>
      <c r="AK23" s="87"/>
      <c r="AL23" s="87"/>
      <c r="AM23" s="87"/>
      <c r="AN23" s="87"/>
      <c r="AO23" s="87"/>
      <c r="AP23" s="87"/>
      <c r="AQ23" s="87"/>
      <c r="AR23" s="87"/>
      <c r="AS23" s="87"/>
      <c r="AT23" s="87"/>
      <c r="AU23" s="87"/>
    </row>
    <row r="24" spans="1:47" s="18" customFormat="1" ht="15.5" x14ac:dyDescent="0.35">
      <c r="A24" s="15" t="s">
        <v>3134</v>
      </c>
      <c r="B24" s="77" t="s">
        <v>600</v>
      </c>
      <c r="C24" s="78" t="s">
        <v>601</v>
      </c>
      <c r="D24" s="31" t="s">
        <v>21</v>
      </c>
      <c r="E24" s="341"/>
      <c r="F24" s="270"/>
      <c r="G24" s="278"/>
      <c r="H24" s="274">
        <f t="shared" si="9"/>
        <v>0</v>
      </c>
      <c r="I24" s="715">
        <f t="shared" si="10"/>
        <v>0</v>
      </c>
      <c r="J24" s="282">
        <f t="shared" si="11"/>
        <v>0</v>
      </c>
      <c r="K24" s="337"/>
      <c r="L24" s="331"/>
      <c r="M24" s="585">
        <f t="shared" si="12"/>
        <v>0</v>
      </c>
      <c r="N24" s="585">
        <f t="shared" si="12"/>
        <v>0</v>
      </c>
      <c r="O24" s="314">
        <f t="shared" si="3"/>
        <v>0</v>
      </c>
      <c r="P24" s="336"/>
      <c r="Q24" s="326"/>
      <c r="R24" s="585">
        <f t="shared" si="13"/>
        <v>0</v>
      </c>
      <c r="S24" s="585">
        <f t="shared" si="13"/>
        <v>0</v>
      </c>
      <c r="T24" s="314">
        <f t="shared" si="5"/>
        <v>0</v>
      </c>
      <c r="U24" s="336"/>
      <c r="V24" s="326"/>
      <c r="W24" s="585">
        <f t="shared" si="14"/>
        <v>0</v>
      </c>
      <c r="X24" s="585">
        <f t="shared" si="14"/>
        <v>0</v>
      </c>
      <c r="Y24" s="314">
        <f t="shared" si="7"/>
        <v>0</v>
      </c>
      <c r="Z24" s="87"/>
      <c r="AA24" s="87"/>
      <c r="AB24" s="87"/>
      <c r="AC24" s="87"/>
      <c r="AD24" s="87"/>
      <c r="AE24" s="87"/>
      <c r="AF24" s="87"/>
      <c r="AG24" s="87"/>
      <c r="AH24" s="87"/>
      <c r="AI24" s="87"/>
      <c r="AJ24" s="87"/>
      <c r="AK24" s="87"/>
      <c r="AL24" s="87"/>
      <c r="AM24" s="87"/>
      <c r="AN24" s="87"/>
      <c r="AO24" s="87"/>
      <c r="AP24" s="87"/>
      <c r="AQ24" s="87"/>
      <c r="AR24" s="87"/>
      <c r="AS24" s="87"/>
      <c r="AT24" s="87"/>
      <c r="AU24" s="87"/>
    </row>
    <row r="25" spans="1:47" s="18" customFormat="1" ht="15.5" x14ac:dyDescent="0.35">
      <c r="A25" s="15" t="s">
        <v>3135</v>
      </c>
      <c r="B25" s="77" t="s">
        <v>602</v>
      </c>
      <c r="C25" s="78" t="s">
        <v>603</v>
      </c>
      <c r="D25" s="31" t="s">
        <v>21</v>
      </c>
      <c r="E25" s="341"/>
      <c r="F25" s="270"/>
      <c r="G25" s="278"/>
      <c r="H25" s="274">
        <f t="shared" si="9"/>
        <v>0</v>
      </c>
      <c r="I25" s="715">
        <f t="shared" si="10"/>
        <v>0</v>
      </c>
      <c r="J25" s="282">
        <f t="shared" si="11"/>
        <v>0</v>
      </c>
      <c r="K25" s="337"/>
      <c r="L25" s="331"/>
      <c r="M25" s="585">
        <f t="shared" si="12"/>
        <v>0</v>
      </c>
      <c r="N25" s="585">
        <f t="shared" si="12"/>
        <v>0</v>
      </c>
      <c r="O25" s="314">
        <f t="shared" si="3"/>
        <v>0</v>
      </c>
      <c r="P25" s="336"/>
      <c r="Q25" s="326"/>
      <c r="R25" s="585">
        <f t="shared" si="13"/>
        <v>0</v>
      </c>
      <c r="S25" s="585">
        <f t="shared" si="13"/>
        <v>0</v>
      </c>
      <c r="T25" s="314">
        <f t="shared" si="5"/>
        <v>0</v>
      </c>
      <c r="U25" s="336"/>
      <c r="V25" s="326"/>
      <c r="W25" s="585">
        <f t="shared" si="14"/>
        <v>0</v>
      </c>
      <c r="X25" s="585">
        <f t="shared" si="14"/>
        <v>0</v>
      </c>
      <c r="Y25" s="314">
        <f t="shared" si="7"/>
        <v>0</v>
      </c>
      <c r="Z25" s="87"/>
      <c r="AA25" s="87"/>
      <c r="AB25" s="87"/>
      <c r="AC25" s="87"/>
      <c r="AD25" s="87"/>
      <c r="AE25" s="87"/>
      <c r="AF25" s="87"/>
      <c r="AG25" s="87"/>
      <c r="AH25" s="87"/>
      <c r="AI25" s="87"/>
      <c r="AJ25" s="87"/>
      <c r="AK25" s="87"/>
      <c r="AL25" s="87"/>
      <c r="AM25" s="87"/>
      <c r="AN25" s="87"/>
      <c r="AO25" s="87"/>
      <c r="AP25" s="87"/>
      <c r="AQ25" s="87"/>
      <c r="AR25" s="87"/>
      <c r="AS25" s="87"/>
      <c r="AT25" s="87"/>
      <c r="AU25" s="87"/>
    </row>
    <row r="26" spans="1:47" s="18" customFormat="1" ht="15.5" x14ac:dyDescent="0.35">
      <c r="A26" s="15" t="s">
        <v>3136</v>
      </c>
      <c r="B26" s="77" t="s">
        <v>602</v>
      </c>
      <c r="C26" s="78" t="s">
        <v>604</v>
      </c>
      <c r="D26" s="31" t="s">
        <v>21</v>
      </c>
      <c r="E26" s="341"/>
      <c r="F26" s="270"/>
      <c r="G26" s="278"/>
      <c r="H26" s="274">
        <f t="shared" si="9"/>
        <v>0</v>
      </c>
      <c r="I26" s="715">
        <f t="shared" si="10"/>
        <v>0</v>
      </c>
      <c r="J26" s="282">
        <f t="shared" si="11"/>
        <v>0</v>
      </c>
      <c r="K26" s="337"/>
      <c r="L26" s="331"/>
      <c r="M26" s="585">
        <f t="shared" si="12"/>
        <v>0</v>
      </c>
      <c r="N26" s="585">
        <f t="shared" si="12"/>
        <v>0</v>
      </c>
      <c r="O26" s="314">
        <f t="shared" si="3"/>
        <v>0</v>
      </c>
      <c r="P26" s="336"/>
      <c r="Q26" s="326"/>
      <c r="R26" s="585">
        <f t="shared" si="13"/>
        <v>0</v>
      </c>
      <c r="S26" s="585">
        <f t="shared" si="13"/>
        <v>0</v>
      </c>
      <c r="T26" s="314">
        <f t="shared" si="5"/>
        <v>0</v>
      </c>
      <c r="U26" s="336"/>
      <c r="V26" s="326"/>
      <c r="W26" s="585">
        <f t="shared" si="14"/>
        <v>0</v>
      </c>
      <c r="X26" s="585">
        <f t="shared" si="14"/>
        <v>0</v>
      </c>
      <c r="Y26" s="314">
        <f t="shared" si="7"/>
        <v>0</v>
      </c>
      <c r="Z26" s="87"/>
      <c r="AA26" s="87"/>
      <c r="AB26" s="87"/>
      <c r="AC26" s="87"/>
      <c r="AD26" s="87"/>
      <c r="AE26" s="87"/>
      <c r="AF26" s="87"/>
      <c r="AG26" s="87"/>
      <c r="AH26" s="87"/>
      <c r="AI26" s="87"/>
      <c r="AJ26" s="87"/>
      <c r="AK26" s="87"/>
      <c r="AL26" s="87"/>
      <c r="AM26" s="87"/>
      <c r="AN26" s="87"/>
      <c r="AO26" s="87"/>
      <c r="AP26" s="87"/>
      <c r="AQ26" s="87"/>
      <c r="AR26" s="87"/>
      <c r="AS26" s="87"/>
      <c r="AT26" s="87"/>
      <c r="AU26" s="87"/>
    </row>
    <row r="27" spans="1:47" s="18" customFormat="1" ht="15.5" x14ac:dyDescent="0.35">
      <c r="A27" s="15" t="s">
        <v>953</v>
      </c>
      <c r="B27" s="77" t="s">
        <v>602</v>
      </c>
      <c r="C27" s="78" t="s">
        <v>605</v>
      </c>
      <c r="D27" s="31" t="s">
        <v>21</v>
      </c>
      <c r="E27" s="341"/>
      <c r="F27" s="270"/>
      <c r="G27" s="278"/>
      <c r="H27" s="274">
        <f t="shared" si="9"/>
        <v>0</v>
      </c>
      <c r="I27" s="715">
        <f t="shared" si="10"/>
        <v>0</v>
      </c>
      <c r="J27" s="282">
        <f t="shared" si="11"/>
        <v>0</v>
      </c>
      <c r="K27" s="337"/>
      <c r="L27" s="331"/>
      <c r="M27" s="585">
        <f t="shared" si="12"/>
        <v>0</v>
      </c>
      <c r="N27" s="585">
        <f t="shared" si="12"/>
        <v>0</v>
      </c>
      <c r="O27" s="314">
        <f t="shared" si="3"/>
        <v>0</v>
      </c>
      <c r="P27" s="336"/>
      <c r="Q27" s="326"/>
      <c r="R27" s="585">
        <f t="shared" si="13"/>
        <v>0</v>
      </c>
      <c r="S27" s="585">
        <f t="shared" si="13"/>
        <v>0</v>
      </c>
      <c r="T27" s="314">
        <f t="shared" si="5"/>
        <v>0</v>
      </c>
      <c r="U27" s="336"/>
      <c r="V27" s="326"/>
      <c r="W27" s="585">
        <f t="shared" si="14"/>
        <v>0</v>
      </c>
      <c r="X27" s="585">
        <f t="shared" si="14"/>
        <v>0</v>
      </c>
      <c r="Y27" s="314">
        <f t="shared" si="7"/>
        <v>0</v>
      </c>
      <c r="Z27" s="87"/>
      <c r="AA27" s="87"/>
      <c r="AB27" s="87"/>
      <c r="AC27" s="87"/>
      <c r="AD27" s="87"/>
      <c r="AE27" s="87"/>
      <c r="AF27" s="87"/>
      <c r="AG27" s="87"/>
      <c r="AH27" s="87"/>
      <c r="AI27" s="87"/>
      <c r="AJ27" s="87"/>
      <c r="AK27" s="87"/>
      <c r="AL27" s="87"/>
      <c r="AM27" s="87"/>
      <c r="AN27" s="87"/>
      <c r="AO27" s="87"/>
      <c r="AP27" s="87"/>
      <c r="AQ27" s="87"/>
      <c r="AR27" s="87"/>
      <c r="AS27" s="87"/>
      <c r="AT27" s="87"/>
      <c r="AU27" s="87"/>
    </row>
    <row r="28" spans="1:47" s="18" customFormat="1" ht="15.5" x14ac:dyDescent="0.35">
      <c r="A28" s="15" t="s">
        <v>1279</v>
      </c>
      <c r="B28" s="77">
        <v>3171</v>
      </c>
      <c r="C28" s="78" t="s">
        <v>1287</v>
      </c>
      <c r="D28" s="31" t="s">
        <v>21</v>
      </c>
      <c r="E28" s="341"/>
      <c r="F28" s="270"/>
      <c r="G28" s="278"/>
      <c r="H28" s="274">
        <f t="shared" si="9"/>
        <v>0</v>
      </c>
      <c r="I28" s="715">
        <f t="shared" si="10"/>
        <v>0</v>
      </c>
      <c r="J28" s="282">
        <f t="shared" si="11"/>
        <v>0</v>
      </c>
      <c r="K28" s="337"/>
      <c r="L28" s="331"/>
      <c r="M28" s="585">
        <f t="shared" si="12"/>
        <v>0</v>
      </c>
      <c r="N28" s="585">
        <f t="shared" si="12"/>
        <v>0</v>
      </c>
      <c r="O28" s="314">
        <f t="shared" si="3"/>
        <v>0</v>
      </c>
      <c r="P28" s="336"/>
      <c r="Q28" s="326"/>
      <c r="R28" s="585">
        <f t="shared" si="13"/>
        <v>0</v>
      </c>
      <c r="S28" s="585">
        <f t="shared" si="13"/>
        <v>0</v>
      </c>
      <c r="T28" s="314">
        <f t="shared" si="5"/>
        <v>0</v>
      </c>
      <c r="U28" s="336"/>
      <c r="V28" s="326"/>
      <c r="W28" s="585">
        <f t="shared" si="14"/>
        <v>0</v>
      </c>
      <c r="X28" s="585">
        <f t="shared" si="14"/>
        <v>0</v>
      </c>
      <c r="Y28" s="314">
        <f t="shared" si="7"/>
        <v>0</v>
      </c>
      <c r="Z28" s="87"/>
      <c r="AA28" s="87"/>
      <c r="AB28" s="87"/>
      <c r="AC28" s="87"/>
      <c r="AD28" s="87"/>
      <c r="AE28" s="87"/>
      <c r="AF28" s="87"/>
      <c r="AG28" s="87"/>
      <c r="AH28" s="87"/>
      <c r="AI28" s="87"/>
      <c r="AJ28" s="87"/>
      <c r="AK28" s="87"/>
      <c r="AL28" s="87"/>
      <c r="AM28" s="87"/>
      <c r="AN28" s="87"/>
      <c r="AO28" s="87"/>
      <c r="AP28" s="87"/>
      <c r="AQ28" s="87"/>
      <c r="AR28" s="87"/>
      <c r="AS28" s="87"/>
      <c r="AT28" s="87"/>
      <c r="AU28" s="87"/>
    </row>
    <row r="29" spans="1:47" s="18" customFormat="1" ht="15.5" x14ac:dyDescent="0.35">
      <c r="A29" s="15" t="s">
        <v>1280</v>
      </c>
      <c r="B29" s="77">
        <v>9421</v>
      </c>
      <c r="C29" s="78" t="s">
        <v>1277</v>
      </c>
      <c r="D29" s="31" t="s">
        <v>21</v>
      </c>
      <c r="E29" s="341"/>
      <c r="F29" s="270"/>
      <c r="G29" s="278"/>
      <c r="H29" s="274">
        <f t="shared" si="9"/>
        <v>0</v>
      </c>
      <c r="I29" s="715">
        <f t="shared" si="10"/>
        <v>0</v>
      </c>
      <c r="J29" s="282">
        <f t="shared" si="11"/>
        <v>0</v>
      </c>
      <c r="K29" s="337"/>
      <c r="L29" s="331"/>
      <c r="M29" s="585">
        <f t="shared" si="12"/>
        <v>0</v>
      </c>
      <c r="N29" s="585">
        <f t="shared" si="12"/>
        <v>0</v>
      </c>
      <c r="O29" s="314">
        <f t="shared" si="3"/>
        <v>0</v>
      </c>
      <c r="P29" s="336"/>
      <c r="Q29" s="326"/>
      <c r="R29" s="585">
        <f t="shared" si="13"/>
        <v>0</v>
      </c>
      <c r="S29" s="585">
        <f t="shared" si="13"/>
        <v>0</v>
      </c>
      <c r="T29" s="314">
        <f t="shared" si="5"/>
        <v>0</v>
      </c>
      <c r="U29" s="336"/>
      <c r="V29" s="326"/>
      <c r="W29" s="585">
        <f t="shared" si="14"/>
        <v>0</v>
      </c>
      <c r="X29" s="585">
        <f t="shared" si="14"/>
        <v>0</v>
      </c>
      <c r="Y29" s="314">
        <f t="shared" si="7"/>
        <v>0</v>
      </c>
      <c r="Z29" s="87"/>
      <c r="AA29" s="87"/>
      <c r="AB29" s="87"/>
      <c r="AC29" s="87"/>
      <c r="AD29" s="87"/>
      <c r="AE29" s="87"/>
      <c r="AF29" s="87"/>
      <c r="AG29" s="87"/>
      <c r="AH29" s="87"/>
      <c r="AI29" s="87"/>
      <c r="AJ29" s="87"/>
      <c r="AK29" s="87"/>
      <c r="AL29" s="87"/>
      <c r="AM29" s="87"/>
      <c r="AN29" s="87"/>
      <c r="AO29" s="87"/>
      <c r="AP29" s="87"/>
      <c r="AQ29" s="87"/>
      <c r="AR29" s="87"/>
      <c r="AS29" s="87"/>
      <c r="AT29" s="87"/>
      <c r="AU29" s="87"/>
    </row>
    <row r="30" spans="1:47" s="18" customFormat="1" ht="15.5" x14ac:dyDescent="0.35">
      <c r="A30" s="15" t="s">
        <v>1283</v>
      </c>
      <c r="B30" s="77"/>
      <c r="C30" s="78" t="s">
        <v>1278</v>
      </c>
      <c r="D30" s="31" t="s">
        <v>21</v>
      </c>
      <c r="E30" s="341"/>
      <c r="F30" s="270"/>
      <c r="G30" s="278"/>
      <c r="H30" s="274">
        <f t="shared" si="9"/>
        <v>0</v>
      </c>
      <c r="I30" s="715">
        <f t="shared" si="10"/>
        <v>0</v>
      </c>
      <c r="J30" s="282">
        <f t="shared" si="11"/>
        <v>0</v>
      </c>
      <c r="K30" s="337"/>
      <c r="L30" s="331"/>
      <c r="M30" s="585">
        <f t="shared" si="12"/>
        <v>0</v>
      </c>
      <c r="N30" s="585">
        <f t="shared" si="12"/>
        <v>0</v>
      </c>
      <c r="O30" s="314">
        <f t="shared" si="3"/>
        <v>0</v>
      </c>
      <c r="P30" s="336"/>
      <c r="Q30" s="326"/>
      <c r="R30" s="585">
        <f t="shared" si="13"/>
        <v>0</v>
      </c>
      <c r="S30" s="585">
        <f t="shared" si="13"/>
        <v>0</v>
      </c>
      <c r="T30" s="314">
        <f t="shared" si="5"/>
        <v>0</v>
      </c>
      <c r="U30" s="336"/>
      <c r="V30" s="326"/>
      <c r="W30" s="585">
        <f t="shared" si="14"/>
        <v>0</v>
      </c>
      <c r="X30" s="585">
        <f t="shared" si="14"/>
        <v>0</v>
      </c>
      <c r="Y30" s="314">
        <f t="shared" si="7"/>
        <v>0</v>
      </c>
      <c r="Z30" s="87"/>
      <c r="AA30" s="87"/>
      <c r="AB30" s="87"/>
      <c r="AC30" s="87"/>
      <c r="AD30" s="87"/>
      <c r="AE30" s="87"/>
      <c r="AF30" s="87"/>
      <c r="AG30" s="87"/>
      <c r="AH30" s="87"/>
      <c r="AI30" s="87"/>
      <c r="AJ30" s="87"/>
      <c r="AK30" s="87"/>
      <c r="AL30" s="87"/>
      <c r="AM30" s="87"/>
      <c r="AN30" s="87"/>
      <c r="AO30" s="87"/>
      <c r="AP30" s="87"/>
      <c r="AQ30" s="87"/>
      <c r="AR30" s="87"/>
      <c r="AS30" s="87"/>
      <c r="AT30" s="87"/>
      <c r="AU30" s="87"/>
    </row>
    <row r="31" spans="1:47" s="18" customFormat="1" ht="31" x14ac:dyDescent="0.35">
      <c r="A31" s="15" t="s">
        <v>1284</v>
      </c>
      <c r="B31" s="77"/>
      <c r="C31" s="73" t="s">
        <v>3121</v>
      </c>
      <c r="D31" s="31" t="s">
        <v>21</v>
      </c>
      <c r="E31" s="341"/>
      <c r="F31" s="270"/>
      <c r="G31" s="278"/>
      <c r="H31" s="274">
        <f t="shared" si="9"/>
        <v>0</v>
      </c>
      <c r="I31" s="715">
        <f t="shared" si="10"/>
        <v>0</v>
      </c>
      <c r="J31" s="282">
        <f t="shared" si="11"/>
        <v>0</v>
      </c>
      <c r="K31" s="337"/>
      <c r="L31" s="331"/>
      <c r="M31" s="585">
        <f t="shared" si="12"/>
        <v>0</v>
      </c>
      <c r="N31" s="585">
        <f t="shared" si="12"/>
        <v>0</v>
      </c>
      <c r="O31" s="314">
        <f t="shared" si="3"/>
        <v>0</v>
      </c>
      <c r="P31" s="336"/>
      <c r="Q31" s="326"/>
      <c r="R31" s="585">
        <f t="shared" si="13"/>
        <v>0</v>
      </c>
      <c r="S31" s="585">
        <f t="shared" si="13"/>
        <v>0</v>
      </c>
      <c r="T31" s="314">
        <f t="shared" si="5"/>
        <v>0</v>
      </c>
      <c r="U31" s="336"/>
      <c r="V31" s="326"/>
      <c r="W31" s="585">
        <f t="shared" si="14"/>
        <v>0</v>
      </c>
      <c r="X31" s="585">
        <f t="shared" si="14"/>
        <v>0</v>
      </c>
      <c r="Y31" s="314">
        <f t="shared" si="7"/>
        <v>0</v>
      </c>
      <c r="Z31" s="87"/>
      <c r="AA31" s="87"/>
      <c r="AB31" s="87"/>
      <c r="AC31" s="87"/>
      <c r="AD31" s="87"/>
      <c r="AE31" s="87"/>
      <c r="AF31" s="87"/>
      <c r="AG31" s="87"/>
      <c r="AH31" s="87"/>
      <c r="AI31" s="87"/>
      <c r="AJ31" s="87"/>
      <c r="AK31" s="87"/>
      <c r="AL31" s="87"/>
      <c r="AM31" s="87"/>
      <c r="AN31" s="87"/>
      <c r="AO31" s="87"/>
      <c r="AP31" s="87"/>
      <c r="AQ31" s="87"/>
      <c r="AR31" s="87"/>
      <c r="AS31" s="87"/>
      <c r="AT31" s="87"/>
      <c r="AU31" s="87"/>
    </row>
    <row r="32" spans="1:47" s="18" customFormat="1" ht="31" x14ac:dyDescent="0.35">
      <c r="A32" s="15" t="s">
        <v>1288</v>
      </c>
      <c r="B32" s="77"/>
      <c r="C32" s="73" t="s">
        <v>3122</v>
      </c>
      <c r="D32" s="31" t="s">
        <v>21</v>
      </c>
      <c r="E32" s="341"/>
      <c r="F32" s="270"/>
      <c r="G32" s="278"/>
      <c r="H32" s="274">
        <f t="shared" si="9"/>
        <v>0</v>
      </c>
      <c r="I32" s="715">
        <f t="shared" si="10"/>
        <v>0</v>
      </c>
      <c r="J32" s="282">
        <f t="shared" si="11"/>
        <v>0</v>
      </c>
      <c r="K32" s="337"/>
      <c r="L32" s="331"/>
      <c r="M32" s="585">
        <f t="shared" si="12"/>
        <v>0</v>
      </c>
      <c r="N32" s="585">
        <f t="shared" si="12"/>
        <v>0</v>
      </c>
      <c r="O32" s="314">
        <f t="shared" si="3"/>
        <v>0</v>
      </c>
      <c r="P32" s="336"/>
      <c r="Q32" s="326"/>
      <c r="R32" s="585">
        <f t="shared" si="13"/>
        <v>0</v>
      </c>
      <c r="S32" s="585">
        <f t="shared" si="13"/>
        <v>0</v>
      </c>
      <c r="T32" s="314">
        <f t="shared" si="5"/>
        <v>0</v>
      </c>
      <c r="U32" s="336"/>
      <c r="V32" s="326"/>
      <c r="W32" s="585">
        <f t="shared" si="14"/>
        <v>0</v>
      </c>
      <c r="X32" s="585">
        <f t="shared" si="14"/>
        <v>0</v>
      </c>
      <c r="Y32" s="314">
        <f t="shared" si="7"/>
        <v>0</v>
      </c>
      <c r="Z32" s="87"/>
      <c r="AA32" s="87"/>
      <c r="AB32" s="87"/>
      <c r="AC32" s="87"/>
      <c r="AD32" s="87"/>
      <c r="AE32" s="87"/>
      <c r="AF32" s="87"/>
      <c r="AG32" s="87"/>
      <c r="AH32" s="87"/>
      <c r="AI32" s="87"/>
      <c r="AJ32" s="87"/>
      <c r="AK32" s="87"/>
      <c r="AL32" s="87"/>
      <c r="AM32" s="87"/>
      <c r="AN32" s="87"/>
      <c r="AO32" s="87"/>
      <c r="AP32" s="87"/>
      <c r="AQ32" s="87"/>
      <c r="AR32" s="87"/>
      <c r="AS32" s="87"/>
      <c r="AT32" s="87"/>
      <c r="AU32" s="87"/>
    </row>
    <row r="33" spans="1:47" s="18" customFormat="1" ht="15.5" x14ac:dyDescent="0.35">
      <c r="A33" s="15" t="s">
        <v>2858</v>
      </c>
      <c r="B33" s="77"/>
      <c r="C33" s="78" t="s">
        <v>3123</v>
      </c>
      <c r="D33" s="31" t="s">
        <v>21</v>
      </c>
      <c r="E33" s="341"/>
      <c r="F33" s="270"/>
      <c r="G33" s="278"/>
      <c r="H33" s="274">
        <f t="shared" si="9"/>
        <v>0</v>
      </c>
      <c r="I33" s="715">
        <f t="shared" si="10"/>
        <v>0</v>
      </c>
      <c r="J33" s="282">
        <f t="shared" si="11"/>
        <v>0</v>
      </c>
      <c r="K33" s="337"/>
      <c r="L33" s="331"/>
      <c r="M33" s="585">
        <f t="shared" si="12"/>
        <v>0</v>
      </c>
      <c r="N33" s="585">
        <f t="shared" si="12"/>
        <v>0</v>
      </c>
      <c r="O33" s="314">
        <f t="shared" si="3"/>
        <v>0</v>
      </c>
      <c r="P33" s="336"/>
      <c r="Q33" s="326"/>
      <c r="R33" s="585">
        <f t="shared" si="13"/>
        <v>0</v>
      </c>
      <c r="S33" s="585">
        <f t="shared" si="13"/>
        <v>0</v>
      </c>
      <c r="T33" s="314">
        <f t="shared" si="5"/>
        <v>0</v>
      </c>
      <c r="U33" s="336"/>
      <c r="V33" s="326"/>
      <c r="W33" s="585">
        <f t="shared" si="14"/>
        <v>0</v>
      </c>
      <c r="X33" s="585">
        <f t="shared" si="14"/>
        <v>0</v>
      </c>
      <c r="Y33" s="314">
        <f t="shared" si="7"/>
        <v>0</v>
      </c>
      <c r="Z33" s="87"/>
      <c r="AA33" s="87"/>
      <c r="AB33" s="87"/>
      <c r="AC33" s="87"/>
      <c r="AD33" s="87"/>
      <c r="AE33" s="87"/>
      <c r="AF33" s="87"/>
      <c r="AG33" s="87"/>
      <c r="AH33" s="87"/>
      <c r="AI33" s="87"/>
      <c r="AJ33" s="87"/>
      <c r="AK33" s="87"/>
      <c r="AL33" s="87"/>
      <c r="AM33" s="87"/>
      <c r="AN33" s="87"/>
      <c r="AO33" s="87"/>
      <c r="AP33" s="87"/>
      <c r="AQ33" s="87"/>
      <c r="AR33" s="87"/>
      <c r="AS33" s="87"/>
      <c r="AT33" s="87"/>
      <c r="AU33" s="87"/>
    </row>
    <row r="34" spans="1:47" s="18" customFormat="1" ht="31" x14ac:dyDescent="0.35">
      <c r="A34" s="15" t="s">
        <v>2859</v>
      </c>
      <c r="B34" s="77"/>
      <c r="C34" s="73" t="s">
        <v>3124</v>
      </c>
      <c r="D34" s="31" t="s">
        <v>21</v>
      </c>
      <c r="E34" s="341"/>
      <c r="F34" s="270"/>
      <c r="G34" s="278"/>
      <c r="H34" s="274">
        <f t="shared" si="9"/>
        <v>0</v>
      </c>
      <c r="I34" s="715">
        <f t="shared" si="10"/>
        <v>0</v>
      </c>
      <c r="J34" s="282">
        <f t="shared" si="11"/>
        <v>0</v>
      </c>
      <c r="K34" s="337"/>
      <c r="L34" s="331"/>
      <c r="M34" s="585">
        <f t="shared" si="12"/>
        <v>0</v>
      </c>
      <c r="N34" s="585">
        <f t="shared" si="12"/>
        <v>0</v>
      </c>
      <c r="O34" s="314">
        <f t="shared" si="3"/>
        <v>0</v>
      </c>
      <c r="P34" s="336"/>
      <c r="Q34" s="326"/>
      <c r="R34" s="585">
        <f t="shared" si="13"/>
        <v>0</v>
      </c>
      <c r="S34" s="585">
        <f t="shared" si="13"/>
        <v>0</v>
      </c>
      <c r="T34" s="314">
        <f t="shared" si="5"/>
        <v>0</v>
      </c>
      <c r="U34" s="336"/>
      <c r="V34" s="326"/>
      <c r="W34" s="585">
        <f t="shared" si="14"/>
        <v>0</v>
      </c>
      <c r="X34" s="585">
        <f t="shared" si="14"/>
        <v>0</v>
      </c>
      <c r="Y34" s="314">
        <f t="shared" si="7"/>
        <v>0</v>
      </c>
      <c r="Z34" s="87"/>
      <c r="AA34" s="87"/>
      <c r="AB34" s="87"/>
      <c r="AC34" s="87"/>
      <c r="AD34" s="87"/>
      <c r="AE34" s="87"/>
      <c r="AF34" s="87"/>
      <c r="AG34" s="87"/>
      <c r="AH34" s="87"/>
      <c r="AI34" s="87"/>
      <c r="AJ34" s="87"/>
      <c r="AK34" s="87"/>
      <c r="AL34" s="87"/>
      <c r="AM34" s="87"/>
      <c r="AN34" s="87"/>
      <c r="AO34" s="87"/>
      <c r="AP34" s="87"/>
      <c r="AQ34" s="87"/>
      <c r="AR34" s="87"/>
      <c r="AS34" s="87"/>
      <c r="AT34" s="87"/>
      <c r="AU34" s="87"/>
    </row>
    <row r="35" spans="1:47" s="18" customFormat="1" ht="31" x14ac:dyDescent="0.35">
      <c r="A35" s="15" t="s">
        <v>2860</v>
      </c>
      <c r="B35" s="77" t="s">
        <v>1285</v>
      </c>
      <c r="C35" s="73" t="s">
        <v>1281</v>
      </c>
      <c r="D35" s="31" t="s">
        <v>21</v>
      </c>
      <c r="E35" s="341"/>
      <c r="F35" s="270"/>
      <c r="G35" s="278"/>
      <c r="H35" s="274">
        <f t="shared" si="9"/>
        <v>0</v>
      </c>
      <c r="I35" s="715">
        <f t="shared" si="10"/>
        <v>0</v>
      </c>
      <c r="J35" s="282">
        <f t="shared" si="11"/>
        <v>0</v>
      </c>
      <c r="K35" s="337"/>
      <c r="L35" s="331"/>
      <c r="M35" s="585">
        <f t="shared" si="12"/>
        <v>0</v>
      </c>
      <c r="N35" s="585">
        <f t="shared" si="12"/>
        <v>0</v>
      </c>
      <c r="O35" s="314">
        <f t="shared" si="3"/>
        <v>0</v>
      </c>
      <c r="P35" s="336"/>
      <c r="Q35" s="326"/>
      <c r="R35" s="585">
        <f t="shared" si="13"/>
        <v>0</v>
      </c>
      <c r="S35" s="585">
        <f t="shared" si="13"/>
        <v>0</v>
      </c>
      <c r="T35" s="314">
        <f t="shared" si="5"/>
        <v>0</v>
      </c>
      <c r="U35" s="336"/>
      <c r="V35" s="326"/>
      <c r="W35" s="585">
        <f t="shared" si="14"/>
        <v>0</v>
      </c>
      <c r="X35" s="585">
        <f t="shared" si="14"/>
        <v>0</v>
      </c>
      <c r="Y35" s="314">
        <f t="shared" si="7"/>
        <v>0</v>
      </c>
      <c r="Z35" s="87"/>
      <c r="AA35" s="87"/>
      <c r="AB35" s="87"/>
      <c r="AC35" s="87"/>
      <c r="AD35" s="87"/>
      <c r="AE35" s="87"/>
      <c r="AF35" s="87"/>
      <c r="AG35" s="87"/>
      <c r="AH35" s="87"/>
      <c r="AI35" s="87"/>
      <c r="AJ35" s="87"/>
      <c r="AK35" s="87"/>
      <c r="AL35" s="87"/>
      <c r="AM35" s="87"/>
      <c r="AN35" s="87"/>
      <c r="AO35" s="87"/>
      <c r="AP35" s="87"/>
      <c r="AQ35" s="87"/>
      <c r="AR35" s="87"/>
      <c r="AS35" s="87"/>
      <c r="AT35" s="87"/>
      <c r="AU35" s="87"/>
    </row>
    <row r="36" spans="1:47" s="18" customFormat="1" ht="31" x14ac:dyDescent="0.35">
      <c r="A36" s="15" t="s">
        <v>3125</v>
      </c>
      <c r="B36" s="77" t="s">
        <v>1285</v>
      </c>
      <c r="C36" s="73" t="s">
        <v>1282</v>
      </c>
      <c r="D36" s="31" t="s">
        <v>21</v>
      </c>
      <c r="E36" s="341"/>
      <c r="F36" s="270"/>
      <c r="G36" s="278"/>
      <c r="H36" s="274">
        <f t="shared" si="9"/>
        <v>0</v>
      </c>
      <c r="I36" s="715">
        <f t="shared" si="10"/>
        <v>0</v>
      </c>
      <c r="J36" s="282">
        <f t="shared" si="11"/>
        <v>0</v>
      </c>
      <c r="K36" s="337"/>
      <c r="L36" s="331"/>
      <c r="M36" s="585">
        <f t="shared" si="12"/>
        <v>0</v>
      </c>
      <c r="N36" s="585">
        <f t="shared" si="12"/>
        <v>0</v>
      </c>
      <c r="O36" s="314">
        <f t="shared" si="3"/>
        <v>0</v>
      </c>
      <c r="P36" s="336"/>
      <c r="Q36" s="326"/>
      <c r="R36" s="585">
        <f t="shared" si="13"/>
        <v>0</v>
      </c>
      <c r="S36" s="585">
        <f t="shared" si="13"/>
        <v>0</v>
      </c>
      <c r="T36" s="314">
        <f t="shared" si="5"/>
        <v>0</v>
      </c>
      <c r="U36" s="336"/>
      <c r="V36" s="326"/>
      <c r="W36" s="585">
        <f t="shared" si="14"/>
        <v>0</v>
      </c>
      <c r="X36" s="585">
        <f t="shared" si="14"/>
        <v>0</v>
      </c>
      <c r="Y36" s="314">
        <f t="shared" si="7"/>
        <v>0</v>
      </c>
      <c r="Z36" s="87"/>
      <c r="AA36" s="87"/>
      <c r="AB36" s="87"/>
      <c r="AC36" s="87"/>
      <c r="AD36" s="87"/>
      <c r="AE36" s="87"/>
      <c r="AF36" s="87"/>
      <c r="AG36" s="87"/>
      <c r="AH36" s="87"/>
      <c r="AI36" s="87"/>
      <c r="AJ36" s="87"/>
      <c r="AK36" s="87"/>
      <c r="AL36" s="87"/>
      <c r="AM36" s="87"/>
      <c r="AN36" s="87"/>
      <c r="AO36" s="87"/>
      <c r="AP36" s="87"/>
      <c r="AQ36" s="87"/>
      <c r="AR36" s="87"/>
      <c r="AS36" s="87"/>
      <c r="AT36" s="87"/>
      <c r="AU36" s="87"/>
    </row>
    <row r="37" spans="1:47" s="18" customFormat="1" ht="15.5" x14ac:dyDescent="0.35">
      <c r="A37" s="15" t="s">
        <v>3126</v>
      </c>
      <c r="B37" s="77">
        <v>3145</v>
      </c>
      <c r="C37" s="136" t="s">
        <v>2855</v>
      </c>
      <c r="D37" s="31" t="s">
        <v>21</v>
      </c>
      <c r="E37" s="341"/>
      <c r="F37" s="270"/>
      <c r="G37" s="278"/>
      <c r="H37" s="274">
        <f t="shared" si="9"/>
        <v>0</v>
      </c>
      <c r="I37" s="715">
        <f t="shared" si="10"/>
        <v>0</v>
      </c>
      <c r="J37" s="282">
        <f t="shared" si="11"/>
        <v>0</v>
      </c>
      <c r="K37" s="337"/>
      <c r="L37" s="331"/>
      <c r="M37" s="585">
        <f t="shared" si="12"/>
        <v>0</v>
      </c>
      <c r="N37" s="585">
        <f t="shared" si="12"/>
        <v>0</v>
      </c>
      <c r="O37" s="314">
        <f t="shared" si="3"/>
        <v>0</v>
      </c>
      <c r="P37" s="336"/>
      <c r="Q37" s="326"/>
      <c r="R37" s="585">
        <f t="shared" si="13"/>
        <v>0</v>
      </c>
      <c r="S37" s="585">
        <f t="shared" si="13"/>
        <v>0</v>
      </c>
      <c r="T37" s="314">
        <f t="shared" si="5"/>
        <v>0</v>
      </c>
      <c r="U37" s="336"/>
      <c r="V37" s="326"/>
      <c r="W37" s="585">
        <f t="shared" si="14"/>
        <v>0</v>
      </c>
      <c r="X37" s="585">
        <f t="shared" si="14"/>
        <v>0</v>
      </c>
      <c r="Y37" s="314">
        <f t="shared" si="7"/>
        <v>0</v>
      </c>
      <c r="Z37" s="87"/>
      <c r="AA37" s="87"/>
      <c r="AB37" s="87"/>
      <c r="AC37" s="87"/>
      <c r="AD37" s="87"/>
      <c r="AE37" s="87"/>
      <c r="AF37" s="87"/>
      <c r="AG37" s="87"/>
      <c r="AH37" s="87"/>
      <c r="AI37" s="87"/>
      <c r="AJ37" s="87"/>
      <c r="AK37" s="87"/>
      <c r="AL37" s="87"/>
      <c r="AM37" s="87"/>
      <c r="AN37" s="87"/>
      <c r="AO37" s="87"/>
      <c r="AP37" s="87"/>
      <c r="AQ37" s="87"/>
      <c r="AR37" s="87"/>
      <c r="AS37" s="87"/>
      <c r="AT37" s="87"/>
      <c r="AU37" s="87"/>
    </row>
    <row r="38" spans="1:47" s="18" customFormat="1" ht="15.5" x14ac:dyDescent="0.35">
      <c r="A38" s="15" t="s">
        <v>3127</v>
      </c>
      <c r="B38" s="77">
        <v>3145</v>
      </c>
      <c r="C38" s="136" t="s">
        <v>2856</v>
      </c>
      <c r="D38" s="31" t="s">
        <v>21</v>
      </c>
      <c r="E38" s="341"/>
      <c r="F38" s="270"/>
      <c r="G38" s="278"/>
      <c r="H38" s="274">
        <f t="shared" si="9"/>
        <v>0</v>
      </c>
      <c r="I38" s="715">
        <f t="shared" si="10"/>
        <v>0</v>
      </c>
      <c r="J38" s="282">
        <f t="shared" si="11"/>
        <v>0</v>
      </c>
      <c r="K38" s="337"/>
      <c r="L38" s="331"/>
      <c r="M38" s="585">
        <f t="shared" ref="M38:M39" si="15">K38*F38</f>
        <v>0</v>
      </c>
      <c r="N38" s="585">
        <f t="shared" ref="N38:N39" si="16">L38*G38</f>
        <v>0</v>
      </c>
      <c r="O38" s="314">
        <f t="shared" ref="O38:O39" si="17">SUM(K38*F38)+(L38*G38)</f>
        <v>0</v>
      </c>
      <c r="P38" s="336"/>
      <c r="Q38" s="326"/>
      <c r="R38" s="585">
        <f t="shared" ref="R38:R39" si="18">P38*F38</f>
        <v>0</v>
      </c>
      <c r="S38" s="585">
        <f t="shared" ref="S38:S39" si="19">Q38*G38</f>
        <v>0</v>
      </c>
      <c r="T38" s="314">
        <f t="shared" ref="T38:T39" si="20">SUM(P38*F38)+(Q38*G38)</f>
        <v>0</v>
      </c>
      <c r="U38" s="336"/>
      <c r="V38" s="326"/>
      <c r="W38" s="585">
        <f t="shared" ref="W38:W39" si="21">U38*F38</f>
        <v>0</v>
      </c>
      <c r="X38" s="585">
        <f t="shared" ref="X38:X39" si="22">V38*G38</f>
        <v>0</v>
      </c>
      <c r="Y38" s="314">
        <f t="shared" ref="Y38:Y39" si="23">SUM(U38*F38)+(V38*G38)</f>
        <v>0</v>
      </c>
      <c r="Z38" s="87"/>
      <c r="AA38" s="87"/>
      <c r="AB38" s="87"/>
      <c r="AC38" s="87"/>
      <c r="AD38" s="87"/>
      <c r="AE38" s="87"/>
      <c r="AF38" s="87"/>
      <c r="AG38" s="87"/>
      <c r="AH38" s="87"/>
      <c r="AI38" s="87"/>
      <c r="AJ38" s="87"/>
      <c r="AK38" s="87"/>
      <c r="AL38" s="87"/>
      <c r="AM38" s="87"/>
      <c r="AN38" s="87"/>
      <c r="AO38" s="87"/>
      <c r="AP38" s="87"/>
      <c r="AQ38" s="87"/>
      <c r="AR38" s="87"/>
      <c r="AS38" s="87"/>
      <c r="AT38" s="87"/>
      <c r="AU38" s="87"/>
    </row>
    <row r="39" spans="1:47" s="18" customFormat="1" ht="15.5" x14ac:dyDescent="0.35">
      <c r="A39" s="15" t="s">
        <v>3128</v>
      </c>
      <c r="B39" s="77">
        <v>3145</v>
      </c>
      <c r="C39" s="136" t="s">
        <v>2857</v>
      </c>
      <c r="D39" s="31" t="s">
        <v>21</v>
      </c>
      <c r="E39" s="341"/>
      <c r="F39" s="270"/>
      <c r="G39" s="278"/>
      <c r="H39" s="274">
        <f t="shared" si="9"/>
        <v>0</v>
      </c>
      <c r="I39" s="715">
        <f t="shared" si="10"/>
        <v>0</v>
      </c>
      <c r="J39" s="282">
        <f t="shared" si="11"/>
        <v>0</v>
      </c>
      <c r="K39" s="337"/>
      <c r="L39" s="331"/>
      <c r="M39" s="585">
        <f t="shared" si="15"/>
        <v>0</v>
      </c>
      <c r="N39" s="585">
        <f t="shared" si="16"/>
        <v>0</v>
      </c>
      <c r="O39" s="314">
        <f t="shared" si="17"/>
        <v>0</v>
      </c>
      <c r="P39" s="336"/>
      <c r="Q39" s="326"/>
      <c r="R39" s="585">
        <f t="shared" si="18"/>
        <v>0</v>
      </c>
      <c r="S39" s="585">
        <f t="shared" si="19"/>
        <v>0</v>
      </c>
      <c r="T39" s="314">
        <f t="shared" si="20"/>
        <v>0</v>
      </c>
      <c r="U39" s="336"/>
      <c r="V39" s="326"/>
      <c r="W39" s="585">
        <f t="shared" si="21"/>
        <v>0</v>
      </c>
      <c r="X39" s="585">
        <f t="shared" si="22"/>
        <v>0</v>
      </c>
      <c r="Y39" s="314">
        <f t="shared" si="23"/>
        <v>0</v>
      </c>
      <c r="Z39" s="87"/>
      <c r="AA39" s="87"/>
      <c r="AB39" s="87"/>
      <c r="AC39" s="87"/>
      <c r="AD39" s="87"/>
      <c r="AE39" s="87"/>
      <c r="AF39" s="87"/>
      <c r="AG39" s="87"/>
      <c r="AH39" s="87"/>
      <c r="AI39" s="87"/>
      <c r="AJ39" s="87"/>
      <c r="AK39" s="87"/>
      <c r="AL39" s="87"/>
      <c r="AM39" s="87"/>
      <c r="AN39" s="87"/>
      <c r="AO39" s="87"/>
      <c r="AP39" s="87"/>
      <c r="AQ39" s="87"/>
      <c r="AR39" s="87"/>
      <c r="AS39" s="87"/>
      <c r="AT39" s="87"/>
      <c r="AU39" s="87"/>
    </row>
    <row r="40" spans="1:47" s="18" customFormat="1" ht="42" x14ac:dyDescent="0.35">
      <c r="A40" s="1250" t="s">
        <v>606</v>
      </c>
      <c r="B40" s="1256"/>
      <c r="C40" s="498" t="s">
        <v>2237</v>
      </c>
      <c r="D40" s="535"/>
      <c r="E40" s="764"/>
      <c r="F40" s="493"/>
      <c r="G40" s="494"/>
      <c r="H40" s="750"/>
      <c r="I40" s="750"/>
      <c r="J40" s="656"/>
      <c r="K40" s="334"/>
      <c r="L40" s="324"/>
      <c r="M40" s="692"/>
      <c r="N40" s="692"/>
      <c r="O40" s="312"/>
      <c r="P40" s="334"/>
      <c r="Q40" s="324"/>
      <c r="R40" s="692"/>
      <c r="S40" s="692"/>
      <c r="T40" s="312"/>
      <c r="U40" s="334"/>
      <c r="V40" s="324"/>
      <c r="W40" s="692"/>
      <c r="X40" s="692"/>
      <c r="Y40" s="312"/>
      <c r="Z40" s="87"/>
      <c r="AA40" s="87"/>
      <c r="AB40" s="87"/>
      <c r="AC40" s="87"/>
      <c r="AD40" s="87"/>
      <c r="AE40" s="87"/>
      <c r="AF40" s="87"/>
      <c r="AG40" s="87"/>
      <c r="AH40" s="87"/>
      <c r="AI40" s="87"/>
      <c r="AJ40" s="87"/>
      <c r="AK40" s="87"/>
      <c r="AL40" s="87"/>
      <c r="AM40" s="87"/>
      <c r="AN40" s="87"/>
      <c r="AO40" s="87"/>
      <c r="AP40" s="87"/>
      <c r="AQ40" s="87"/>
      <c r="AR40" s="87"/>
      <c r="AS40" s="87"/>
      <c r="AT40" s="87"/>
      <c r="AU40" s="87"/>
    </row>
    <row r="41" spans="1:47" s="18" customFormat="1" ht="17.5" x14ac:dyDescent="0.35">
      <c r="A41" s="162">
        <v>6.3</v>
      </c>
      <c r="B41" s="165"/>
      <c r="C41" s="134"/>
      <c r="D41" s="535"/>
      <c r="E41" s="764"/>
      <c r="F41" s="493"/>
      <c r="G41" s="494"/>
      <c r="H41" s="750"/>
      <c r="I41" s="750"/>
      <c r="J41" s="656"/>
      <c r="K41" s="334"/>
      <c r="L41" s="324"/>
      <c r="M41" s="692"/>
      <c r="N41" s="692"/>
      <c r="O41" s="312"/>
      <c r="P41" s="334"/>
      <c r="Q41" s="324"/>
      <c r="R41" s="692"/>
      <c r="S41" s="692"/>
      <c r="T41" s="312"/>
      <c r="U41" s="334"/>
      <c r="V41" s="324"/>
      <c r="W41" s="692"/>
      <c r="X41" s="692"/>
      <c r="Y41" s="312"/>
      <c r="Z41" s="87"/>
      <c r="AA41" s="87"/>
      <c r="AB41" s="87"/>
      <c r="AC41" s="87"/>
      <c r="AD41" s="87"/>
      <c r="AE41" s="87"/>
      <c r="AF41" s="87"/>
      <c r="AG41" s="87"/>
      <c r="AH41" s="87"/>
      <c r="AI41" s="87"/>
      <c r="AJ41" s="87"/>
      <c r="AK41" s="87"/>
      <c r="AL41" s="87"/>
      <c r="AM41" s="87"/>
      <c r="AN41" s="87"/>
      <c r="AO41" s="87"/>
      <c r="AP41" s="87"/>
      <c r="AQ41" s="87"/>
      <c r="AR41" s="87"/>
      <c r="AS41" s="87"/>
      <c r="AT41" s="87"/>
      <c r="AU41" s="87"/>
    </row>
    <row r="42" spans="1:47" s="18" customFormat="1" ht="17.5" x14ac:dyDescent="0.35">
      <c r="A42" s="51" t="s">
        <v>954</v>
      </c>
      <c r="B42" s="79" t="s">
        <v>607</v>
      </c>
      <c r="C42" s="78" t="s">
        <v>1289</v>
      </c>
      <c r="D42" s="31" t="s">
        <v>6</v>
      </c>
      <c r="E42" s="341"/>
      <c r="F42" s="272"/>
      <c r="G42" s="278"/>
      <c r="H42" s="750"/>
      <c r="I42" s="715">
        <f t="shared" ref="I42:I44" si="24">E42*G42</f>
        <v>0</v>
      </c>
      <c r="J42" s="282">
        <f t="shared" ref="J42:J44" si="25">(E42*F42)+(E42*G42)</f>
        <v>0</v>
      </c>
      <c r="K42" s="396"/>
      <c r="L42" s="331"/>
      <c r="M42" s="750"/>
      <c r="N42" s="585">
        <f t="shared" ref="N42:N50" si="26">L42*G42</f>
        <v>0</v>
      </c>
      <c r="O42" s="314">
        <f t="shared" si="3"/>
        <v>0</v>
      </c>
      <c r="P42" s="335"/>
      <c r="Q42" s="326"/>
      <c r="R42" s="585">
        <f t="shared" ref="R42:R50" si="27">P42*F42</f>
        <v>0</v>
      </c>
      <c r="S42" s="750"/>
      <c r="T42" s="314">
        <f t="shared" si="5"/>
        <v>0</v>
      </c>
      <c r="U42" s="335"/>
      <c r="V42" s="326"/>
      <c r="W42" s="750"/>
      <c r="X42" s="585">
        <f t="shared" ref="X42:X50" si="28">V42*G42</f>
        <v>0</v>
      </c>
      <c r="Y42" s="314">
        <f t="shared" si="7"/>
        <v>0</v>
      </c>
      <c r="Z42" s="87"/>
      <c r="AA42" s="87"/>
      <c r="AB42" s="87"/>
      <c r="AC42" s="87"/>
      <c r="AD42" s="87"/>
      <c r="AE42" s="87"/>
      <c r="AF42" s="87"/>
      <c r="AG42" s="87"/>
      <c r="AH42" s="87"/>
      <c r="AI42" s="87"/>
      <c r="AJ42" s="87"/>
      <c r="AK42" s="87"/>
      <c r="AL42" s="87"/>
      <c r="AM42" s="87"/>
      <c r="AN42" s="87"/>
      <c r="AO42" s="87"/>
      <c r="AP42" s="87"/>
      <c r="AQ42" s="87"/>
      <c r="AR42" s="87"/>
      <c r="AS42" s="87"/>
      <c r="AT42" s="87"/>
      <c r="AU42" s="87"/>
    </row>
    <row r="43" spans="1:47" s="18" customFormat="1" ht="17.5" x14ac:dyDescent="0.35">
      <c r="A43" s="51" t="s">
        <v>955</v>
      </c>
      <c r="B43" s="79" t="s">
        <v>607</v>
      </c>
      <c r="C43" s="78" t="s">
        <v>1290</v>
      </c>
      <c r="D43" s="31" t="s">
        <v>6</v>
      </c>
      <c r="E43" s="341"/>
      <c r="F43" s="272"/>
      <c r="G43" s="278"/>
      <c r="H43" s="750"/>
      <c r="I43" s="715">
        <f t="shared" si="24"/>
        <v>0</v>
      </c>
      <c r="J43" s="282">
        <f t="shared" si="25"/>
        <v>0</v>
      </c>
      <c r="K43" s="396"/>
      <c r="L43" s="331"/>
      <c r="M43" s="750"/>
      <c r="N43" s="585">
        <f t="shared" si="26"/>
        <v>0</v>
      </c>
      <c r="O43" s="314">
        <f t="shared" si="3"/>
        <v>0</v>
      </c>
      <c r="P43" s="335"/>
      <c r="Q43" s="326"/>
      <c r="R43" s="585">
        <f t="shared" si="27"/>
        <v>0</v>
      </c>
      <c r="S43" s="750"/>
      <c r="T43" s="314">
        <f t="shared" si="5"/>
        <v>0</v>
      </c>
      <c r="U43" s="335"/>
      <c r="V43" s="326"/>
      <c r="W43" s="750"/>
      <c r="X43" s="585">
        <f t="shared" si="28"/>
        <v>0</v>
      </c>
      <c r="Y43" s="314">
        <f t="shared" si="7"/>
        <v>0</v>
      </c>
      <c r="Z43" s="87"/>
      <c r="AA43" s="87"/>
      <c r="AB43" s="87"/>
      <c r="AC43" s="87"/>
      <c r="AD43" s="87"/>
      <c r="AE43" s="87"/>
      <c r="AF43" s="87"/>
      <c r="AG43" s="87"/>
      <c r="AH43" s="87"/>
      <c r="AI43" s="87"/>
      <c r="AJ43" s="87"/>
      <c r="AK43" s="87"/>
      <c r="AL43" s="87"/>
      <c r="AM43" s="87"/>
      <c r="AN43" s="87"/>
      <c r="AO43" s="87"/>
      <c r="AP43" s="87"/>
      <c r="AQ43" s="87"/>
      <c r="AR43" s="87"/>
      <c r="AS43" s="87"/>
      <c r="AT43" s="87"/>
      <c r="AU43" s="87"/>
    </row>
    <row r="44" spans="1:47" s="18" customFormat="1" ht="17.5" x14ac:dyDescent="0.35">
      <c r="A44" s="51" t="s">
        <v>956</v>
      </c>
      <c r="B44" s="79" t="s">
        <v>607</v>
      </c>
      <c r="C44" s="78" t="s">
        <v>1291</v>
      </c>
      <c r="D44" s="31" t="s">
        <v>6</v>
      </c>
      <c r="E44" s="341"/>
      <c r="F44" s="272"/>
      <c r="G44" s="278"/>
      <c r="H44" s="750"/>
      <c r="I44" s="715">
        <f t="shared" si="24"/>
        <v>0</v>
      </c>
      <c r="J44" s="282">
        <f t="shared" si="25"/>
        <v>0</v>
      </c>
      <c r="K44" s="396"/>
      <c r="L44" s="331"/>
      <c r="M44" s="750"/>
      <c r="N44" s="585">
        <f t="shared" si="26"/>
        <v>0</v>
      </c>
      <c r="O44" s="314">
        <f t="shared" si="3"/>
        <v>0</v>
      </c>
      <c r="P44" s="335"/>
      <c r="Q44" s="326"/>
      <c r="R44" s="585">
        <f t="shared" si="27"/>
        <v>0</v>
      </c>
      <c r="S44" s="750"/>
      <c r="T44" s="314">
        <f t="shared" si="5"/>
        <v>0</v>
      </c>
      <c r="U44" s="335"/>
      <c r="V44" s="326"/>
      <c r="W44" s="750"/>
      <c r="X44" s="585">
        <f t="shared" si="28"/>
        <v>0</v>
      </c>
      <c r="Y44" s="314">
        <f t="shared" si="7"/>
        <v>0</v>
      </c>
      <c r="Z44" s="87"/>
      <c r="AA44" s="87"/>
      <c r="AB44" s="87"/>
      <c r="AC44" s="87"/>
      <c r="AD44" s="87"/>
      <c r="AE44" s="87"/>
      <c r="AF44" s="87"/>
      <c r="AG44" s="87"/>
      <c r="AH44" s="87"/>
      <c r="AI44" s="87"/>
      <c r="AJ44" s="87"/>
      <c r="AK44" s="87"/>
      <c r="AL44" s="87"/>
      <c r="AM44" s="87"/>
      <c r="AN44" s="87"/>
      <c r="AO44" s="87"/>
      <c r="AP44" s="87"/>
      <c r="AQ44" s="87"/>
      <c r="AR44" s="87"/>
      <c r="AS44" s="87"/>
      <c r="AT44" s="87"/>
      <c r="AU44" s="87"/>
    </row>
    <row r="45" spans="1:47" s="18" customFormat="1" ht="33.5" customHeight="1" x14ac:dyDescent="0.35">
      <c r="A45" s="1250" t="s">
        <v>608</v>
      </c>
      <c r="B45" s="1256"/>
      <c r="C45" s="487" t="s">
        <v>609</v>
      </c>
      <c r="D45" s="151"/>
      <c r="E45" s="342"/>
      <c r="F45" s="272"/>
      <c r="G45" s="495"/>
      <c r="H45" s="750"/>
      <c r="I45" s="751"/>
      <c r="J45" s="656"/>
      <c r="K45" s="396"/>
      <c r="L45" s="331"/>
      <c r="M45" s="750"/>
      <c r="N45" s="585">
        <f t="shared" si="26"/>
        <v>0</v>
      </c>
      <c r="O45" s="314">
        <f t="shared" si="3"/>
        <v>0</v>
      </c>
      <c r="P45" s="335"/>
      <c r="Q45" s="326"/>
      <c r="R45" s="585">
        <f t="shared" si="27"/>
        <v>0</v>
      </c>
      <c r="S45" s="750"/>
      <c r="T45" s="314">
        <f t="shared" si="5"/>
        <v>0</v>
      </c>
      <c r="U45" s="335"/>
      <c r="V45" s="326"/>
      <c r="W45" s="750"/>
      <c r="X45" s="585">
        <f t="shared" si="28"/>
        <v>0</v>
      </c>
      <c r="Y45" s="314">
        <f t="shared" si="7"/>
        <v>0</v>
      </c>
      <c r="Z45" s="87"/>
      <c r="AA45" s="87"/>
      <c r="AB45" s="87"/>
      <c r="AC45" s="87"/>
      <c r="AD45" s="87"/>
      <c r="AE45" s="87"/>
      <c r="AF45" s="87"/>
      <c r="AG45" s="87"/>
      <c r="AH45" s="87"/>
      <c r="AI45" s="87"/>
      <c r="AJ45" s="87"/>
      <c r="AK45" s="87"/>
      <c r="AL45" s="87"/>
      <c r="AM45" s="87"/>
      <c r="AN45" s="87"/>
      <c r="AO45" s="87"/>
      <c r="AP45" s="87"/>
      <c r="AQ45" s="87"/>
      <c r="AR45" s="87"/>
      <c r="AS45" s="87"/>
      <c r="AT45" s="87"/>
      <c r="AU45" s="87"/>
    </row>
    <row r="46" spans="1:47" s="18" customFormat="1" ht="17.5" x14ac:dyDescent="0.35">
      <c r="A46" s="162">
        <v>6.4</v>
      </c>
      <c r="B46" s="165"/>
      <c r="C46" s="134"/>
      <c r="D46" s="151"/>
      <c r="E46" s="342"/>
      <c r="F46" s="272"/>
      <c r="G46" s="495"/>
      <c r="H46" s="750"/>
      <c r="I46" s="751"/>
      <c r="J46" s="656"/>
      <c r="K46" s="396"/>
      <c r="L46" s="331"/>
      <c r="M46" s="750"/>
      <c r="N46" s="585">
        <f t="shared" si="26"/>
        <v>0</v>
      </c>
      <c r="O46" s="314">
        <f t="shared" si="3"/>
        <v>0</v>
      </c>
      <c r="P46" s="335"/>
      <c r="Q46" s="326"/>
      <c r="R46" s="585">
        <f t="shared" si="27"/>
        <v>0</v>
      </c>
      <c r="S46" s="750"/>
      <c r="T46" s="314">
        <f t="shared" si="5"/>
        <v>0</v>
      </c>
      <c r="U46" s="335"/>
      <c r="V46" s="326"/>
      <c r="W46" s="750"/>
      <c r="X46" s="585">
        <f t="shared" si="28"/>
        <v>0</v>
      </c>
      <c r="Y46" s="314">
        <f t="shared" si="7"/>
        <v>0</v>
      </c>
      <c r="Z46" s="87"/>
      <c r="AA46" s="87"/>
      <c r="AB46" s="87"/>
      <c r="AC46" s="87"/>
      <c r="AD46" s="87"/>
      <c r="AE46" s="87"/>
      <c r="AF46" s="87"/>
      <c r="AG46" s="87"/>
      <c r="AH46" s="87"/>
      <c r="AI46" s="87"/>
      <c r="AJ46" s="87"/>
      <c r="AK46" s="87"/>
      <c r="AL46" s="87"/>
      <c r="AM46" s="87"/>
      <c r="AN46" s="87"/>
      <c r="AO46" s="87"/>
      <c r="AP46" s="87"/>
      <c r="AQ46" s="87"/>
      <c r="AR46" s="87"/>
      <c r="AS46" s="87"/>
      <c r="AT46" s="87"/>
      <c r="AU46" s="87"/>
    </row>
    <row r="47" spans="1:47" s="18" customFormat="1" ht="46.5" x14ac:dyDescent="0.35">
      <c r="A47" s="15" t="s">
        <v>957</v>
      </c>
      <c r="B47" s="80"/>
      <c r="C47" s="73" t="s">
        <v>610</v>
      </c>
      <c r="D47" s="31" t="s">
        <v>21</v>
      </c>
      <c r="E47" s="341"/>
      <c r="F47" s="272"/>
      <c r="G47" s="278"/>
      <c r="H47" s="750"/>
      <c r="I47" s="715">
        <f t="shared" ref="I47" si="29">E47*G47</f>
        <v>0</v>
      </c>
      <c r="J47" s="282">
        <f t="shared" ref="J47" si="30">(E47*F47)+(E47*G47)</f>
        <v>0</v>
      </c>
      <c r="K47" s="396"/>
      <c r="L47" s="331"/>
      <c r="M47" s="750"/>
      <c r="N47" s="585">
        <f t="shared" si="26"/>
        <v>0</v>
      </c>
      <c r="O47" s="314">
        <f t="shared" si="3"/>
        <v>0</v>
      </c>
      <c r="P47" s="335"/>
      <c r="Q47" s="326"/>
      <c r="R47" s="585">
        <f t="shared" si="27"/>
        <v>0</v>
      </c>
      <c r="S47" s="750"/>
      <c r="T47" s="314">
        <f t="shared" si="5"/>
        <v>0</v>
      </c>
      <c r="U47" s="335"/>
      <c r="V47" s="326"/>
      <c r="W47" s="750"/>
      <c r="X47" s="585">
        <f t="shared" si="28"/>
        <v>0</v>
      </c>
      <c r="Y47" s="314">
        <f t="shared" si="7"/>
        <v>0</v>
      </c>
      <c r="Z47" s="87"/>
      <c r="AA47" s="87"/>
      <c r="AB47" s="87"/>
      <c r="AC47" s="87"/>
      <c r="AD47" s="87"/>
      <c r="AE47" s="87"/>
      <c r="AF47" s="87"/>
      <c r="AG47" s="87"/>
      <c r="AH47" s="87"/>
      <c r="AI47" s="87"/>
      <c r="AJ47" s="87"/>
      <c r="AK47" s="87"/>
      <c r="AL47" s="87"/>
      <c r="AM47" s="87"/>
      <c r="AN47" s="87"/>
      <c r="AO47" s="87"/>
      <c r="AP47" s="87"/>
      <c r="AQ47" s="87"/>
      <c r="AR47" s="87"/>
      <c r="AS47" s="87"/>
      <c r="AT47" s="87"/>
      <c r="AU47" s="87"/>
    </row>
    <row r="48" spans="1:47" s="39" customFormat="1" ht="17.5" x14ac:dyDescent="0.35">
      <c r="A48" s="1250" t="s">
        <v>1292</v>
      </c>
      <c r="B48" s="1256"/>
      <c r="C48" s="134"/>
      <c r="D48" s="151"/>
      <c r="E48" s="342"/>
      <c r="F48" s="272"/>
      <c r="G48" s="432"/>
      <c r="H48" s="750"/>
      <c r="I48" s="748"/>
      <c r="J48" s="656"/>
      <c r="K48" s="396"/>
      <c r="L48" s="331"/>
      <c r="M48" s="750"/>
      <c r="N48" s="585">
        <f t="shared" si="26"/>
        <v>0</v>
      </c>
      <c r="O48" s="314">
        <f t="shared" si="3"/>
        <v>0</v>
      </c>
      <c r="P48" s="335"/>
      <c r="Q48" s="326"/>
      <c r="R48" s="585">
        <f t="shared" si="27"/>
        <v>0</v>
      </c>
      <c r="S48" s="750"/>
      <c r="T48" s="314">
        <f t="shared" si="5"/>
        <v>0</v>
      </c>
      <c r="U48" s="335"/>
      <c r="V48" s="326"/>
      <c r="W48" s="750"/>
      <c r="X48" s="585">
        <f t="shared" si="28"/>
        <v>0</v>
      </c>
      <c r="Y48" s="314">
        <f t="shared" si="7"/>
        <v>0</v>
      </c>
      <c r="Z48" s="87"/>
      <c r="AA48" s="87"/>
      <c r="AB48" s="87"/>
      <c r="AC48" s="87"/>
      <c r="AD48" s="87"/>
      <c r="AE48" s="87"/>
      <c r="AF48" s="87"/>
      <c r="AG48" s="87"/>
      <c r="AH48" s="87"/>
      <c r="AI48" s="87"/>
      <c r="AJ48" s="87"/>
      <c r="AK48" s="87"/>
      <c r="AL48" s="87"/>
      <c r="AM48" s="87"/>
      <c r="AN48" s="87"/>
      <c r="AO48" s="87"/>
      <c r="AP48" s="87"/>
      <c r="AQ48" s="87"/>
      <c r="AR48" s="87"/>
      <c r="AS48" s="87"/>
      <c r="AT48" s="87"/>
      <c r="AU48" s="87"/>
    </row>
    <row r="49" spans="1:47" s="18" customFormat="1" ht="17.5" x14ac:dyDescent="0.35">
      <c r="A49" s="54">
        <v>6.5</v>
      </c>
      <c r="B49" s="82"/>
      <c r="C49" s="133" t="s">
        <v>830</v>
      </c>
      <c r="D49" s="151"/>
      <c r="E49" s="342"/>
      <c r="F49" s="272"/>
      <c r="G49" s="495"/>
      <c r="H49" s="750"/>
      <c r="I49" s="751"/>
      <c r="J49" s="656"/>
      <c r="K49" s="396"/>
      <c r="L49" s="331"/>
      <c r="M49" s="750"/>
      <c r="N49" s="585">
        <f t="shared" si="26"/>
        <v>0</v>
      </c>
      <c r="O49" s="314">
        <f t="shared" si="3"/>
        <v>0</v>
      </c>
      <c r="P49" s="335"/>
      <c r="Q49" s="326"/>
      <c r="R49" s="585">
        <f t="shared" si="27"/>
        <v>0</v>
      </c>
      <c r="S49" s="750"/>
      <c r="T49" s="314">
        <f t="shared" si="5"/>
        <v>0</v>
      </c>
      <c r="U49" s="335"/>
      <c r="V49" s="326"/>
      <c r="W49" s="750"/>
      <c r="X49" s="585">
        <f t="shared" si="28"/>
        <v>0</v>
      </c>
      <c r="Y49" s="314">
        <f t="shared" si="7"/>
        <v>0</v>
      </c>
      <c r="Z49" s="87"/>
      <c r="AA49" s="87"/>
      <c r="AB49" s="87"/>
      <c r="AC49" s="87"/>
      <c r="AD49" s="87"/>
      <c r="AE49" s="87"/>
      <c r="AF49" s="87"/>
      <c r="AG49" s="87"/>
      <c r="AH49" s="87"/>
      <c r="AI49" s="87"/>
      <c r="AJ49" s="87"/>
      <c r="AK49" s="87"/>
      <c r="AL49" s="87"/>
      <c r="AM49" s="87"/>
      <c r="AN49" s="87"/>
      <c r="AO49" s="87"/>
      <c r="AP49" s="87"/>
      <c r="AQ49" s="87"/>
      <c r="AR49" s="87"/>
      <c r="AS49" s="87"/>
      <c r="AT49" s="87"/>
      <c r="AU49" s="87"/>
    </row>
    <row r="50" spans="1:47" s="18" customFormat="1" ht="18" thickBot="1" x14ac:dyDescent="0.4">
      <c r="A50" s="15" t="s">
        <v>958</v>
      </c>
      <c r="B50" s="80"/>
      <c r="C50" s="73" t="s">
        <v>1286</v>
      </c>
      <c r="D50" s="763"/>
      <c r="E50" s="337"/>
      <c r="F50" s="765"/>
      <c r="G50" s="563"/>
      <c r="H50" s="750"/>
      <c r="I50" s="715">
        <f t="shared" ref="I50" si="31">E50*G50</f>
        <v>0</v>
      </c>
      <c r="J50" s="282">
        <f t="shared" ref="J50" si="32">(E50*F50)+(E50*G50)</f>
        <v>0</v>
      </c>
      <c r="K50" s="396"/>
      <c r="L50" s="331"/>
      <c r="M50" s="750"/>
      <c r="N50" s="585">
        <f t="shared" si="26"/>
        <v>0</v>
      </c>
      <c r="O50" s="314">
        <f t="shared" si="3"/>
        <v>0</v>
      </c>
      <c r="P50" s="335"/>
      <c r="Q50" s="326"/>
      <c r="R50" s="585">
        <f t="shared" si="27"/>
        <v>0</v>
      </c>
      <c r="S50" s="750"/>
      <c r="T50" s="314">
        <f t="shared" si="5"/>
        <v>0</v>
      </c>
      <c r="U50" s="335"/>
      <c r="V50" s="326"/>
      <c r="W50" s="750"/>
      <c r="X50" s="585">
        <f t="shared" si="28"/>
        <v>0</v>
      </c>
      <c r="Y50" s="314">
        <f t="shared" si="7"/>
        <v>0</v>
      </c>
      <c r="Z50" s="87"/>
      <c r="AA50" s="87"/>
      <c r="AB50" s="87"/>
      <c r="AC50" s="87"/>
      <c r="AD50" s="87"/>
      <c r="AE50" s="87"/>
      <c r="AF50" s="87"/>
      <c r="AG50" s="87"/>
      <c r="AH50" s="87"/>
      <c r="AI50" s="87"/>
      <c r="AJ50" s="87"/>
      <c r="AK50" s="87"/>
      <c r="AL50" s="87"/>
      <c r="AM50" s="87"/>
      <c r="AN50" s="87"/>
      <c r="AO50" s="87"/>
      <c r="AP50" s="87"/>
      <c r="AQ50" s="87"/>
      <c r="AR50" s="87"/>
      <c r="AS50" s="87"/>
      <c r="AT50" s="87"/>
      <c r="AU50" s="87"/>
    </row>
    <row r="51" spans="1:47" s="85" customFormat="1" ht="34" customHeight="1" thickBot="1" x14ac:dyDescent="0.4">
      <c r="A51" s="84"/>
      <c r="B51" s="10"/>
      <c r="C51" s="9" t="s">
        <v>3158</v>
      </c>
      <c r="D51" s="382"/>
      <c r="E51" s="338"/>
      <c r="F51" s="302"/>
      <c r="G51" s="497"/>
      <c r="H51" s="302">
        <f>SUM(H5:H50)</f>
        <v>0</v>
      </c>
      <c r="I51" s="302">
        <f>SUM(I5:I50)</f>
        <v>0</v>
      </c>
      <c r="J51" s="316">
        <f>SUM(J5:J50)</f>
        <v>0</v>
      </c>
      <c r="K51" s="582"/>
      <c r="L51" s="497"/>
      <c r="M51" s="302">
        <f>SUM(M5:M50)</f>
        <v>0</v>
      </c>
      <c r="N51" s="302">
        <f>SUM(N5:N50)</f>
        <v>0</v>
      </c>
      <c r="O51" s="316">
        <f>SUM(O5:O50)</f>
        <v>0</v>
      </c>
      <c r="P51" s="302"/>
      <c r="Q51" s="497"/>
      <c r="R51" s="302">
        <f>SUM(R5:R50)</f>
        <v>0</v>
      </c>
      <c r="S51" s="302">
        <f>SUM(S5:S50)</f>
        <v>0</v>
      </c>
      <c r="T51" s="316">
        <f>SUM(T5:T50)</f>
        <v>0</v>
      </c>
      <c r="U51" s="302"/>
      <c r="V51" s="497"/>
      <c r="W51" s="302">
        <f>SUM(W5:W50)</f>
        <v>0</v>
      </c>
      <c r="X51" s="302">
        <f>SUM(X5:X50)</f>
        <v>0</v>
      </c>
      <c r="Y51" s="316">
        <f>SUM(Y5:Y50)</f>
        <v>0</v>
      </c>
      <c r="Z51" s="87"/>
      <c r="AA51" s="87"/>
      <c r="AB51" s="87"/>
      <c r="AC51" s="87"/>
      <c r="AD51" s="87"/>
      <c r="AE51" s="87"/>
      <c r="AF51" s="87"/>
      <c r="AG51" s="87"/>
      <c r="AH51" s="87"/>
      <c r="AI51" s="87"/>
      <c r="AJ51" s="87"/>
      <c r="AK51" s="87"/>
      <c r="AL51" s="87"/>
      <c r="AM51" s="87"/>
      <c r="AN51" s="87"/>
      <c r="AO51" s="87"/>
      <c r="AP51" s="87"/>
      <c r="AQ51" s="87"/>
      <c r="AR51" s="87"/>
      <c r="AS51" s="87"/>
      <c r="AT51" s="87"/>
      <c r="AU51" s="87"/>
    </row>
    <row r="52" spans="1:47" s="6" customFormat="1" ht="22" customHeight="1" x14ac:dyDescent="0.35">
      <c r="A52" s="189" t="s">
        <v>195</v>
      </c>
      <c r="B52" s="190"/>
      <c r="C52" s="190"/>
      <c r="D52" s="1188" t="s">
        <v>194</v>
      </c>
      <c r="E52" s="349"/>
      <c r="F52" s="746"/>
      <c r="G52" s="372"/>
      <c r="H52" s="372"/>
      <c r="I52" s="372"/>
      <c r="J52" s="520"/>
      <c r="K52" s="413"/>
      <c r="L52" s="413"/>
      <c r="M52" s="414"/>
      <c r="N52" s="414"/>
      <c r="O52" s="414"/>
      <c r="P52" s="418"/>
      <c r="Q52" s="418"/>
      <c r="R52" s="414"/>
      <c r="S52" s="414"/>
      <c r="T52" s="414"/>
      <c r="U52" s="418"/>
      <c r="V52" s="418"/>
      <c r="W52" s="414"/>
      <c r="X52" s="414"/>
      <c r="Y52" s="414"/>
      <c r="Z52" s="87"/>
      <c r="AA52" s="87"/>
      <c r="AB52" s="87"/>
      <c r="AC52" s="87"/>
      <c r="AD52" s="87"/>
      <c r="AE52" s="87"/>
      <c r="AF52" s="87"/>
      <c r="AG52" s="87"/>
      <c r="AH52" s="87"/>
      <c r="AI52" s="87"/>
      <c r="AJ52" s="87"/>
      <c r="AK52" s="87"/>
      <c r="AL52" s="87"/>
      <c r="AM52" s="87"/>
      <c r="AN52" s="87"/>
      <c r="AO52" s="87"/>
      <c r="AP52" s="87"/>
      <c r="AQ52" s="87"/>
      <c r="AR52" s="87"/>
      <c r="AS52" s="87"/>
      <c r="AT52" s="87"/>
      <c r="AU52" s="87"/>
    </row>
    <row r="53" spans="1:47" s="6" customFormat="1" ht="22" customHeight="1" thickBot="1" x14ac:dyDescent="0.4">
      <c r="A53" s="183" t="s">
        <v>982</v>
      </c>
      <c r="B53" s="184"/>
      <c r="C53" s="185"/>
      <c r="D53" s="1190"/>
      <c r="E53" s="348"/>
      <c r="F53" s="747"/>
      <c r="G53" s="372"/>
      <c r="H53" s="372"/>
      <c r="I53" s="372"/>
      <c r="J53" s="520"/>
      <c r="K53" s="413"/>
      <c r="L53" s="413"/>
      <c r="M53" s="414"/>
      <c r="N53" s="414"/>
      <c r="O53" s="414"/>
      <c r="P53" s="418"/>
      <c r="Q53" s="418"/>
      <c r="R53" s="414"/>
      <c r="S53" s="414"/>
      <c r="T53" s="414"/>
      <c r="U53" s="418"/>
      <c r="V53" s="418"/>
      <c r="W53" s="414"/>
      <c r="X53" s="414"/>
      <c r="Y53" s="414"/>
      <c r="Z53" s="87"/>
      <c r="AA53" s="87"/>
      <c r="AB53" s="87"/>
      <c r="AC53" s="87"/>
      <c r="AD53" s="87"/>
      <c r="AE53" s="87"/>
      <c r="AF53" s="87"/>
      <c r="AG53" s="87"/>
      <c r="AH53" s="87"/>
      <c r="AI53" s="87"/>
      <c r="AJ53" s="87"/>
      <c r="AK53" s="87"/>
      <c r="AL53" s="87"/>
      <c r="AM53" s="87"/>
      <c r="AN53" s="87"/>
      <c r="AO53" s="87"/>
      <c r="AP53" s="87"/>
      <c r="AQ53" s="87"/>
      <c r="AR53" s="87"/>
      <c r="AS53" s="87"/>
      <c r="AT53" s="87"/>
      <c r="AU53" s="87"/>
    </row>
    <row r="54" spans="1:47" s="6" customFormat="1" ht="22" customHeight="1" x14ac:dyDescent="0.35">
      <c r="A54" s="179" t="s">
        <v>3085</v>
      </c>
      <c r="B54" s="180"/>
      <c r="C54" s="180"/>
      <c r="D54" s="1188" t="s">
        <v>194</v>
      </c>
      <c r="E54" s="349"/>
      <c r="F54" s="746"/>
      <c r="G54" s="372"/>
      <c r="H54" s="372"/>
      <c r="I54" s="372"/>
      <c r="J54" s="520"/>
      <c r="K54" s="413"/>
      <c r="L54" s="413"/>
      <c r="M54" s="414"/>
      <c r="N54" s="414"/>
      <c r="O54" s="414"/>
      <c r="P54" s="418"/>
      <c r="Q54" s="418"/>
      <c r="R54" s="414"/>
      <c r="S54" s="414"/>
      <c r="T54" s="414"/>
      <c r="U54" s="418"/>
      <c r="V54" s="418"/>
      <c r="W54" s="414"/>
      <c r="X54" s="414"/>
      <c r="Y54" s="414"/>
      <c r="Z54" s="87"/>
      <c r="AA54" s="87"/>
      <c r="AB54" s="87"/>
      <c r="AC54" s="87"/>
      <c r="AD54" s="87"/>
      <c r="AE54" s="87"/>
      <c r="AF54" s="87"/>
      <c r="AG54" s="87"/>
      <c r="AH54" s="87"/>
      <c r="AI54" s="87"/>
      <c r="AJ54" s="87"/>
      <c r="AK54" s="87"/>
      <c r="AL54" s="87"/>
      <c r="AM54" s="87"/>
      <c r="AN54" s="87"/>
      <c r="AO54" s="87"/>
      <c r="AP54" s="87"/>
      <c r="AQ54" s="87"/>
      <c r="AR54" s="87"/>
      <c r="AS54" s="87"/>
      <c r="AT54" s="87"/>
      <c r="AU54" s="87"/>
    </row>
    <row r="55" spans="1:47" s="6" customFormat="1" ht="22" customHeight="1" thickBot="1" x14ac:dyDescent="0.4">
      <c r="A55" s="183" t="s">
        <v>196</v>
      </c>
      <c r="B55" s="184"/>
      <c r="C55" s="185"/>
      <c r="D55" s="1190"/>
      <c r="E55" s="348"/>
      <c r="F55" s="747"/>
      <c r="G55" s="372"/>
      <c r="H55" s="372"/>
      <c r="I55" s="372"/>
      <c r="J55" s="520"/>
      <c r="K55" s="413"/>
      <c r="L55" s="413"/>
      <c r="M55" s="414"/>
      <c r="N55" s="414"/>
      <c r="O55" s="414"/>
      <c r="P55" s="418"/>
      <c r="Q55" s="418"/>
      <c r="R55" s="414"/>
      <c r="S55" s="414"/>
      <c r="T55" s="414"/>
      <c r="U55" s="418"/>
      <c r="V55" s="418"/>
      <c r="W55" s="414"/>
      <c r="X55" s="414"/>
      <c r="Y55" s="414"/>
      <c r="Z55" s="87"/>
      <c r="AA55" s="87"/>
      <c r="AB55" s="87"/>
      <c r="AC55" s="87"/>
      <c r="AD55" s="87"/>
      <c r="AE55" s="87"/>
      <c r="AF55" s="87"/>
      <c r="AG55" s="87"/>
      <c r="AH55" s="87"/>
      <c r="AI55" s="87"/>
      <c r="AJ55" s="87"/>
      <c r="AK55" s="87"/>
      <c r="AL55" s="87"/>
      <c r="AM55" s="87"/>
      <c r="AN55" s="87"/>
      <c r="AO55" s="87"/>
      <c r="AP55" s="87"/>
      <c r="AQ55" s="87"/>
      <c r="AR55" s="87"/>
      <c r="AS55" s="87"/>
      <c r="AT55" s="87"/>
      <c r="AU55" s="87"/>
    </row>
    <row r="56" spans="1:47" s="6" customFormat="1" ht="22" customHeight="1" x14ac:dyDescent="0.35">
      <c r="A56" s="179" t="s">
        <v>197</v>
      </c>
      <c r="B56" s="180"/>
      <c r="C56" s="180"/>
      <c r="D56" s="1188" t="s">
        <v>194</v>
      </c>
      <c r="E56" s="349"/>
      <c r="F56" s="746"/>
      <c r="G56" s="372"/>
      <c r="H56" s="372"/>
      <c r="I56" s="372"/>
      <c r="J56" s="520"/>
      <c r="K56" s="413"/>
      <c r="L56" s="413"/>
      <c r="M56" s="414"/>
      <c r="N56" s="414"/>
      <c r="O56" s="414"/>
      <c r="P56" s="418"/>
      <c r="Q56" s="418"/>
      <c r="R56" s="414"/>
      <c r="S56" s="414"/>
      <c r="T56" s="414"/>
      <c r="U56" s="418"/>
      <c r="V56" s="418"/>
      <c r="W56" s="414"/>
      <c r="X56" s="414"/>
      <c r="Y56" s="414"/>
      <c r="Z56" s="87"/>
      <c r="AA56" s="87"/>
      <c r="AB56" s="87"/>
      <c r="AC56" s="87"/>
      <c r="AD56" s="87"/>
      <c r="AE56" s="87"/>
      <c r="AF56" s="87"/>
      <c r="AG56" s="87"/>
      <c r="AH56" s="87"/>
      <c r="AI56" s="87"/>
      <c r="AJ56" s="87"/>
      <c r="AK56" s="87"/>
      <c r="AL56" s="87"/>
      <c r="AM56" s="87"/>
      <c r="AN56" s="87"/>
      <c r="AO56" s="87"/>
      <c r="AP56" s="87"/>
      <c r="AQ56" s="87"/>
      <c r="AR56" s="87"/>
      <c r="AS56" s="87"/>
      <c r="AT56" s="87"/>
      <c r="AU56" s="87"/>
    </row>
    <row r="57" spans="1:47" s="6" customFormat="1" ht="22" customHeight="1" thickBot="1" x14ac:dyDescent="0.4">
      <c r="A57" s="183" t="s">
        <v>198</v>
      </c>
      <c r="B57" s="184"/>
      <c r="C57" s="185"/>
      <c r="D57" s="1190"/>
      <c r="E57" s="348"/>
      <c r="F57" s="747"/>
      <c r="G57" s="372"/>
      <c r="H57" s="372"/>
      <c r="I57" s="372"/>
      <c r="J57" s="520"/>
      <c r="K57" s="413"/>
      <c r="L57" s="413"/>
      <c r="M57" s="414"/>
      <c r="N57" s="414"/>
      <c r="O57" s="414"/>
      <c r="P57" s="418"/>
      <c r="Q57" s="418"/>
      <c r="R57" s="414"/>
      <c r="S57" s="414"/>
      <c r="T57" s="414"/>
      <c r="U57" s="418"/>
      <c r="V57" s="418"/>
      <c r="W57" s="414"/>
      <c r="X57" s="414"/>
      <c r="Y57" s="414"/>
      <c r="Z57" s="87"/>
      <c r="AA57" s="87"/>
      <c r="AB57" s="87"/>
      <c r="AC57" s="87"/>
      <c r="AD57" s="87"/>
      <c r="AE57" s="87"/>
      <c r="AF57" s="87"/>
      <c r="AG57" s="87"/>
      <c r="AH57" s="87"/>
      <c r="AI57" s="87"/>
      <c r="AJ57" s="87"/>
      <c r="AK57" s="87"/>
      <c r="AL57" s="87"/>
      <c r="AM57" s="87"/>
      <c r="AN57" s="87"/>
      <c r="AO57" s="87"/>
      <c r="AP57" s="87"/>
      <c r="AQ57" s="87"/>
      <c r="AR57" s="87"/>
      <c r="AS57" s="87"/>
      <c r="AT57" s="87"/>
      <c r="AU57" s="87"/>
    </row>
    <row r="58" spans="1:47" s="6" customFormat="1" ht="22" customHeight="1" x14ac:dyDescent="0.35">
      <c r="A58" s="179" t="s">
        <v>199</v>
      </c>
      <c r="B58" s="180"/>
      <c r="C58" s="180"/>
      <c r="D58" s="1188" t="s">
        <v>194</v>
      </c>
      <c r="E58" s="349"/>
      <c r="F58" s="746"/>
      <c r="G58" s="372"/>
      <c r="H58" s="372"/>
      <c r="I58" s="372"/>
      <c r="J58" s="520"/>
      <c r="K58" s="413"/>
      <c r="L58" s="413"/>
      <c r="M58" s="414"/>
      <c r="N58" s="414"/>
      <c r="O58" s="414"/>
      <c r="P58" s="418"/>
      <c r="Q58" s="418"/>
      <c r="R58" s="414"/>
      <c r="S58" s="414"/>
      <c r="T58" s="414"/>
      <c r="U58" s="418"/>
      <c r="V58" s="418"/>
      <c r="W58" s="414"/>
      <c r="X58" s="414"/>
      <c r="Y58" s="414"/>
      <c r="Z58" s="87"/>
      <c r="AA58" s="87"/>
      <c r="AB58" s="87"/>
      <c r="AC58" s="87"/>
      <c r="AD58" s="87"/>
      <c r="AE58" s="87"/>
      <c r="AF58" s="87"/>
      <c r="AG58" s="87"/>
      <c r="AH58" s="87"/>
      <c r="AI58" s="87"/>
      <c r="AJ58" s="87"/>
      <c r="AK58" s="87"/>
      <c r="AL58" s="87"/>
      <c r="AM58" s="87"/>
      <c r="AN58" s="87"/>
      <c r="AO58" s="87"/>
      <c r="AP58" s="87"/>
      <c r="AQ58" s="87"/>
      <c r="AR58" s="87"/>
      <c r="AS58" s="87"/>
      <c r="AT58" s="87"/>
      <c r="AU58" s="87"/>
    </row>
    <row r="59" spans="1:47" s="6" customFormat="1" ht="22" customHeight="1" thickBot="1" x14ac:dyDescent="0.4">
      <c r="A59" s="183" t="s">
        <v>3086</v>
      </c>
      <c r="B59" s="184"/>
      <c r="C59" s="185"/>
      <c r="D59" s="1190"/>
      <c r="E59" s="348"/>
      <c r="F59" s="747"/>
      <c r="G59" s="372"/>
      <c r="H59" s="372"/>
      <c r="I59" s="372"/>
      <c r="J59" s="520"/>
      <c r="K59" s="413"/>
      <c r="L59" s="413"/>
      <c r="M59" s="414"/>
      <c r="N59" s="414"/>
      <c r="O59" s="414"/>
      <c r="P59" s="418"/>
      <c r="Q59" s="418"/>
      <c r="R59" s="414"/>
      <c r="S59" s="414"/>
      <c r="T59" s="414"/>
      <c r="U59" s="418"/>
      <c r="V59" s="418"/>
      <c r="W59" s="414"/>
      <c r="X59" s="414"/>
      <c r="Y59" s="414"/>
      <c r="Z59" s="87"/>
      <c r="AA59" s="87"/>
      <c r="AB59" s="87"/>
      <c r="AC59" s="87"/>
      <c r="AD59" s="87"/>
      <c r="AE59" s="87"/>
      <c r="AF59" s="87"/>
      <c r="AG59" s="87"/>
      <c r="AH59" s="87"/>
      <c r="AI59" s="87"/>
      <c r="AJ59" s="87"/>
      <c r="AK59" s="87"/>
      <c r="AL59" s="87"/>
      <c r="AM59" s="87"/>
      <c r="AN59" s="87"/>
      <c r="AO59" s="87"/>
      <c r="AP59" s="87"/>
      <c r="AQ59" s="87"/>
      <c r="AR59" s="87"/>
      <c r="AS59" s="87"/>
      <c r="AT59" s="87"/>
      <c r="AU59" s="87"/>
    </row>
    <row r="60" spans="1:47" s="14" customFormat="1" ht="15.5" x14ac:dyDescent="0.35">
      <c r="A60" s="105"/>
      <c r="B60" s="105"/>
      <c r="C60" s="105"/>
      <c r="D60" s="104"/>
      <c r="E60" s="488"/>
      <c r="F60" s="178"/>
      <c r="G60" s="178"/>
      <c r="H60" s="178"/>
      <c r="I60" s="178"/>
      <c r="J60" s="178"/>
      <c r="K60" s="413"/>
      <c r="L60" s="413"/>
      <c r="M60" s="414"/>
      <c r="N60" s="414"/>
      <c r="O60" s="414"/>
      <c r="P60" s="418"/>
      <c r="Q60" s="418"/>
      <c r="R60" s="414"/>
      <c r="S60" s="414"/>
      <c r="T60" s="414"/>
      <c r="U60" s="418"/>
      <c r="V60" s="418"/>
      <c r="W60" s="414"/>
      <c r="X60" s="414"/>
      <c r="Y60" s="414"/>
      <c r="Z60" s="87"/>
      <c r="AA60" s="87"/>
      <c r="AB60" s="87"/>
      <c r="AC60" s="87"/>
      <c r="AD60" s="87"/>
      <c r="AE60" s="87"/>
      <c r="AF60" s="87"/>
      <c r="AG60" s="87"/>
      <c r="AH60" s="87"/>
      <c r="AI60" s="87"/>
      <c r="AJ60" s="87"/>
      <c r="AK60" s="87"/>
      <c r="AL60" s="87"/>
      <c r="AM60" s="87"/>
      <c r="AN60" s="87"/>
      <c r="AO60" s="87"/>
      <c r="AP60" s="87"/>
      <c r="AQ60" s="87"/>
      <c r="AR60" s="87"/>
      <c r="AS60" s="87"/>
      <c r="AT60" s="87"/>
      <c r="AU60" s="87"/>
    </row>
    <row r="61" spans="1:47" s="143" customFormat="1" ht="15.5" x14ac:dyDescent="0.35">
      <c r="B61" s="150"/>
      <c r="C61" s="150"/>
      <c r="D61" s="141"/>
      <c r="E61" s="211"/>
      <c r="F61" s="171"/>
      <c r="G61" s="171"/>
      <c r="H61" s="171"/>
      <c r="I61" s="171"/>
      <c r="J61" s="171"/>
      <c r="K61" s="413"/>
      <c r="L61" s="413"/>
      <c r="M61" s="414"/>
      <c r="N61" s="414"/>
      <c r="O61" s="414"/>
      <c r="P61" s="418"/>
      <c r="Q61" s="418"/>
      <c r="R61" s="414"/>
      <c r="S61" s="414"/>
      <c r="T61" s="414"/>
      <c r="U61" s="418"/>
      <c r="V61" s="418"/>
      <c r="W61" s="414"/>
      <c r="X61" s="414"/>
      <c r="Y61" s="414"/>
      <c r="Z61" s="87"/>
      <c r="AA61" s="87"/>
      <c r="AB61" s="87"/>
      <c r="AC61" s="87"/>
      <c r="AD61" s="87"/>
      <c r="AE61" s="87"/>
      <c r="AF61" s="87"/>
      <c r="AG61" s="87"/>
      <c r="AH61" s="87"/>
      <c r="AI61" s="87"/>
      <c r="AJ61" s="87"/>
      <c r="AK61" s="87"/>
      <c r="AL61" s="87"/>
      <c r="AM61" s="87"/>
      <c r="AN61" s="87"/>
      <c r="AO61" s="87"/>
      <c r="AP61" s="87"/>
      <c r="AQ61" s="87"/>
      <c r="AR61" s="87"/>
      <c r="AS61" s="87"/>
      <c r="AT61" s="87"/>
      <c r="AU61" s="87"/>
    </row>
    <row r="62" spans="1:47" s="143" customFormat="1" ht="15.5" x14ac:dyDescent="0.35">
      <c r="B62" s="150"/>
      <c r="C62" s="150"/>
      <c r="D62" s="141"/>
      <c r="E62" s="211"/>
      <c r="F62" s="171"/>
      <c r="G62" s="171"/>
      <c r="H62" s="171"/>
      <c r="I62" s="171"/>
      <c r="J62" s="171"/>
      <c r="K62" s="413"/>
      <c r="L62" s="413"/>
      <c r="M62" s="414"/>
      <c r="N62" s="414"/>
      <c r="O62" s="414"/>
      <c r="P62" s="418"/>
      <c r="Q62" s="418"/>
      <c r="R62" s="414"/>
      <c r="S62" s="414"/>
      <c r="T62" s="414"/>
      <c r="U62" s="418"/>
      <c r="V62" s="418"/>
      <c r="W62" s="414"/>
      <c r="X62" s="414"/>
      <c r="Y62" s="414"/>
      <c r="Z62" s="87"/>
      <c r="AA62" s="87"/>
      <c r="AB62" s="87"/>
      <c r="AC62" s="87"/>
      <c r="AD62" s="87"/>
      <c r="AE62" s="87"/>
      <c r="AF62" s="87"/>
      <c r="AG62" s="87"/>
      <c r="AH62" s="87"/>
      <c r="AI62" s="87"/>
      <c r="AJ62" s="87"/>
      <c r="AK62" s="87"/>
      <c r="AL62" s="87"/>
      <c r="AM62" s="87"/>
      <c r="AN62" s="87"/>
      <c r="AO62" s="87"/>
      <c r="AP62" s="87"/>
      <c r="AQ62" s="87"/>
      <c r="AR62" s="87"/>
      <c r="AS62" s="87"/>
      <c r="AT62" s="87"/>
      <c r="AU62" s="87"/>
    </row>
    <row r="63" spans="1:47" s="143" customFormat="1" ht="15.5" x14ac:dyDescent="0.35">
      <c r="B63" s="150"/>
      <c r="C63" s="150"/>
      <c r="D63" s="141"/>
      <c r="E63" s="211"/>
      <c r="F63" s="171"/>
      <c r="G63" s="171"/>
      <c r="H63" s="171"/>
      <c r="I63" s="171"/>
      <c r="J63" s="171"/>
      <c r="K63" s="413"/>
      <c r="L63" s="413"/>
      <c r="M63" s="414"/>
      <c r="N63" s="414"/>
      <c r="O63" s="414"/>
      <c r="P63" s="418"/>
      <c r="Q63" s="418"/>
      <c r="R63" s="414"/>
      <c r="S63" s="414"/>
      <c r="T63" s="414"/>
      <c r="U63" s="418"/>
      <c r="V63" s="418"/>
      <c r="W63" s="414"/>
      <c r="X63" s="414"/>
      <c r="Y63" s="414"/>
      <c r="Z63" s="87"/>
      <c r="AA63" s="87"/>
      <c r="AB63" s="87"/>
      <c r="AC63" s="87"/>
      <c r="AD63" s="87"/>
      <c r="AE63" s="87"/>
      <c r="AF63" s="87"/>
      <c r="AG63" s="87"/>
      <c r="AH63" s="87"/>
      <c r="AI63" s="87"/>
      <c r="AJ63" s="87"/>
      <c r="AK63" s="87"/>
      <c r="AL63" s="87"/>
      <c r="AM63" s="87"/>
      <c r="AN63" s="87"/>
      <c r="AO63" s="87"/>
      <c r="AP63" s="87"/>
      <c r="AQ63" s="87"/>
      <c r="AR63" s="87"/>
      <c r="AS63" s="87"/>
      <c r="AT63" s="87"/>
      <c r="AU63" s="87"/>
    </row>
    <row r="64" spans="1:47" s="143" customFormat="1" ht="15.5" x14ac:dyDescent="0.35">
      <c r="B64" s="150"/>
      <c r="C64" s="150"/>
      <c r="D64" s="141"/>
      <c r="E64" s="211"/>
      <c r="F64" s="171"/>
      <c r="G64" s="171"/>
      <c r="H64" s="171"/>
      <c r="I64" s="171"/>
      <c r="J64" s="171"/>
      <c r="K64" s="413"/>
      <c r="L64" s="413"/>
      <c r="M64" s="414"/>
      <c r="N64" s="414"/>
      <c r="O64" s="414"/>
      <c r="P64" s="418"/>
      <c r="Q64" s="418"/>
      <c r="R64" s="414"/>
      <c r="S64" s="414"/>
      <c r="T64" s="414"/>
      <c r="U64" s="418"/>
      <c r="V64" s="418"/>
      <c r="W64" s="414"/>
      <c r="X64" s="414"/>
      <c r="Y64" s="414"/>
      <c r="Z64" s="87"/>
      <c r="AA64" s="87"/>
      <c r="AB64" s="87"/>
      <c r="AC64" s="87"/>
      <c r="AD64" s="87"/>
      <c r="AE64" s="87"/>
      <c r="AF64" s="87"/>
      <c r="AG64" s="87"/>
      <c r="AH64" s="87"/>
      <c r="AI64" s="87"/>
      <c r="AJ64" s="87"/>
      <c r="AK64" s="87"/>
      <c r="AL64" s="87"/>
      <c r="AM64" s="87"/>
      <c r="AN64" s="87"/>
      <c r="AO64" s="87"/>
      <c r="AP64" s="87"/>
      <c r="AQ64" s="87"/>
      <c r="AR64" s="87"/>
      <c r="AS64" s="87"/>
      <c r="AT64" s="87"/>
      <c r="AU64" s="87"/>
    </row>
    <row r="65" spans="7:47" ht="17.5" x14ac:dyDescent="0.35">
      <c r="G65" s="489"/>
      <c r="H65" s="489"/>
      <c r="I65" s="489"/>
      <c r="K65" s="413"/>
      <c r="L65" s="413"/>
      <c r="M65" s="414"/>
      <c r="N65" s="414"/>
      <c r="O65" s="414"/>
      <c r="P65" s="418"/>
      <c r="Q65" s="418"/>
      <c r="R65" s="414"/>
      <c r="S65" s="414"/>
      <c r="T65" s="414"/>
      <c r="U65" s="418"/>
      <c r="V65" s="418"/>
      <c r="W65" s="414"/>
      <c r="X65" s="414"/>
      <c r="Y65" s="414"/>
      <c r="Z65" s="87"/>
      <c r="AA65" s="87"/>
      <c r="AB65" s="87"/>
      <c r="AC65" s="87"/>
      <c r="AD65" s="87"/>
      <c r="AE65" s="87"/>
      <c r="AF65" s="87"/>
      <c r="AG65" s="87"/>
      <c r="AH65" s="87"/>
      <c r="AI65" s="87"/>
      <c r="AJ65" s="87"/>
      <c r="AK65" s="87"/>
      <c r="AL65" s="87"/>
      <c r="AM65" s="87"/>
      <c r="AN65" s="87"/>
      <c r="AO65" s="87"/>
      <c r="AP65" s="87"/>
      <c r="AQ65" s="87"/>
      <c r="AR65" s="87"/>
      <c r="AS65" s="87"/>
      <c r="AT65" s="87"/>
      <c r="AU65" s="87"/>
    </row>
    <row r="66" spans="7:47" ht="17.5" x14ac:dyDescent="0.35">
      <c r="G66" s="489"/>
      <c r="H66" s="489"/>
      <c r="I66" s="489"/>
      <c r="K66" s="439"/>
      <c r="L66" s="439"/>
      <c r="M66" s="415"/>
      <c r="N66" s="415"/>
      <c r="O66" s="415"/>
      <c r="P66" s="439"/>
      <c r="Q66" s="439"/>
      <c r="R66" s="415"/>
      <c r="S66" s="415"/>
      <c r="T66" s="415"/>
      <c r="U66" s="439"/>
      <c r="V66" s="439"/>
      <c r="W66" s="415"/>
      <c r="X66" s="415"/>
      <c r="Y66" s="415"/>
      <c r="Z66" s="87"/>
      <c r="AA66" s="87"/>
      <c r="AB66" s="87"/>
      <c r="AC66" s="87"/>
      <c r="AD66" s="87"/>
      <c r="AE66" s="87"/>
      <c r="AF66" s="87"/>
      <c r="AG66" s="87"/>
      <c r="AH66" s="87"/>
      <c r="AI66" s="87"/>
      <c r="AJ66" s="87"/>
      <c r="AK66" s="87"/>
      <c r="AL66" s="87"/>
      <c r="AM66" s="87"/>
      <c r="AN66" s="87"/>
      <c r="AO66" s="87"/>
      <c r="AP66" s="87"/>
      <c r="AQ66" s="87"/>
      <c r="AR66" s="87"/>
      <c r="AS66" s="87"/>
      <c r="AT66" s="87"/>
      <c r="AU66" s="87"/>
    </row>
    <row r="67" spans="7:47" ht="17.5" x14ac:dyDescent="0.35">
      <c r="G67" s="489"/>
      <c r="H67" s="489"/>
      <c r="I67" s="489"/>
      <c r="K67" s="413"/>
      <c r="L67" s="413"/>
      <c r="M67" s="414"/>
      <c r="N67" s="414"/>
      <c r="O67" s="414"/>
      <c r="P67" s="418"/>
      <c r="Q67" s="418"/>
      <c r="R67" s="414"/>
      <c r="S67" s="414"/>
      <c r="T67" s="414"/>
      <c r="U67" s="418"/>
      <c r="V67" s="418"/>
      <c r="W67" s="414"/>
      <c r="X67" s="414"/>
      <c r="Y67" s="414"/>
      <c r="Z67" s="87"/>
      <c r="AA67" s="87"/>
      <c r="AB67" s="87"/>
      <c r="AC67" s="87"/>
      <c r="AD67" s="87"/>
      <c r="AE67" s="87"/>
      <c r="AF67" s="87"/>
      <c r="AG67" s="87"/>
      <c r="AH67" s="87"/>
      <c r="AI67" s="87"/>
      <c r="AJ67" s="87"/>
      <c r="AK67" s="87"/>
      <c r="AL67" s="87"/>
      <c r="AM67" s="87"/>
      <c r="AN67" s="87"/>
      <c r="AO67" s="87"/>
      <c r="AP67" s="87"/>
      <c r="AQ67" s="87"/>
      <c r="AR67" s="87"/>
      <c r="AS67" s="87"/>
      <c r="AT67" s="87"/>
      <c r="AU67" s="87"/>
    </row>
    <row r="68" spans="7:47" ht="17.5" x14ac:dyDescent="0.35">
      <c r="G68" s="489"/>
      <c r="H68" s="489"/>
      <c r="I68" s="489"/>
      <c r="K68" s="413"/>
      <c r="L68" s="413"/>
      <c r="M68" s="414"/>
      <c r="N68" s="414"/>
      <c r="O68" s="414"/>
      <c r="P68" s="418"/>
      <c r="Q68" s="418"/>
      <c r="R68" s="414"/>
      <c r="S68" s="414"/>
      <c r="T68" s="414"/>
      <c r="U68" s="418"/>
      <c r="V68" s="418"/>
      <c r="W68" s="414"/>
      <c r="X68" s="414"/>
      <c r="Y68" s="414"/>
      <c r="Z68" s="87"/>
      <c r="AA68" s="87"/>
      <c r="AB68" s="87"/>
      <c r="AC68" s="87"/>
      <c r="AD68" s="87"/>
      <c r="AE68" s="87"/>
      <c r="AF68" s="87"/>
      <c r="AG68" s="87"/>
      <c r="AH68" s="87"/>
      <c r="AI68" s="87"/>
      <c r="AJ68" s="87"/>
      <c r="AK68" s="87"/>
      <c r="AL68" s="87"/>
      <c r="AM68" s="87"/>
      <c r="AN68" s="87"/>
      <c r="AO68" s="87"/>
      <c r="AP68" s="87"/>
      <c r="AQ68" s="87"/>
      <c r="AR68" s="87"/>
      <c r="AS68" s="87"/>
      <c r="AT68" s="87"/>
      <c r="AU68" s="87"/>
    </row>
    <row r="69" spans="7:47" ht="17.5" x14ac:dyDescent="0.35">
      <c r="G69" s="489"/>
      <c r="H69" s="489"/>
      <c r="I69" s="489"/>
      <c r="K69" s="413"/>
      <c r="L69" s="413"/>
      <c r="M69" s="414"/>
      <c r="N69" s="414"/>
      <c r="O69" s="414"/>
      <c r="P69" s="418"/>
      <c r="Q69" s="418"/>
      <c r="R69" s="414"/>
      <c r="S69" s="414"/>
      <c r="T69" s="414"/>
      <c r="U69" s="418"/>
      <c r="V69" s="418"/>
      <c r="W69" s="414"/>
      <c r="X69" s="414"/>
      <c r="Y69" s="414"/>
      <c r="Z69" s="87"/>
      <c r="AA69" s="87"/>
      <c r="AB69" s="87"/>
      <c r="AC69" s="87"/>
      <c r="AD69" s="87"/>
      <c r="AE69" s="87"/>
      <c r="AF69" s="87"/>
      <c r="AG69" s="87"/>
      <c r="AH69" s="87"/>
      <c r="AI69" s="87"/>
      <c r="AJ69" s="87"/>
      <c r="AK69" s="87"/>
      <c r="AL69" s="87"/>
      <c r="AM69" s="87"/>
      <c r="AN69" s="87"/>
      <c r="AO69" s="87"/>
      <c r="AP69" s="87"/>
      <c r="AQ69" s="87"/>
      <c r="AR69" s="87"/>
      <c r="AS69" s="87"/>
      <c r="AT69" s="87"/>
      <c r="AU69" s="87"/>
    </row>
    <row r="70" spans="7:47" ht="17.5" x14ac:dyDescent="0.35">
      <c r="G70" s="489"/>
      <c r="H70" s="489"/>
      <c r="I70" s="489"/>
      <c r="K70" s="413"/>
      <c r="L70" s="413"/>
      <c r="M70" s="414"/>
      <c r="N70" s="414"/>
      <c r="O70" s="414"/>
      <c r="P70" s="418"/>
      <c r="Q70" s="418"/>
      <c r="R70" s="414"/>
      <c r="S70" s="414"/>
      <c r="T70" s="414"/>
      <c r="U70" s="418"/>
      <c r="V70" s="418"/>
      <c r="W70" s="414"/>
      <c r="X70" s="414"/>
      <c r="Y70" s="414"/>
      <c r="Z70" s="87"/>
      <c r="AA70" s="87"/>
      <c r="AB70" s="87"/>
      <c r="AC70" s="87"/>
      <c r="AD70" s="87"/>
      <c r="AE70" s="87"/>
      <c r="AF70" s="87"/>
      <c r="AG70" s="87"/>
      <c r="AH70" s="87"/>
      <c r="AI70" s="87"/>
      <c r="AJ70" s="87"/>
      <c r="AK70" s="87"/>
      <c r="AL70" s="87"/>
      <c r="AM70" s="87"/>
      <c r="AN70" s="87"/>
      <c r="AO70" s="87"/>
      <c r="AP70" s="87"/>
      <c r="AQ70" s="87"/>
      <c r="AR70" s="87"/>
      <c r="AS70" s="87"/>
      <c r="AT70" s="87"/>
      <c r="AU70" s="87"/>
    </row>
    <row r="71" spans="7:47" ht="17.5" x14ac:dyDescent="0.35">
      <c r="G71" s="489"/>
      <c r="H71" s="489"/>
      <c r="I71" s="489"/>
      <c r="K71" s="413"/>
      <c r="L71" s="413"/>
      <c r="M71" s="414"/>
      <c r="N71" s="414"/>
      <c r="O71" s="414"/>
      <c r="P71" s="418"/>
      <c r="Q71" s="418"/>
      <c r="R71" s="414"/>
      <c r="S71" s="414"/>
      <c r="T71" s="414"/>
      <c r="U71" s="418"/>
      <c r="V71" s="418"/>
      <c r="W71" s="414"/>
      <c r="X71" s="414"/>
      <c r="Y71" s="414"/>
      <c r="Z71" s="87"/>
      <c r="AA71" s="87"/>
      <c r="AB71" s="87"/>
      <c r="AC71" s="87"/>
      <c r="AD71" s="87"/>
      <c r="AE71" s="87"/>
      <c r="AF71" s="87"/>
      <c r="AG71" s="87"/>
      <c r="AH71" s="87"/>
      <c r="AI71" s="87"/>
      <c r="AJ71" s="87"/>
      <c r="AK71" s="87"/>
      <c r="AL71" s="87"/>
      <c r="AM71" s="87"/>
      <c r="AN71" s="87"/>
      <c r="AO71" s="87"/>
      <c r="AP71" s="87"/>
      <c r="AQ71" s="87"/>
      <c r="AR71" s="87"/>
      <c r="AS71" s="87"/>
      <c r="AT71" s="87"/>
      <c r="AU71" s="87"/>
    </row>
    <row r="72" spans="7:47" ht="17.5" x14ac:dyDescent="0.35">
      <c r="G72" s="489"/>
      <c r="H72" s="489"/>
      <c r="I72" s="489"/>
      <c r="K72" s="439"/>
      <c r="L72" s="439"/>
      <c r="M72" s="415"/>
      <c r="N72" s="415"/>
      <c r="O72" s="415"/>
      <c r="P72" s="439"/>
      <c r="Q72" s="439"/>
      <c r="R72" s="415"/>
      <c r="S72" s="415"/>
      <c r="T72" s="415"/>
      <c r="U72" s="439"/>
      <c r="V72" s="439"/>
      <c r="W72" s="415"/>
      <c r="X72" s="415"/>
      <c r="Y72" s="415"/>
      <c r="Z72" s="87"/>
      <c r="AA72" s="87"/>
      <c r="AB72" s="87"/>
      <c r="AC72" s="87"/>
      <c r="AD72" s="87"/>
      <c r="AE72" s="87"/>
      <c r="AF72" s="87"/>
      <c r="AG72" s="87"/>
      <c r="AH72" s="87"/>
      <c r="AI72" s="87"/>
      <c r="AJ72" s="87"/>
      <c r="AK72" s="87"/>
      <c r="AL72" s="87"/>
      <c r="AM72" s="87"/>
      <c r="AN72" s="87"/>
      <c r="AO72" s="87"/>
      <c r="AP72" s="87"/>
      <c r="AQ72" s="87"/>
      <c r="AR72" s="87"/>
      <c r="AS72" s="87"/>
      <c r="AT72" s="87"/>
      <c r="AU72" s="87"/>
    </row>
    <row r="73" spans="7:47" ht="17.5" x14ac:dyDescent="0.35">
      <c r="G73" s="489"/>
      <c r="H73" s="489"/>
      <c r="I73" s="489"/>
      <c r="K73" s="413"/>
      <c r="L73" s="413"/>
      <c r="M73" s="414"/>
      <c r="N73" s="414"/>
      <c r="O73" s="414"/>
      <c r="P73" s="418"/>
      <c r="Q73" s="418"/>
      <c r="R73" s="414"/>
      <c r="S73" s="414"/>
      <c r="T73" s="414"/>
      <c r="U73" s="418"/>
      <c r="V73" s="418"/>
      <c r="W73" s="414"/>
      <c r="X73" s="414"/>
      <c r="Y73" s="414"/>
      <c r="Z73" s="87"/>
      <c r="AA73" s="87"/>
      <c r="AB73" s="87"/>
      <c r="AC73" s="87"/>
      <c r="AD73" s="87"/>
      <c r="AE73" s="87"/>
      <c r="AF73" s="87"/>
      <c r="AG73" s="87"/>
      <c r="AH73" s="87"/>
      <c r="AI73" s="87"/>
      <c r="AJ73" s="87"/>
      <c r="AK73" s="87"/>
      <c r="AL73" s="87"/>
      <c r="AM73" s="87"/>
      <c r="AN73" s="87"/>
      <c r="AO73" s="87"/>
      <c r="AP73" s="87"/>
      <c r="AQ73" s="87"/>
      <c r="AR73" s="87"/>
      <c r="AS73" s="87"/>
      <c r="AT73" s="87"/>
      <c r="AU73" s="87"/>
    </row>
    <row r="74" spans="7:47" ht="17.5" x14ac:dyDescent="0.35">
      <c r="G74" s="489"/>
      <c r="H74" s="489"/>
      <c r="I74" s="489"/>
      <c r="K74" s="413"/>
      <c r="L74" s="413"/>
      <c r="M74" s="414"/>
      <c r="N74" s="414"/>
      <c r="O74" s="414"/>
      <c r="P74" s="418"/>
      <c r="Q74" s="418"/>
      <c r="R74" s="414"/>
      <c r="S74" s="414"/>
      <c r="T74" s="414"/>
      <c r="U74" s="418"/>
      <c r="V74" s="418"/>
      <c r="W74" s="414"/>
      <c r="X74" s="414"/>
      <c r="Y74" s="414"/>
      <c r="Z74" s="87"/>
      <c r="AA74" s="87"/>
      <c r="AB74" s="87"/>
      <c r="AC74" s="87"/>
      <c r="AD74" s="87"/>
      <c r="AE74" s="87"/>
      <c r="AF74" s="87"/>
      <c r="AG74" s="87"/>
      <c r="AH74" s="87"/>
      <c r="AI74" s="87"/>
      <c r="AJ74" s="87"/>
      <c r="AK74" s="87"/>
      <c r="AL74" s="87"/>
      <c r="AM74" s="87"/>
      <c r="AN74" s="87"/>
      <c r="AO74" s="87"/>
      <c r="AP74" s="87"/>
      <c r="AQ74" s="87"/>
      <c r="AR74" s="87"/>
      <c r="AS74" s="87"/>
      <c r="AT74" s="87"/>
      <c r="AU74" s="87"/>
    </row>
    <row r="75" spans="7:47" ht="17.5" x14ac:dyDescent="0.35">
      <c r="G75" s="489"/>
      <c r="H75" s="489"/>
      <c r="I75" s="489"/>
      <c r="K75" s="413"/>
      <c r="L75" s="413"/>
      <c r="M75" s="414"/>
      <c r="N75" s="414"/>
      <c r="O75" s="414"/>
      <c r="P75" s="418"/>
      <c r="Q75" s="418"/>
      <c r="R75" s="414"/>
      <c r="S75" s="414"/>
      <c r="T75" s="414"/>
      <c r="U75" s="418"/>
      <c r="V75" s="418"/>
      <c r="W75" s="414"/>
      <c r="X75" s="414"/>
      <c r="Y75" s="414"/>
      <c r="Z75" s="87"/>
      <c r="AA75" s="87"/>
      <c r="AB75" s="87"/>
      <c r="AC75" s="87"/>
      <c r="AD75" s="87"/>
      <c r="AE75" s="87"/>
      <c r="AF75" s="87"/>
      <c r="AG75" s="87"/>
      <c r="AH75" s="87"/>
      <c r="AI75" s="87"/>
      <c r="AJ75" s="87"/>
      <c r="AK75" s="87"/>
      <c r="AL75" s="87"/>
      <c r="AM75" s="87"/>
      <c r="AN75" s="87"/>
      <c r="AO75" s="87"/>
      <c r="AP75" s="87"/>
      <c r="AQ75" s="87"/>
      <c r="AR75" s="87"/>
      <c r="AS75" s="87"/>
      <c r="AT75" s="87"/>
      <c r="AU75" s="87"/>
    </row>
    <row r="76" spans="7:47" ht="17.5" x14ac:dyDescent="0.35">
      <c r="G76" s="489"/>
      <c r="H76" s="489"/>
      <c r="I76" s="489"/>
      <c r="K76" s="413"/>
      <c r="L76" s="413"/>
      <c r="M76" s="414"/>
      <c r="N76" s="414"/>
      <c r="O76" s="414"/>
      <c r="P76" s="418"/>
      <c r="Q76" s="418"/>
      <c r="R76" s="414"/>
      <c r="S76" s="414"/>
      <c r="T76" s="414"/>
      <c r="U76" s="418"/>
      <c r="V76" s="418"/>
      <c r="W76" s="414"/>
      <c r="X76" s="414"/>
      <c r="Y76" s="414"/>
      <c r="Z76" s="87"/>
      <c r="AA76" s="87"/>
      <c r="AB76" s="87"/>
      <c r="AC76" s="87"/>
      <c r="AD76" s="87"/>
      <c r="AE76" s="87"/>
      <c r="AF76" s="87"/>
      <c r="AG76" s="87"/>
      <c r="AH76" s="87"/>
      <c r="AI76" s="87"/>
      <c r="AJ76" s="87"/>
      <c r="AK76" s="87"/>
      <c r="AL76" s="87"/>
      <c r="AM76" s="87"/>
      <c r="AN76" s="87"/>
      <c r="AO76" s="87"/>
      <c r="AP76" s="87"/>
      <c r="AQ76" s="87"/>
      <c r="AR76" s="87"/>
      <c r="AS76" s="87"/>
      <c r="AT76" s="87"/>
      <c r="AU76" s="87"/>
    </row>
    <row r="77" spans="7:47" ht="17.5" x14ac:dyDescent="0.35">
      <c r="G77" s="489"/>
      <c r="H77" s="489"/>
      <c r="I77" s="489"/>
      <c r="K77" s="413"/>
      <c r="L77" s="413"/>
      <c r="M77" s="414"/>
      <c r="N77" s="414"/>
      <c r="O77" s="414"/>
      <c r="P77" s="418"/>
      <c r="Q77" s="418"/>
      <c r="R77" s="414"/>
      <c r="S77" s="414"/>
      <c r="T77" s="414"/>
      <c r="U77" s="418"/>
      <c r="V77" s="418"/>
      <c r="W77" s="414"/>
      <c r="X77" s="414"/>
      <c r="Y77" s="414"/>
      <c r="Z77" s="87"/>
      <c r="AA77" s="87"/>
      <c r="AB77" s="87"/>
      <c r="AC77" s="87"/>
      <c r="AD77" s="87"/>
      <c r="AE77" s="87"/>
      <c r="AF77" s="87"/>
      <c r="AG77" s="87"/>
      <c r="AH77" s="87"/>
      <c r="AI77" s="87"/>
      <c r="AJ77" s="87"/>
      <c r="AK77" s="87"/>
      <c r="AL77" s="87"/>
      <c r="AM77" s="87"/>
      <c r="AN77" s="87"/>
      <c r="AO77" s="87"/>
      <c r="AP77" s="87"/>
      <c r="AQ77" s="87"/>
      <c r="AR77" s="87"/>
      <c r="AS77" s="87"/>
      <c r="AT77" s="87"/>
      <c r="AU77" s="87"/>
    </row>
    <row r="78" spans="7:47" ht="17.5" x14ac:dyDescent="0.35">
      <c r="G78" s="489"/>
      <c r="H78" s="489"/>
      <c r="I78" s="489"/>
      <c r="K78" s="413"/>
      <c r="L78" s="413"/>
      <c r="M78" s="414"/>
      <c r="N78" s="414"/>
      <c r="O78" s="414"/>
      <c r="P78" s="418"/>
      <c r="Q78" s="418"/>
      <c r="R78" s="414"/>
      <c r="S78" s="414"/>
      <c r="T78" s="414"/>
      <c r="U78" s="418"/>
      <c r="V78" s="418"/>
      <c r="W78" s="414"/>
      <c r="X78" s="414"/>
      <c r="Y78" s="414"/>
      <c r="Z78" s="92"/>
      <c r="AA78" s="92"/>
      <c r="AB78" s="92"/>
      <c r="AC78" s="92"/>
      <c r="AD78" s="92"/>
      <c r="AE78" s="92"/>
      <c r="AF78" s="92"/>
      <c r="AG78" s="92"/>
      <c r="AH78" s="92"/>
      <c r="AI78" s="92"/>
      <c r="AJ78" s="92"/>
      <c r="AK78" s="92"/>
      <c r="AL78" s="92"/>
      <c r="AM78" s="92"/>
      <c r="AN78" s="92"/>
      <c r="AO78" s="92"/>
      <c r="AP78" s="92"/>
      <c r="AQ78" s="92"/>
      <c r="AR78" s="92"/>
      <c r="AS78" s="92"/>
      <c r="AT78" s="92"/>
      <c r="AU78" s="92"/>
    </row>
    <row r="79" spans="7:47" ht="17.5" x14ac:dyDescent="0.35">
      <c r="G79" s="489"/>
      <c r="H79" s="489"/>
      <c r="I79" s="489"/>
      <c r="K79" s="413"/>
      <c r="L79" s="413"/>
      <c r="M79" s="414"/>
      <c r="N79" s="414"/>
      <c r="O79" s="414"/>
      <c r="P79" s="418"/>
      <c r="Q79" s="418"/>
      <c r="R79" s="414"/>
      <c r="S79" s="414"/>
      <c r="T79" s="414"/>
      <c r="U79" s="418"/>
      <c r="V79" s="418"/>
      <c r="W79" s="414"/>
      <c r="X79" s="414"/>
      <c r="Y79" s="414"/>
      <c r="Z79" s="92"/>
      <c r="AA79" s="92"/>
      <c r="AB79" s="92"/>
      <c r="AC79" s="92"/>
      <c r="AD79" s="92"/>
      <c r="AE79" s="92"/>
      <c r="AF79" s="92"/>
      <c r="AG79" s="92"/>
      <c r="AH79" s="92"/>
      <c r="AI79" s="92"/>
      <c r="AJ79" s="92"/>
      <c r="AK79" s="92"/>
      <c r="AL79" s="92"/>
      <c r="AM79" s="92"/>
      <c r="AN79" s="92"/>
      <c r="AO79" s="92"/>
      <c r="AP79" s="92"/>
      <c r="AQ79" s="92"/>
      <c r="AR79" s="92"/>
      <c r="AS79" s="92"/>
      <c r="AT79" s="92"/>
      <c r="AU79" s="92"/>
    </row>
    <row r="80" spans="7:47" ht="17.5" x14ac:dyDescent="0.35">
      <c r="G80" s="489"/>
      <c r="H80" s="489"/>
      <c r="I80" s="489"/>
      <c r="K80" s="413"/>
      <c r="L80" s="413"/>
      <c r="M80" s="414"/>
      <c r="N80" s="414"/>
      <c r="O80" s="414"/>
      <c r="P80" s="418"/>
      <c r="Q80" s="418"/>
      <c r="R80" s="414"/>
      <c r="S80" s="414"/>
      <c r="T80" s="414"/>
      <c r="U80" s="418"/>
      <c r="V80" s="418"/>
      <c r="W80" s="414"/>
      <c r="X80" s="414"/>
      <c r="Y80" s="414"/>
      <c r="Z80" s="92"/>
      <c r="AA80" s="92"/>
      <c r="AB80" s="92"/>
      <c r="AC80" s="92"/>
      <c r="AD80" s="92"/>
      <c r="AE80" s="92"/>
      <c r="AF80" s="92"/>
      <c r="AG80" s="92"/>
      <c r="AH80" s="92"/>
      <c r="AI80" s="92"/>
      <c r="AJ80" s="92"/>
      <c r="AK80" s="92"/>
      <c r="AL80" s="92"/>
      <c r="AM80" s="92"/>
      <c r="AN80" s="92"/>
      <c r="AO80" s="92"/>
      <c r="AP80" s="92"/>
      <c r="AQ80" s="92"/>
      <c r="AR80" s="92"/>
      <c r="AS80" s="92"/>
      <c r="AT80" s="92"/>
      <c r="AU80" s="92"/>
    </row>
    <row r="81" spans="7:47" ht="17.5" x14ac:dyDescent="0.35">
      <c r="G81" s="489"/>
      <c r="H81" s="489"/>
      <c r="I81" s="489"/>
      <c r="K81" s="760"/>
      <c r="L81" s="440"/>
      <c r="M81" s="440"/>
      <c r="N81" s="440"/>
      <c r="O81" s="440"/>
      <c r="P81" s="760"/>
      <c r="Q81" s="440"/>
      <c r="R81" s="440"/>
      <c r="S81" s="440"/>
      <c r="T81" s="440"/>
      <c r="U81" s="760"/>
      <c r="V81" s="440"/>
      <c r="W81" s="440"/>
      <c r="X81" s="440"/>
      <c r="Y81" s="440"/>
      <c r="Z81" s="92"/>
      <c r="AA81" s="92"/>
      <c r="AB81" s="92"/>
      <c r="AC81" s="92"/>
      <c r="AD81" s="92"/>
      <c r="AE81" s="92"/>
      <c r="AF81" s="92"/>
      <c r="AG81" s="92"/>
      <c r="AH81" s="92"/>
      <c r="AI81" s="92"/>
      <c r="AJ81" s="92"/>
      <c r="AK81" s="92"/>
      <c r="AL81" s="92"/>
      <c r="AM81" s="92"/>
      <c r="AN81" s="92"/>
      <c r="AO81" s="92"/>
      <c r="AP81" s="92"/>
      <c r="AQ81" s="92"/>
      <c r="AR81" s="92"/>
      <c r="AS81" s="92"/>
      <c r="AT81" s="92"/>
      <c r="AU81" s="92"/>
    </row>
    <row r="82" spans="7:47" ht="17.5" x14ac:dyDescent="0.35">
      <c r="G82" s="489"/>
      <c r="H82" s="489"/>
      <c r="I82" s="489"/>
      <c r="K82" s="413"/>
      <c r="L82" s="413"/>
      <c r="M82" s="414"/>
      <c r="N82" s="414"/>
      <c r="O82" s="414"/>
      <c r="P82" s="418"/>
      <c r="Q82" s="418"/>
      <c r="R82" s="414"/>
      <c r="S82" s="414"/>
      <c r="T82" s="414"/>
      <c r="U82" s="418"/>
      <c r="V82" s="418"/>
      <c r="W82" s="414"/>
      <c r="X82" s="414"/>
      <c r="Y82" s="414"/>
      <c r="Z82" s="92"/>
      <c r="AA82" s="92"/>
      <c r="AB82" s="92"/>
      <c r="AC82" s="92"/>
      <c r="AD82" s="92"/>
      <c r="AE82" s="92"/>
      <c r="AF82" s="92"/>
      <c r="AG82" s="92"/>
      <c r="AH82" s="92"/>
      <c r="AI82" s="92"/>
      <c r="AJ82" s="92"/>
      <c r="AK82" s="92"/>
      <c r="AL82" s="92"/>
      <c r="AM82" s="92"/>
      <c r="AN82" s="92"/>
      <c r="AO82" s="92"/>
      <c r="AP82" s="92"/>
      <c r="AQ82" s="92"/>
      <c r="AR82" s="92"/>
      <c r="AS82" s="92"/>
      <c r="AT82" s="92"/>
      <c r="AU82" s="92"/>
    </row>
    <row r="83" spans="7:47" ht="17.5" x14ac:dyDescent="0.35">
      <c r="G83" s="489"/>
      <c r="H83" s="489"/>
      <c r="I83" s="489"/>
      <c r="K83" s="422"/>
      <c r="L83" s="422"/>
      <c r="M83" s="443"/>
      <c r="N83" s="443"/>
      <c r="O83" s="443"/>
      <c r="P83" s="419"/>
      <c r="Q83" s="419"/>
      <c r="R83" s="443"/>
      <c r="S83" s="443"/>
      <c r="T83" s="443"/>
      <c r="U83" s="419"/>
      <c r="V83" s="419"/>
      <c r="W83" s="443"/>
      <c r="X83" s="443"/>
      <c r="Y83" s="443"/>
      <c r="Z83" s="92"/>
      <c r="AA83" s="92"/>
      <c r="AB83" s="92"/>
      <c r="AC83" s="92"/>
      <c r="AD83" s="92"/>
      <c r="AE83" s="92"/>
      <c r="AF83" s="92"/>
      <c r="AG83" s="92"/>
      <c r="AH83" s="92"/>
      <c r="AI83" s="92"/>
      <c r="AJ83" s="92"/>
      <c r="AK83" s="92"/>
      <c r="AL83" s="92"/>
      <c r="AM83" s="92"/>
      <c r="AN83" s="92"/>
      <c r="AO83" s="92"/>
      <c r="AP83" s="92"/>
      <c r="AQ83" s="92"/>
      <c r="AR83" s="92"/>
      <c r="AS83" s="92"/>
      <c r="AT83" s="92"/>
      <c r="AU83" s="92"/>
    </row>
    <row r="84" spans="7:47" ht="17.5" x14ac:dyDescent="0.35">
      <c r="G84" s="489"/>
      <c r="H84" s="489"/>
      <c r="I84" s="489"/>
      <c r="K84" s="422"/>
      <c r="L84" s="422"/>
      <c r="M84" s="443"/>
      <c r="N84" s="443"/>
      <c r="O84" s="443"/>
      <c r="P84" s="419"/>
      <c r="Q84" s="419"/>
      <c r="R84" s="443"/>
      <c r="S84" s="443"/>
      <c r="T84" s="443"/>
      <c r="U84" s="419"/>
      <c r="V84" s="419"/>
      <c r="W84" s="443"/>
      <c r="X84" s="443"/>
      <c r="Y84" s="443"/>
      <c r="Z84" s="87"/>
      <c r="AA84" s="87"/>
      <c r="AB84" s="87"/>
      <c r="AC84" s="87"/>
      <c r="AD84" s="87"/>
      <c r="AE84" s="87"/>
      <c r="AF84" s="87"/>
      <c r="AG84" s="87"/>
      <c r="AH84" s="87"/>
      <c r="AI84" s="87"/>
      <c r="AJ84" s="87"/>
      <c r="AK84" s="87"/>
      <c r="AL84" s="87"/>
      <c r="AM84" s="87"/>
      <c r="AN84" s="87"/>
      <c r="AO84" s="87"/>
      <c r="AP84" s="87"/>
      <c r="AQ84" s="87"/>
      <c r="AR84" s="87"/>
      <c r="AS84" s="87"/>
      <c r="AT84" s="87"/>
      <c r="AU84" s="87"/>
    </row>
    <row r="85" spans="7:47" ht="17.5" x14ac:dyDescent="0.35">
      <c r="G85" s="489"/>
      <c r="H85" s="489"/>
      <c r="I85" s="489"/>
      <c r="K85" s="413"/>
      <c r="L85" s="413"/>
      <c r="M85" s="414"/>
      <c r="N85" s="414"/>
      <c r="O85" s="414"/>
      <c r="P85" s="418"/>
      <c r="Q85" s="418"/>
      <c r="R85" s="414"/>
      <c r="S85" s="414"/>
      <c r="T85" s="414"/>
      <c r="U85" s="418"/>
      <c r="V85" s="418"/>
      <c r="W85" s="414"/>
      <c r="X85" s="414"/>
      <c r="Y85" s="414"/>
      <c r="Z85" s="92"/>
      <c r="AA85" s="92"/>
      <c r="AB85" s="92"/>
      <c r="AC85" s="92"/>
      <c r="AD85" s="92"/>
      <c r="AE85" s="92"/>
      <c r="AF85" s="92"/>
      <c r="AG85" s="92"/>
      <c r="AH85" s="92"/>
      <c r="AI85" s="92"/>
      <c r="AJ85" s="92"/>
      <c r="AK85" s="92"/>
      <c r="AL85" s="92"/>
      <c r="AM85" s="92"/>
      <c r="AN85" s="92"/>
      <c r="AO85" s="92"/>
      <c r="AP85" s="92"/>
      <c r="AQ85" s="92"/>
      <c r="AR85" s="92"/>
      <c r="AS85" s="92"/>
      <c r="AT85" s="92"/>
      <c r="AU85" s="92"/>
    </row>
    <row r="86" spans="7:47" ht="17.5" x14ac:dyDescent="0.35">
      <c r="G86" s="489"/>
      <c r="H86" s="489"/>
      <c r="I86" s="489"/>
      <c r="K86" s="413"/>
      <c r="L86" s="413"/>
      <c r="M86" s="414"/>
      <c r="N86" s="414"/>
      <c r="O86" s="414"/>
      <c r="P86" s="418"/>
      <c r="Q86" s="418"/>
      <c r="R86" s="414"/>
      <c r="S86" s="414"/>
      <c r="T86" s="414"/>
      <c r="U86" s="418"/>
      <c r="V86" s="418"/>
      <c r="W86" s="414"/>
      <c r="X86" s="414"/>
      <c r="Y86" s="414"/>
      <c r="Z86" s="92"/>
      <c r="AA86" s="92"/>
      <c r="AB86" s="92"/>
      <c r="AC86" s="92"/>
      <c r="AD86" s="92"/>
      <c r="AE86" s="92"/>
      <c r="AF86" s="92"/>
      <c r="AG86" s="92"/>
      <c r="AH86" s="92"/>
      <c r="AI86" s="92"/>
      <c r="AJ86" s="92"/>
      <c r="AK86" s="92"/>
      <c r="AL86" s="92"/>
      <c r="AM86" s="92"/>
      <c r="AN86" s="92"/>
      <c r="AO86" s="92"/>
      <c r="AP86" s="92"/>
      <c r="AQ86" s="92"/>
      <c r="AR86" s="92"/>
      <c r="AS86" s="92"/>
      <c r="AT86" s="92"/>
      <c r="AU86" s="92"/>
    </row>
    <row r="87" spans="7:47" ht="17.5" x14ac:dyDescent="0.35">
      <c r="G87" s="489"/>
      <c r="H87" s="489"/>
      <c r="I87" s="489"/>
      <c r="K87" s="413"/>
      <c r="L87" s="413"/>
      <c r="M87" s="414"/>
      <c r="N87" s="414"/>
      <c r="O87" s="414"/>
      <c r="P87" s="418"/>
      <c r="Q87" s="418"/>
      <c r="R87" s="414"/>
      <c r="S87" s="414"/>
      <c r="T87" s="414"/>
      <c r="U87" s="418"/>
      <c r="V87" s="418"/>
      <c r="W87" s="414"/>
      <c r="X87" s="414"/>
      <c r="Y87" s="414"/>
      <c r="Z87" s="92"/>
      <c r="AA87" s="92"/>
      <c r="AB87" s="92"/>
      <c r="AC87" s="92"/>
      <c r="AD87" s="92"/>
      <c r="AE87" s="92"/>
      <c r="AF87" s="92"/>
      <c r="AG87" s="92"/>
      <c r="AH87" s="92"/>
      <c r="AI87" s="92"/>
      <c r="AJ87" s="92"/>
      <c r="AK87" s="92"/>
      <c r="AL87" s="92"/>
      <c r="AM87" s="92"/>
      <c r="AN87" s="92"/>
      <c r="AO87" s="92"/>
      <c r="AP87" s="92"/>
      <c r="AQ87" s="92"/>
      <c r="AR87" s="92"/>
      <c r="AS87" s="92"/>
      <c r="AT87" s="92"/>
      <c r="AU87" s="92"/>
    </row>
    <row r="88" spans="7:47" x14ac:dyDescent="0.35">
      <c r="G88" s="490"/>
      <c r="H88" s="490"/>
      <c r="I88" s="490"/>
      <c r="K88" s="413"/>
      <c r="L88" s="413"/>
      <c r="M88" s="414"/>
      <c r="N88" s="414"/>
      <c r="O88" s="414"/>
      <c r="P88" s="418"/>
      <c r="Q88" s="418"/>
      <c r="R88" s="414"/>
      <c r="S88" s="414"/>
      <c r="T88" s="414"/>
      <c r="U88" s="418"/>
      <c r="V88" s="418"/>
      <c r="W88" s="414"/>
      <c r="X88" s="414"/>
      <c r="Y88" s="414"/>
      <c r="Z88" s="92"/>
      <c r="AA88" s="92"/>
      <c r="AB88" s="92"/>
      <c r="AC88" s="92"/>
      <c r="AD88" s="92"/>
      <c r="AE88" s="92"/>
      <c r="AF88" s="92"/>
      <c r="AG88" s="92"/>
      <c r="AH88" s="92"/>
      <c r="AI88" s="92"/>
      <c r="AJ88" s="92"/>
      <c r="AK88" s="92"/>
      <c r="AL88" s="92"/>
      <c r="AM88" s="92"/>
      <c r="AN88" s="92"/>
      <c r="AO88" s="92"/>
      <c r="AP88" s="92"/>
      <c r="AQ88" s="92"/>
      <c r="AR88" s="92"/>
      <c r="AS88" s="92"/>
      <c r="AT88" s="92"/>
      <c r="AU88" s="92"/>
    </row>
    <row r="89" spans="7:47" ht="17.5" x14ac:dyDescent="0.35">
      <c r="G89" s="489"/>
      <c r="H89" s="489"/>
      <c r="I89" s="489"/>
      <c r="K89" s="413"/>
      <c r="L89" s="413"/>
      <c r="M89" s="414"/>
      <c r="N89" s="414"/>
      <c r="O89" s="414"/>
      <c r="P89" s="418"/>
      <c r="Q89" s="418"/>
      <c r="R89" s="414"/>
      <c r="S89" s="414"/>
      <c r="T89" s="414"/>
      <c r="U89" s="418"/>
      <c r="V89" s="418"/>
      <c r="W89" s="414"/>
      <c r="X89" s="414"/>
      <c r="Y89" s="414"/>
      <c r="Z89" s="92"/>
      <c r="AA89" s="92"/>
      <c r="AB89" s="92"/>
      <c r="AC89" s="92"/>
      <c r="AD89" s="92"/>
      <c r="AE89" s="92"/>
      <c r="AF89" s="92"/>
      <c r="AG89" s="92"/>
      <c r="AH89" s="92"/>
      <c r="AI89" s="92"/>
      <c r="AJ89" s="92"/>
      <c r="AK89" s="92"/>
      <c r="AL89" s="92"/>
      <c r="AM89" s="92"/>
      <c r="AN89" s="92"/>
      <c r="AO89" s="92"/>
      <c r="AP89" s="92"/>
      <c r="AQ89" s="92"/>
      <c r="AR89" s="92"/>
      <c r="AS89" s="92"/>
      <c r="AT89" s="92"/>
      <c r="AU89" s="92"/>
    </row>
    <row r="90" spans="7:47" ht="17.5" x14ac:dyDescent="0.35">
      <c r="G90" s="489"/>
      <c r="H90" s="489"/>
      <c r="I90" s="489"/>
      <c r="K90" s="413"/>
      <c r="L90" s="413"/>
      <c r="M90" s="414"/>
      <c r="N90" s="414"/>
      <c r="O90" s="414"/>
      <c r="P90" s="418"/>
      <c r="Q90" s="418"/>
      <c r="R90" s="414"/>
      <c r="S90" s="414"/>
      <c r="T90" s="414"/>
      <c r="U90" s="418"/>
      <c r="V90" s="418"/>
      <c r="W90" s="414"/>
      <c r="X90" s="414"/>
      <c r="Y90" s="414"/>
      <c r="Z90" s="92"/>
      <c r="AA90" s="92"/>
      <c r="AB90" s="92"/>
      <c r="AC90" s="92"/>
      <c r="AD90" s="92"/>
      <c r="AE90" s="92"/>
      <c r="AF90" s="92"/>
      <c r="AG90" s="92"/>
      <c r="AH90" s="92"/>
      <c r="AI90" s="92"/>
      <c r="AJ90" s="92"/>
      <c r="AK90" s="92"/>
      <c r="AL90" s="92"/>
      <c r="AM90" s="92"/>
      <c r="AN90" s="92"/>
      <c r="AO90" s="92"/>
      <c r="AP90" s="92"/>
      <c r="AQ90" s="92"/>
      <c r="AR90" s="92"/>
      <c r="AS90" s="92"/>
      <c r="AT90" s="92"/>
      <c r="AU90" s="92"/>
    </row>
    <row r="91" spans="7:47" ht="17.5" x14ac:dyDescent="0.35">
      <c r="G91" s="489"/>
      <c r="H91" s="489"/>
      <c r="I91" s="489"/>
      <c r="K91" s="413"/>
      <c r="L91" s="413"/>
      <c r="M91" s="414"/>
      <c r="N91" s="414"/>
      <c r="O91" s="414"/>
      <c r="P91" s="418"/>
      <c r="Q91" s="418"/>
      <c r="R91" s="414"/>
      <c r="S91" s="414"/>
      <c r="T91" s="414"/>
      <c r="U91" s="418"/>
      <c r="V91" s="418"/>
      <c r="W91" s="414"/>
      <c r="X91" s="414"/>
      <c r="Y91" s="414"/>
      <c r="Z91" s="92"/>
      <c r="AA91" s="92"/>
      <c r="AB91" s="92"/>
      <c r="AC91" s="92"/>
      <c r="AD91" s="92"/>
      <c r="AE91" s="92"/>
      <c r="AF91" s="92"/>
      <c r="AG91" s="92"/>
      <c r="AH91" s="92"/>
      <c r="AI91" s="92"/>
      <c r="AJ91" s="92"/>
      <c r="AK91" s="92"/>
      <c r="AL91" s="92"/>
      <c r="AM91" s="92"/>
      <c r="AN91" s="92"/>
      <c r="AO91" s="92"/>
      <c r="AP91" s="92"/>
      <c r="AQ91" s="92"/>
      <c r="AR91" s="92"/>
      <c r="AS91" s="92"/>
      <c r="AT91" s="92"/>
      <c r="AU91" s="92"/>
    </row>
    <row r="92" spans="7:47" x14ac:dyDescent="0.35">
      <c r="K92" s="413"/>
      <c r="L92" s="413"/>
      <c r="M92" s="414"/>
      <c r="N92" s="414"/>
      <c r="O92" s="414"/>
      <c r="P92" s="418"/>
      <c r="Q92" s="418"/>
      <c r="R92" s="414"/>
      <c r="S92" s="414"/>
      <c r="T92" s="414"/>
      <c r="U92" s="418"/>
      <c r="V92" s="418"/>
      <c r="W92" s="414"/>
      <c r="X92" s="414"/>
      <c r="Y92" s="414"/>
      <c r="Z92" s="92"/>
      <c r="AA92" s="92"/>
      <c r="AB92" s="92"/>
      <c r="AC92" s="92"/>
      <c r="AD92" s="92"/>
      <c r="AE92" s="92"/>
      <c r="AF92" s="92"/>
      <c r="AG92" s="92"/>
      <c r="AH92" s="92"/>
      <c r="AI92" s="92"/>
      <c r="AJ92" s="92"/>
      <c r="AK92" s="92"/>
      <c r="AL92" s="92"/>
      <c r="AM92" s="92"/>
      <c r="AN92" s="92"/>
      <c r="AO92" s="92"/>
      <c r="AP92" s="92"/>
      <c r="AQ92" s="92"/>
      <c r="AR92" s="92"/>
      <c r="AS92" s="92"/>
      <c r="AT92" s="92"/>
      <c r="AU92" s="92"/>
    </row>
    <row r="93" spans="7:47" x14ac:dyDescent="0.35">
      <c r="K93" s="413"/>
      <c r="L93" s="413"/>
      <c r="M93" s="414"/>
      <c r="N93" s="414"/>
      <c r="O93" s="414"/>
      <c r="P93" s="418"/>
      <c r="Q93" s="418"/>
      <c r="R93" s="414"/>
      <c r="S93" s="414"/>
      <c r="T93" s="414"/>
      <c r="U93" s="418"/>
      <c r="V93" s="418"/>
      <c r="W93" s="414"/>
      <c r="X93" s="414"/>
      <c r="Y93" s="414"/>
      <c r="Z93" s="92"/>
      <c r="AA93" s="92"/>
      <c r="AB93" s="92"/>
      <c r="AC93" s="92"/>
      <c r="AD93" s="92"/>
      <c r="AE93" s="92"/>
      <c r="AF93" s="92"/>
      <c r="AG93" s="92"/>
      <c r="AH93" s="92"/>
      <c r="AI93" s="92"/>
      <c r="AJ93" s="92"/>
      <c r="AK93" s="92"/>
      <c r="AL93" s="92"/>
      <c r="AM93" s="92"/>
      <c r="AN93" s="92"/>
      <c r="AO93" s="92"/>
      <c r="AP93" s="92"/>
      <c r="AQ93" s="92"/>
      <c r="AR93" s="92"/>
      <c r="AS93" s="92"/>
      <c r="AT93" s="92"/>
      <c r="AU93" s="92"/>
    </row>
    <row r="94" spans="7:47" x14ac:dyDescent="0.35">
      <c r="K94" s="413"/>
      <c r="L94" s="413"/>
      <c r="M94" s="414"/>
      <c r="N94" s="414"/>
      <c r="O94" s="414"/>
      <c r="P94" s="418"/>
      <c r="Q94" s="418"/>
      <c r="R94" s="414"/>
      <c r="S94" s="414"/>
      <c r="T94" s="414"/>
      <c r="U94" s="418"/>
      <c r="V94" s="418"/>
      <c r="W94" s="414"/>
      <c r="X94" s="414"/>
      <c r="Y94" s="414"/>
      <c r="Z94" s="92"/>
      <c r="AA94" s="92"/>
      <c r="AB94" s="92"/>
      <c r="AC94" s="92"/>
      <c r="AD94" s="92"/>
      <c r="AE94" s="92"/>
      <c r="AF94" s="92"/>
      <c r="AG94" s="92"/>
      <c r="AH94" s="92"/>
      <c r="AI94" s="92"/>
      <c r="AJ94" s="92"/>
      <c r="AK94" s="92"/>
      <c r="AL94" s="92"/>
      <c r="AM94" s="92"/>
      <c r="AN94" s="92"/>
      <c r="AO94" s="92"/>
      <c r="AP94" s="92"/>
      <c r="AQ94" s="92"/>
      <c r="AR94" s="92"/>
      <c r="AS94" s="92"/>
      <c r="AT94" s="92"/>
      <c r="AU94" s="92"/>
    </row>
    <row r="95" spans="7:47" x14ac:dyDescent="0.35">
      <c r="K95" s="413"/>
      <c r="L95" s="413"/>
      <c r="M95" s="414"/>
      <c r="N95" s="414"/>
      <c r="O95" s="414"/>
      <c r="P95" s="418"/>
      <c r="Q95" s="418"/>
      <c r="R95" s="414"/>
      <c r="S95" s="414"/>
      <c r="T95" s="414"/>
      <c r="U95" s="418"/>
      <c r="V95" s="418"/>
      <c r="W95" s="414"/>
      <c r="X95" s="414"/>
      <c r="Y95" s="414"/>
      <c r="Z95" s="92"/>
      <c r="AA95" s="92"/>
      <c r="AB95" s="92"/>
      <c r="AC95" s="92"/>
      <c r="AD95" s="92"/>
      <c r="AE95" s="92"/>
      <c r="AF95" s="92"/>
      <c r="AG95" s="92"/>
      <c r="AH95" s="92"/>
      <c r="AI95" s="92"/>
      <c r="AJ95" s="92"/>
      <c r="AK95" s="92"/>
      <c r="AL95" s="92"/>
      <c r="AM95" s="92"/>
      <c r="AN95" s="92"/>
      <c r="AO95" s="92"/>
      <c r="AP95" s="92"/>
      <c r="AQ95" s="92"/>
      <c r="AR95" s="92"/>
      <c r="AS95" s="92"/>
      <c r="AT95" s="92"/>
      <c r="AU95" s="92"/>
    </row>
    <row r="96" spans="7:47" x14ac:dyDescent="0.35">
      <c r="K96" s="413"/>
      <c r="L96" s="413"/>
      <c r="M96" s="414"/>
      <c r="N96" s="414"/>
      <c r="O96" s="414"/>
      <c r="P96" s="418"/>
      <c r="Q96" s="418"/>
      <c r="R96" s="414"/>
      <c r="S96" s="414"/>
      <c r="T96" s="414"/>
      <c r="U96" s="418"/>
      <c r="V96" s="418"/>
      <c r="W96" s="414"/>
      <c r="X96" s="414"/>
      <c r="Y96" s="414"/>
      <c r="Z96" s="92"/>
      <c r="AA96" s="92"/>
      <c r="AB96" s="92"/>
      <c r="AC96" s="92"/>
      <c r="AD96" s="92"/>
      <c r="AE96" s="92"/>
      <c r="AF96" s="92"/>
      <c r="AG96" s="92"/>
      <c r="AH96" s="92"/>
      <c r="AI96" s="92"/>
      <c r="AJ96" s="92"/>
      <c r="AK96" s="92"/>
      <c r="AL96" s="92"/>
      <c r="AM96" s="92"/>
      <c r="AN96" s="92"/>
      <c r="AO96" s="92"/>
      <c r="AP96" s="92"/>
      <c r="AQ96" s="92"/>
      <c r="AR96" s="92"/>
      <c r="AS96" s="92"/>
      <c r="AT96" s="92"/>
      <c r="AU96" s="92"/>
    </row>
    <row r="97" spans="11:47" x14ac:dyDescent="0.35">
      <c r="K97" s="413"/>
      <c r="L97" s="413"/>
      <c r="M97" s="414"/>
      <c r="N97" s="414"/>
      <c r="O97" s="414"/>
      <c r="P97" s="418"/>
      <c r="Q97" s="418"/>
      <c r="R97" s="414"/>
      <c r="S97" s="414"/>
      <c r="T97" s="414"/>
      <c r="U97" s="418"/>
      <c r="V97" s="418"/>
      <c r="W97" s="414"/>
      <c r="X97" s="414"/>
      <c r="Y97" s="414"/>
      <c r="Z97" s="92"/>
      <c r="AA97" s="92"/>
      <c r="AB97" s="92"/>
      <c r="AC97" s="92"/>
      <c r="AD97" s="92"/>
      <c r="AE97" s="92"/>
      <c r="AF97" s="92"/>
      <c r="AG97" s="92"/>
      <c r="AH97" s="92"/>
      <c r="AI97" s="92"/>
      <c r="AJ97" s="92"/>
      <c r="AK97" s="92"/>
      <c r="AL97" s="92"/>
      <c r="AM97" s="92"/>
      <c r="AN97" s="92"/>
      <c r="AO97" s="92"/>
      <c r="AP97" s="92"/>
      <c r="AQ97" s="92"/>
      <c r="AR97" s="92"/>
      <c r="AS97" s="92"/>
      <c r="AT97" s="92"/>
      <c r="AU97" s="92"/>
    </row>
    <row r="98" spans="11:47" x14ac:dyDescent="0.35">
      <c r="K98" s="413"/>
      <c r="L98" s="413"/>
      <c r="M98" s="414"/>
      <c r="N98" s="414"/>
      <c r="O98" s="414"/>
      <c r="P98" s="418"/>
      <c r="Q98" s="418"/>
      <c r="R98" s="414"/>
      <c r="S98" s="414"/>
      <c r="T98" s="414"/>
      <c r="U98" s="418"/>
      <c r="V98" s="418"/>
      <c r="W98" s="414"/>
      <c r="X98" s="414"/>
      <c r="Y98" s="414"/>
      <c r="Z98" s="92"/>
      <c r="AA98" s="92"/>
      <c r="AB98" s="92"/>
      <c r="AC98" s="92"/>
      <c r="AD98" s="92"/>
      <c r="AE98" s="92"/>
      <c r="AF98" s="92"/>
      <c r="AG98" s="92"/>
      <c r="AH98" s="92"/>
      <c r="AI98" s="92"/>
      <c r="AJ98" s="92"/>
      <c r="AK98" s="92"/>
      <c r="AL98" s="92"/>
      <c r="AM98" s="92"/>
      <c r="AN98" s="92"/>
      <c r="AO98" s="92"/>
      <c r="AP98" s="92"/>
      <c r="AQ98" s="92"/>
      <c r="AR98" s="92"/>
      <c r="AS98" s="92"/>
      <c r="AT98" s="92"/>
      <c r="AU98" s="92"/>
    </row>
    <row r="99" spans="11:47" x14ac:dyDescent="0.35">
      <c r="K99" s="413"/>
      <c r="L99" s="413"/>
      <c r="M99" s="414"/>
      <c r="N99" s="414"/>
      <c r="O99" s="414"/>
      <c r="P99" s="418"/>
      <c r="Q99" s="418"/>
      <c r="R99" s="414"/>
      <c r="S99" s="414"/>
      <c r="T99" s="414"/>
      <c r="U99" s="418"/>
      <c r="V99" s="418"/>
      <c r="W99" s="414"/>
      <c r="X99" s="414"/>
      <c r="Y99" s="414"/>
      <c r="Z99" s="92"/>
      <c r="AA99" s="92"/>
      <c r="AB99" s="92"/>
      <c r="AC99" s="92"/>
      <c r="AD99" s="92"/>
      <c r="AE99" s="92"/>
      <c r="AF99" s="92"/>
      <c r="AG99" s="92"/>
      <c r="AH99" s="92"/>
      <c r="AI99" s="92"/>
      <c r="AJ99" s="92"/>
      <c r="AK99" s="92"/>
      <c r="AL99" s="92"/>
      <c r="AM99" s="92"/>
      <c r="AN99" s="92"/>
      <c r="AO99" s="92"/>
      <c r="AP99" s="92"/>
      <c r="AQ99" s="92"/>
      <c r="AR99" s="92"/>
      <c r="AS99" s="92"/>
      <c r="AT99" s="92"/>
      <c r="AU99" s="92"/>
    </row>
    <row r="100" spans="11:47" x14ac:dyDescent="0.35">
      <c r="K100" s="413"/>
      <c r="L100" s="413"/>
      <c r="M100" s="414"/>
      <c r="N100" s="414"/>
      <c r="O100" s="414"/>
      <c r="P100" s="418"/>
      <c r="Q100" s="418"/>
      <c r="R100" s="414"/>
      <c r="S100" s="414"/>
      <c r="T100" s="414"/>
      <c r="U100" s="418"/>
      <c r="V100" s="418"/>
      <c r="W100" s="414"/>
      <c r="X100" s="414"/>
      <c r="Y100" s="41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row>
    <row r="101" spans="11:47" x14ac:dyDescent="0.35">
      <c r="K101" s="413"/>
      <c r="L101" s="413"/>
      <c r="M101" s="414"/>
      <c r="N101" s="414"/>
      <c r="O101" s="414"/>
      <c r="P101" s="418"/>
      <c r="Q101" s="418"/>
      <c r="R101" s="414"/>
      <c r="S101" s="414"/>
      <c r="T101" s="414"/>
      <c r="U101" s="418"/>
      <c r="V101" s="418"/>
      <c r="W101" s="414"/>
      <c r="X101" s="414"/>
      <c r="Y101" s="414"/>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row>
    <row r="102" spans="11:47" x14ac:dyDescent="0.35">
      <c r="K102" s="413"/>
      <c r="L102" s="413"/>
      <c r="M102" s="414"/>
      <c r="N102" s="414"/>
      <c r="O102" s="414"/>
      <c r="P102" s="418"/>
      <c r="Q102" s="418"/>
      <c r="R102" s="414"/>
      <c r="S102" s="414"/>
      <c r="T102" s="414"/>
      <c r="U102" s="418"/>
      <c r="V102" s="418"/>
      <c r="W102" s="414"/>
      <c r="X102" s="414"/>
      <c r="Y102" s="414"/>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row>
    <row r="103" spans="11:47" x14ac:dyDescent="0.35">
      <c r="K103" s="413"/>
      <c r="L103" s="413"/>
      <c r="M103" s="414"/>
      <c r="N103" s="414"/>
      <c r="O103" s="414"/>
      <c r="P103" s="418"/>
      <c r="Q103" s="418"/>
      <c r="R103" s="414"/>
      <c r="S103" s="414"/>
      <c r="T103" s="414"/>
      <c r="U103" s="418"/>
      <c r="V103" s="418"/>
      <c r="W103" s="414"/>
      <c r="X103" s="414"/>
      <c r="Y103" s="414"/>
    </row>
    <row r="104" spans="11:47" x14ac:dyDescent="0.35">
      <c r="K104" s="413"/>
      <c r="L104" s="413"/>
      <c r="M104" s="414"/>
      <c r="N104" s="414"/>
      <c r="O104" s="414"/>
      <c r="P104" s="418"/>
      <c r="Q104" s="418"/>
      <c r="R104" s="414"/>
      <c r="S104" s="414"/>
      <c r="T104" s="414"/>
      <c r="U104" s="418"/>
      <c r="V104" s="418"/>
      <c r="W104" s="414"/>
      <c r="X104" s="414"/>
      <c r="Y104" s="414"/>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row>
    <row r="105" spans="11:47" x14ac:dyDescent="0.35">
      <c r="K105" s="413"/>
      <c r="L105" s="413"/>
      <c r="M105" s="414"/>
      <c r="N105" s="414"/>
      <c r="O105" s="414"/>
      <c r="P105" s="418"/>
      <c r="Q105" s="418"/>
      <c r="R105" s="414"/>
      <c r="S105" s="414"/>
      <c r="T105" s="414"/>
      <c r="U105" s="418"/>
      <c r="V105" s="418"/>
      <c r="W105" s="414"/>
      <c r="X105" s="414"/>
      <c r="Y105" s="414"/>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row>
    <row r="106" spans="11:47" x14ac:dyDescent="0.35">
      <c r="K106" s="413"/>
      <c r="L106" s="413"/>
      <c r="M106" s="414"/>
      <c r="N106" s="414"/>
      <c r="O106" s="414"/>
      <c r="P106" s="418"/>
      <c r="Q106" s="418"/>
      <c r="R106" s="414"/>
      <c r="S106" s="414"/>
      <c r="T106" s="414"/>
      <c r="U106" s="418"/>
      <c r="V106" s="418"/>
      <c r="W106" s="414"/>
      <c r="X106" s="414"/>
      <c r="Y106" s="414"/>
    </row>
    <row r="107" spans="11:47" x14ac:dyDescent="0.35">
      <c r="K107" s="413"/>
      <c r="L107" s="413"/>
      <c r="M107" s="414"/>
      <c r="N107" s="414"/>
      <c r="O107" s="414"/>
      <c r="P107" s="418"/>
      <c r="Q107" s="418"/>
      <c r="R107" s="414"/>
      <c r="S107" s="414"/>
      <c r="T107" s="414"/>
      <c r="U107" s="418"/>
      <c r="V107" s="418"/>
      <c r="W107" s="414"/>
      <c r="X107" s="414"/>
      <c r="Y107" s="414"/>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row>
    <row r="108" spans="11:47" x14ac:dyDescent="0.35">
      <c r="K108" s="413"/>
      <c r="L108" s="413"/>
      <c r="M108" s="414"/>
      <c r="N108" s="414"/>
      <c r="O108" s="414"/>
      <c r="P108" s="418"/>
      <c r="Q108" s="418"/>
      <c r="R108" s="414"/>
      <c r="S108" s="414"/>
      <c r="T108" s="414"/>
      <c r="U108" s="418"/>
      <c r="V108" s="418"/>
      <c r="W108" s="414"/>
      <c r="X108" s="414"/>
      <c r="Y108" s="414"/>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row>
    <row r="109" spans="11:47" x14ac:dyDescent="0.35">
      <c r="K109" s="413"/>
      <c r="L109" s="413"/>
      <c r="M109" s="414"/>
      <c r="N109" s="414"/>
      <c r="O109" s="414"/>
      <c r="P109" s="418"/>
      <c r="Q109" s="418"/>
      <c r="R109" s="414"/>
      <c r="S109" s="414"/>
      <c r="T109" s="414"/>
      <c r="U109" s="418"/>
      <c r="V109" s="418"/>
      <c r="W109" s="414"/>
      <c r="X109" s="414"/>
      <c r="Y109" s="414"/>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row>
    <row r="110" spans="11:47" x14ac:dyDescent="0.35">
      <c r="K110" s="413"/>
      <c r="L110" s="413"/>
      <c r="M110" s="414"/>
      <c r="N110" s="414"/>
      <c r="O110" s="414"/>
      <c r="P110" s="418"/>
      <c r="Q110" s="418"/>
      <c r="R110" s="414"/>
      <c r="S110" s="414"/>
      <c r="T110" s="414"/>
      <c r="U110" s="418"/>
      <c r="V110" s="418"/>
      <c r="W110" s="414"/>
      <c r="X110" s="414"/>
      <c r="Y110" s="4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row>
    <row r="111" spans="11:47" x14ac:dyDescent="0.35">
      <c r="K111" s="413"/>
      <c r="L111" s="413"/>
      <c r="M111" s="414"/>
      <c r="N111" s="414"/>
      <c r="O111" s="414"/>
      <c r="P111" s="418"/>
      <c r="Q111" s="418"/>
      <c r="R111" s="414"/>
      <c r="S111" s="414"/>
      <c r="T111" s="414"/>
      <c r="U111" s="418"/>
      <c r="V111" s="418"/>
      <c r="W111" s="414"/>
      <c r="X111" s="414"/>
      <c r="Y111" s="414"/>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row>
    <row r="112" spans="11:47" x14ac:dyDescent="0.35">
      <c r="K112" s="413"/>
      <c r="L112" s="413"/>
      <c r="M112" s="414"/>
      <c r="N112" s="414"/>
      <c r="O112" s="414"/>
      <c r="P112" s="418"/>
      <c r="Q112" s="418"/>
      <c r="R112" s="414"/>
      <c r="S112" s="414"/>
      <c r="T112" s="414"/>
      <c r="U112" s="418"/>
      <c r="V112" s="418"/>
      <c r="W112" s="414"/>
      <c r="X112" s="414"/>
      <c r="Y112" s="4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row>
    <row r="113" spans="11:47" x14ac:dyDescent="0.35">
      <c r="K113" s="413"/>
      <c r="L113" s="413"/>
      <c r="M113" s="414"/>
      <c r="N113" s="414"/>
      <c r="O113" s="414"/>
      <c r="P113" s="418"/>
      <c r="Q113" s="418"/>
      <c r="R113" s="414"/>
      <c r="S113" s="414"/>
      <c r="T113" s="414"/>
      <c r="U113" s="418"/>
      <c r="V113" s="418"/>
      <c r="W113" s="414"/>
      <c r="X113" s="414"/>
      <c r="Y113" s="4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row>
    <row r="114" spans="11:47" x14ac:dyDescent="0.35">
      <c r="K114" s="413"/>
      <c r="L114" s="413"/>
      <c r="M114" s="414"/>
      <c r="N114" s="414"/>
      <c r="O114" s="414"/>
      <c r="P114" s="418"/>
      <c r="Q114" s="418"/>
      <c r="R114" s="414"/>
      <c r="S114" s="414"/>
      <c r="T114" s="414"/>
      <c r="U114" s="418"/>
      <c r="V114" s="418"/>
      <c r="W114" s="414"/>
      <c r="X114" s="414"/>
      <c r="Y114" s="4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row>
    <row r="115" spans="11:47" x14ac:dyDescent="0.35">
      <c r="K115" s="439"/>
      <c r="L115" s="439"/>
      <c r="M115" s="417"/>
      <c r="N115" s="417"/>
      <c r="O115" s="417"/>
      <c r="P115" s="416"/>
      <c r="Q115" s="416"/>
      <c r="R115" s="417"/>
      <c r="S115" s="417"/>
      <c r="T115" s="417"/>
      <c r="U115" s="416"/>
      <c r="V115" s="416"/>
      <c r="W115" s="417"/>
      <c r="X115" s="417"/>
      <c r="Y115" s="417"/>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row>
    <row r="116" spans="11:47" x14ac:dyDescent="0.35">
      <c r="K116" s="439"/>
      <c r="L116" s="439"/>
      <c r="M116" s="417"/>
      <c r="N116" s="417"/>
      <c r="O116" s="417"/>
      <c r="P116" s="416"/>
      <c r="Q116" s="416"/>
      <c r="R116" s="417"/>
      <c r="S116" s="417"/>
      <c r="T116" s="417"/>
      <c r="U116" s="416"/>
      <c r="V116" s="416"/>
      <c r="W116" s="417"/>
      <c r="X116" s="417"/>
      <c r="Y116" s="417"/>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row>
    <row r="117" spans="11:47" x14ac:dyDescent="0.35">
      <c r="K117" s="413"/>
      <c r="L117" s="413"/>
      <c r="M117" s="414"/>
      <c r="N117" s="414"/>
      <c r="O117" s="414"/>
      <c r="P117" s="418"/>
      <c r="Q117" s="418"/>
      <c r="R117" s="414"/>
      <c r="S117" s="414"/>
      <c r="T117" s="414"/>
      <c r="U117" s="418"/>
      <c r="V117" s="418"/>
      <c r="W117" s="414"/>
      <c r="X117" s="414"/>
      <c r="Y117" s="4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row>
    <row r="118" spans="11:47" x14ac:dyDescent="0.35">
      <c r="K118" s="413"/>
      <c r="L118" s="413"/>
      <c r="M118" s="414"/>
      <c r="N118" s="414"/>
      <c r="O118" s="414"/>
      <c r="P118" s="418"/>
      <c r="Q118" s="418"/>
      <c r="R118" s="414"/>
      <c r="S118" s="414"/>
      <c r="T118" s="414"/>
      <c r="U118" s="418"/>
      <c r="V118" s="418"/>
      <c r="W118" s="414"/>
      <c r="X118" s="414"/>
      <c r="Y118" s="4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row>
    <row r="119" spans="11:47" x14ac:dyDescent="0.35">
      <c r="K119" s="413"/>
      <c r="L119" s="413"/>
      <c r="M119" s="414"/>
      <c r="N119" s="414"/>
      <c r="O119" s="414"/>
      <c r="P119" s="418"/>
      <c r="Q119" s="418"/>
      <c r="R119" s="414"/>
      <c r="S119" s="414"/>
      <c r="T119" s="414"/>
      <c r="U119" s="418"/>
      <c r="V119" s="418"/>
      <c r="W119" s="414"/>
      <c r="X119" s="414"/>
      <c r="Y119" s="4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row>
    <row r="120" spans="11:47" x14ac:dyDescent="0.35">
      <c r="K120" s="413"/>
      <c r="L120" s="413"/>
      <c r="M120" s="414"/>
      <c r="N120" s="414"/>
      <c r="O120" s="414"/>
      <c r="P120" s="418"/>
      <c r="Q120" s="418"/>
      <c r="R120" s="414"/>
      <c r="S120" s="414"/>
      <c r="T120" s="414"/>
      <c r="U120" s="418"/>
      <c r="V120" s="418"/>
      <c r="W120" s="414"/>
      <c r="X120" s="414"/>
      <c r="Y120" s="4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row>
    <row r="121" spans="11:47" x14ac:dyDescent="0.35">
      <c r="K121" s="413"/>
      <c r="L121" s="413"/>
      <c r="M121" s="414"/>
      <c r="N121" s="414"/>
      <c r="O121" s="414"/>
      <c r="P121" s="418"/>
      <c r="Q121" s="418"/>
      <c r="R121" s="414"/>
      <c r="S121" s="414"/>
      <c r="T121" s="414"/>
      <c r="U121" s="418"/>
      <c r="V121" s="418"/>
      <c r="W121" s="414"/>
      <c r="X121" s="414"/>
      <c r="Y121" s="4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row>
    <row r="122" spans="11:47" x14ac:dyDescent="0.35">
      <c r="K122" s="413"/>
      <c r="L122" s="413"/>
      <c r="M122" s="414"/>
      <c r="N122" s="414"/>
      <c r="O122" s="414"/>
      <c r="P122" s="418"/>
      <c r="Q122" s="418"/>
      <c r="R122" s="414"/>
      <c r="S122" s="414"/>
      <c r="T122" s="414"/>
      <c r="U122" s="418"/>
      <c r="V122" s="418"/>
      <c r="W122" s="414"/>
      <c r="X122" s="414"/>
      <c r="Y122" s="4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row>
    <row r="123" spans="11:47" x14ac:dyDescent="0.35">
      <c r="K123" s="413"/>
      <c r="L123" s="413"/>
      <c r="M123" s="414"/>
      <c r="N123" s="414"/>
      <c r="O123" s="414"/>
      <c r="P123" s="418"/>
      <c r="Q123" s="418"/>
      <c r="R123" s="414"/>
      <c r="S123" s="414"/>
      <c r="T123" s="414"/>
      <c r="U123" s="418"/>
      <c r="V123" s="418"/>
      <c r="W123" s="414"/>
      <c r="X123" s="414"/>
      <c r="Y123" s="4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row>
    <row r="124" spans="11:47" x14ac:dyDescent="0.35">
      <c r="K124" s="439"/>
      <c r="L124" s="439"/>
      <c r="M124" s="417"/>
      <c r="N124" s="417"/>
      <c r="O124" s="417"/>
      <c r="P124" s="416"/>
      <c r="Q124" s="416"/>
      <c r="R124" s="417"/>
      <c r="S124" s="417"/>
      <c r="T124" s="417"/>
      <c r="U124" s="416"/>
      <c r="V124" s="416"/>
      <c r="W124" s="417"/>
      <c r="X124" s="417"/>
      <c r="Y124" s="417"/>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row>
    <row r="125" spans="11:47" x14ac:dyDescent="0.35">
      <c r="K125" s="439"/>
      <c r="L125" s="439"/>
      <c r="M125" s="417"/>
      <c r="N125" s="417"/>
      <c r="O125" s="417"/>
      <c r="P125" s="416"/>
      <c r="Q125" s="416"/>
      <c r="R125" s="417"/>
      <c r="S125" s="417"/>
      <c r="T125" s="417"/>
      <c r="U125" s="416"/>
      <c r="V125" s="416"/>
      <c r="W125" s="417"/>
      <c r="X125" s="417"/>
      <c r="Y125" s="417"/>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row>
    <row r="126" spans="11:47" x14ac:dyDescent="0.35">
      <c r="K126" s="413"/>
      <c r="L126" s="413"/>
      <c r="M126" s="414"/>
      <c r="N126" s="414"/>
      <c r="O126" s="414"/>
      <c r="P126" s="418"/>
      <c r="Q126" s="418"/>
      <c r="R126" s="414"/>
      <c r="S126" s="414"/>
      <c r="T126" s="414"/>
      <c r="U126" s="418"/>
      <c r="V126" s="418"/>
      <c r="W126" s="414"/>
      <c r="X126" s="414"/>
      <c r="Y126" s="4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row>
    <row r="127" spans="11:47" x14ac:dyDescent="0.35">
      <c r="K127" s="413"/>
      <c r="L127" s="413"/>
      <c r="M127" s="414"/>
      <c r="N127" s="414"/>
      <c r="O127" s="414"/>
      <c r="P127" s="418"/>
      <c r="Q127" s="418"/>
      <c r="R127" s="414"/>
      <c r="S127" s="414"/>
      <c r="T127" s="414"/>
      <c r="U127" s="418"/>
      <c r="V127" s="418"/>
      <c r="W127" s="414"/>
      <c r="X127" s="414"/>
      <c r="Y127" s="4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row>
    <row r="128" spans="11:47" x14ac:dyDescent="0.35">
      <c r="K128" s="439"/>
      <c r="L128" s="439"/>
      <c r="M128" s="417"/>
      <c r="N128" s="417"/>
      <c r="O128" s="417"/>
      <c r="P128" s="416"/>
      <c r="Q128" s="416"/>
      <c r="R128" s="417"/>
      <c r="S128" s="417"/>
      <c r="T128" s="417"/>
      <c r="U128" s="416"/>
      <c r="V128" s="416"/>
      <c r="W128" s="417"/>
      <c r="X128" s="417"/>
      <c r="Y128" s="417"/>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row>
    <row r="129" spans="11:47" x14ac:dyDescent="0.35">
      <c r="K129" s="439"/>
      <c r="L129" s="439"/>
      <c r="M129" s="417"/>
      <c r="N129" s="417"/>
      <c r="O129" s="417"/>
      <c r="P129" s="416"/>
      <c r="Q129" s="416"/>
      <c r="R129" s="417"/>
      <c r="S129" s="417"/>
      <c r="T129" s="417"/>
      <c r="U129" s="416"/>
      <c r="V129" s="416"/>
      <c r="W129" s="417"/>
      <c r="X129" s="417"/>
      <c r="Y129" s="417"/>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row>
    <row r="130" spans="11:47" x14ac:dyDescent="0.35">
      <c r="K130" s="413"/>
      <c r="L130" s="413"/>
      <c r="M130" s="414"/>
      <c r="N130" s="414"/>
      <c r="O130" s="414"/>
      <c r="P130" s="418"/>
      <c r="Q130" s="418"/>
      <c r="R130" s="414"/>
      <c r="S130" s="414"/>
      <c r="T130" s="414"/>
      <c r="U130" s="418"/>
      <c r="V130" s="418"/>
      <c r="W130" s="414"/>
      <c r="X130" s="414"/>
      <c r="Y130" s="4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row>
    <row r="131" spans="11:47" x14ac:dyDescent="0.35">
      <c r="K131" s="413"/>
      <c r="L131" s="413"/>
      <c r="M131" s="414"/>
      <c r="N131" s="414"/>
      <c r="O131" s="414"/>
      <c r="P131" s="418"/>
      <c r="Q131" s="418"/>
      <c r="R131" s="414"/>
      <c r="S131" s="414"/>
      <c r="T131" s="414"/>
      <c r="U131" s="418"/>
      <c r="V131" s="418"/>
      <c r="W131" s="414"/>
      <c r="X131" s="414"/>
      <c r="Y131" s="414"/>
      <c r="Z131" s="7"/>
      <c r="AA131" s="7"/>
      <c r="AB131" s="7"/>
      <c r="AC131" s="7"/>
      <c r="AD131" s="7"/>
      <c r="AE131" s="7"/>
      <c r="AF131" s="7"/>
      <c r="AG131" s="7"/>
      <c r="AH131" s="7"/>
      <c r="AI131" s="7"/>
      <c r="AJ131" s="7"/>
      <c r="AK131" s="7"/>
      <c r="AL131" s="7"/>
      <c r="AM131" s="7"/>
      <c r="AN131" s="7"/>
      <c r="AO131" s="7"/>
      <c r="AP131" s="7"/>
      <c r="AQ131" s="7"/>
      <c r="AR131" s="7"/>
      <c r="AS131" s="7"/>
      <c r="AT131" s="7"/>
      <c r="AU131" s="7"/>
    </row>
    <row r="132" spans="11:47" x14ac:dyDescent="0.35">
      <c r="K132" s="413"/>
      <c r="L132" s="413"/>
      <c r="M132" s="414"/>
      <c r="N132" s="414"/>
      <c r="O132" s="414"/>
      <c r="P132" s="418"/>
      <c r="Q132" s="418"/>
      <c r="R132" s="414"/>
      <c r="S132" s="414"/>
      <c r="T132" s="414"/>
      <c r="U132" s="418"/>
      <c r="V132" s="418"/>
      <c r="W132" s="414"/>
      <c r="X132" s="414"/>
      <c r="Y132" s="414"/>
      <c r="Z132" s="6"/>
      <c r="AA132" s="6"/>
      <c r="AB132" s="6"/>
      <c r="AC132" s="6"/>
      <c r="AD132" s="6"/>
      <c r="AE132" s="6"/>
      <c r="AF132" s="6"/>
      <c r="AG132" s="6"/>
      <c r="AH132" s="6"/>
      <c r="AI132" s="6"/>
      <c r="AJ132" s="6"/>
      <c r="AK132" s="6"/>
      <c r="AL132" s="6"/>
      <c r="AM132" s="6"/>
      <c r="AN132" s="6"/>
      <c r="AO132" s="6"/>
      <c r="AP132" s="6"/>
      <c r="AQ132" s="6"/>
      <c r="AR132" s="6"/>
      <c r="AS132" s="6"/>
      <c r="AT132" s="6"/>
      <c r="AU132" s="6"/>
    </row>
    <row r="133" spans="11:47" x14ac:dyDescent="0.35">
      <c r="K133" s="413"/>
      <c r="L133" s="413"/>
      <c r="M133" s="414"/>
      <c r="N133" s="414"/>
      <c r="O133" s="414"/>
      <c r="P133" s="418"/>
      <c r="Q133" s="418"/>
      <c r="R133" s="414"/>
      <c r="S133" s="414"/>
      <c r="T133" s="414"/>
      <c r="U133" s="418"/>
      <c r="V133" s="418"/>
      <c r="W133" s="414"/>
      <c r="X133" s="414"/>
      <c r="Y133" s="414"/>
      <c r="Z133" s="6"/>
      <c r="AA133" s="6"/>
      <c r="AB133" s="6"/>
      <c r="AC133" s="6"/>
      <c r="AD133" s="6"/>
      <c r="AE133" s="6"/>
      <c r="AF133" s="6"/>
      <c r="AG133" s="6"/>
      <c r="AH133" s="6"/>
      <c r="AI133" s="6"/>
      <c r="AJ133" s="6"/>
      <c r="AK133" s="6"/>
      <c r="AL133" s="6"/>
      <c r="AM133" s="6"/>
      <c r="AN133" s="6"/>
      <c r="AO133" s="6"/>
      <c r="AP133" s="6"/>
      <c r="AQ133" s="6"/>
      <c r="AR133" s="6"/>
      <c r="AS133" s="6"/>
      <c r="AT133" s="6"/>
      <c r="AU133" s="6"/>
    </row>
    <row r="134" spans="11:47" x14ac:dyDescent="0.35">
      <c r="K134" s="413"/>
      <c r="L134" s="413"/>
      <c r="M134" s="414"/>
      <c r="N134" s="414"/>
      <c r="O134" s="414"/>
      <c r="P134" s="418"/>
      <c r="Q134" s="418"/>
      <c r="R134" s="414"/>
      <c r="S134" s="414"/>
      <c r="T134" s="414"/>
      <c r="U134" s="418"/>
      <c r="V134" s="418"/>
      <c r="W134" s="414"/>
      <c r="X134" s="414"/>
      <c r="Y134" s="414"/>
      <c r="Z134" s="6"/>
      <c r="AA134" s="6"/>
      <c r="AB134" s="6"/>
      <c r="AC134" s="6"/>
      <c r="AD134" s="6"/>
      <c r="AE134" s="6"/>
      <c r="AF134" s="6"/>
      <c r="AG134" s="6"/>
      <c r="AH134" s="6"/>
      <c r="AI134" s="6"/>
      <c r="AJ134" s="6"/>
      <c r="AK134" s="6"/>
      <c r="AL134" s="6"/>
      <c r="AM134" s="6"/>
      <c r="AN134" s="6"/>
      <c r="AO134" s="6"/>
      <c r="AP134" s="6"/>
      <c r="AQ134" s="6"/>
      <c r="AR134" s="6"/>
      <c r="AS134" s="6"/>
      <c r="AT134" s="6"/>
      <c r="AU134" s="6"/>
    </row>
    <row r="135" spans="11:47" x14ac:dyDescent="0.35">
      <c r="K135" s="413"/>
      <c r="L135" s="413"/>
      <c r="M135" s="414"/>
      <c r="N135" s="414"/>
      <c r="O135" s="414"/>
      <c r="P135" s="418"/>
      <c r="Q135" s="418"/>
      <c r="R135" s="414"/>
      <c r="S135" s="414"/>
      <c r="T135" s="414"/>
      <c r="U135" s="418"/>
      <c r="V135" s="418"/>
      <c r="W135" s="414"/>
      <c r="X135" s="414"/>
      <c r="Y135" s="414"/>
      <c r="Z135" s="6"/>
      <c r="AA135" s="6"/>
      <c r="AB135" s="6"/>
      <c r="AC135" s="6"/>
      <c r="AD135" s="6"/>
      <c r="AE135" s="6"/>
      <c r="AF135" s="6"/>
      <c r="AG135" s="6"/>
      <c r="AH135" s="6"/>
      <c r="AI135" s="6"/>
      <c r="AJ135" s="6"/>
      <c r="AK135" s="6"/>
      <c r="AL135" s="6"/>
      <c r="AM135" s="6"/>
      <c r="AN135" s="6"/>
      <c r="AO135" s="6"/>
      <c r="AP135" s="6"/>
      <c r="AQ135" s="6"/>
      <c r="AR135" s="6"/>
      <c r="AS135" s="6"/>
      <c r="AT135" s="6"/>
      <c r="AU135" s="6"/>
    </row>
    <row r="136" spans="11:47" x14ac:dyDescent="0.35">
      <c r="K136" s="413"/>
      <c r="L136" s="413"/>
      <c r="M136" s="414"/>
      <c r="N136" s="414"/>
      <c r="O136" s="414"/>
      <c r="P136" s="418"/>
      <c r="Q136" s="418"/>
      <c r="R136" s="414"/>
      <c r="S136" s="414"/>
      <c r="T136" s="414"/>
      <c r="U136" s="418"/>
      <c r="V136" s="418"/>
      <c r="W136" s="414"/>
      <c r="X136" s="414"/>
      <c r="Y136" s="414"/>
      <c r="Z136" s="6"/>
      <c r="AA136" s="6"/>
      <c r="AB136" s="6"/>
      <c r="AC136" s="6"/>
      <c r="AD136" s="6"/>
      <c r="AE136" s="6"/>
      <c r="AF136" s="6"/>
      <c r="AG136" s="6"/>
      <c r="AH136" s="6"/>
      <c r="AI136" s="6"/>
      <c r="AJ136" s="6"/>
      <c r="AK136" s="6"/>
      <c r="AL136" s="6"/>
      <c r="AM136" s="6"/>
      <c r="AN136" s="6"/>
      <c r="AO136" s="6"/>
      <c r="AP136" s="6"/>
      <c r="AQ136" s="6"/>
      <c r="AR136" s="6"/>
      <c r="AS136" s="6"/>
      <c r="AT136" s="6"/>
      <c r="AU136" s="6"/>
    </row>
    <row r="137" spans="11:47" x14ac:dyDescent="0.35">
      <c r="K137" s="413"/>
      <c r="L137" s="413"/>
      <c r="M137" s="414"/>
      <c r="N137" s="414"/>
      <c r="O137" s="414"/>
      <c r="P137" s="418"/>
      <c r="Q137" s="418"/>
      <c r="R137" s="414"/>
      <c r="S137" s="414"/>
      <c r="T137" s="414"/>
      <c r="U137" s="418"/>
      <c r="V137" s="418"/>
      <c r="W137" s="414"/>
      <c r="X137" s="414"/>
      <c r="Y137" s="414"/>
      <c r="Z137" s="6"/>
      <c r="AA137" s="6"/>
      <c r="AB137" s="6"/>
      <c r="AC137" s="6"/>
      <c r="AD137" s="6"/>
      <c r="AE137" s="6"/>
      <c r="AF137" s="6"/>
      <c r="AG137" s="6"/>
      <c r="AH137" s="6"/>
      <c r="AI137" s="6"/>
      <c r="AJ137" s="6"/>
      <c r="AK137" s="6"/>
      <c r="AL137" s="6"/>
      <c r="AM137" s="6"/>
      <c r="AN137" s="6"/>
      <c r="AO137" s="6"/>
      <c r="AP137" s="6"/>
      <c r="AQ137" s="6"/>
      <c r="AR137" s="6"/>
      <c r="AS137" s="6"/>
      <c r="AT137" s="6"/>
      <c r="AU137" s="6"/>
    </row>
    <row r="138" spans="11:47" x14ac:dyDescent="0.35">
      <c r="K138" s="413"/>
      <c r="L138" s="413"/>
      <c r="M138" s="414"/>
      <c r="N138" s="414"/>
      <c r="O138" s="414"/>
      <c r="P138" s="418"/>
      <c r="Q138" s="418"/>
      <c r="R138" s="414"/>
      <c r="S138" s="414"/>
      <c r="T138" s="414"/>
      <c r="U138" s="418"/>
      <c r="V138" s="418"/>
      <c r="W138" s="414"/>
      <c r="X138" s="414"/>
      <c r="Y138" s="414"/>
      <c r="Z138" s="6"/>
      <c r="AA138" s="6"/>
      <c r="AB138" s="6"/>
      <c r="AC138" s="6"/>
      <c r="AD138" s="6"/>
      <c r="AE138" s="6"/>
      <c r="AF138" s="6"/>
      <c r="AG138" s="6"/>
      <c r="AH138" s="6"/>
      <c r="AI138" s="6"/>
      <c r="AJ138" s="6"/>
      <c r="AK138" s="6"/>
      <c r="AL138" s="6"/>
      <c r="AM138" s="6"/>
      <c r="AN138" s="6"/>
      <c r="AO138" s="6"/>
      <c r="AP138" s="6"/>
      <c r="AQ138" s="6"/>
      <c r="AR138" s="6"/>
      <c r="AS138" s="6"/>
      <c r="AT138" s="6"/>
      <c r="AU138" s="6"/>
    </row>
    <row r="139" spans="11:47" x14ac:dyDescent="0.35">
      <c r="K139" s="413"/>
      <c r="L139" s="413"/>
      <c r="M139" s="414"/>
      <c r="N139" s="414"/>
      <c r="O139" s="414"/>
      <c r="P139" s="418"/>
      <c r="Q139" s="418"/>
      <c r="R139" s="414"/>
      <c r="S139" s="414"/>
      <c r="T139" s="414"/>
      <c r="U139" s="418"/>
      <c r="V139" s="418"/>
      <c r="W139" s="414"/>
      <c r="X139" s="414"/>
      <c r="Y139" s="414"/>
      <c r="Z139" s="6"/>
      <c r="AA139" s="6"/>
      <c r="AB139" s="6"/>
      <c r="AC139" s="6"/>
      <c r="AD139" s="6"/>
      <c r="AE139" s="6"/>
      <c r="AF139" s="6"/>
      <c r="AG139" s="6"/>
      <c r="AH139" s="6"/>
      <c r="AI139" s="6"/>
      <c r="AJ139" s="6"/>
      <c r="AK139" s="6"/>
      <c r="AL139" s="6"/>
      <c r="AM139" s="6"/>
      <c r="AN139" s="6"/>
      <c r="AO139" s="6"/>
      <c r="AP139" s="6"/>
      <c r="AQ139" s="6"/>
      <c r="AR139" s="6"/>
      <c r="AS139" s="6"/>
      <c r="AT139" s="6"/>
      <c r="AU139" s="6"/>
    </row>
    <row r="140" spans="11:47" x14ac:dyDescent="0.35">
      <c r="K140" s="413"/>
      <c r="L140" s="413"/>
      <c r="M140" s="414"/>
      <c r="N140" s="414"/>
      <c r="O140" s="414"/>
      <c r="P140" s="418"/>
      <c r="Q140" s="418"/>
      <c r="R140" s="414"/>
      <c r="S140" s="414"/>
      <c r="T140" s="414"/>
      <c r="U140" s="418"/>
      <c r="V140" s="418"/>
      <c r="W140" s="414"/>
      <c r="X140" s="414"/>
      <c r="Y140" s="414"/>
      <c r="Z140" s="6"/>
      <c r="AA140" s="6"/>
      <c r="AB140" s="6"/>
      <c r="AC140" s="6"/>
      <c r="AD140" s="6"/>
      <c r="AE140" s="6"/>
      <c r="AF140" s="6"/>
      <c r="AG140" s="6"/>
      <c r="AH140" s="6"/>
      <c r="AI140" s="6"/>
      <c r="AJ140" s="6"/>
      <c r="AK140" s="6"/>
      <c r="AL140" s="6"/>
      <c r="AM140" s="6"/>
      <c r="AN140" s="6"/>
      <c r="AO140" s="6"/>
      <c r="AP140" s="6"/>
      <c r="AQ140" s="6"/>
      <c r="AR140" s="6"/>
      <c r="AS140" s="6"/>
      <c r="AT140" s="6"/>
      <c r="AU140" s="6"/>
    </row>
    <row r="141" spans="11:47" x14ac:dyDescent="0.35">
      <c r="K141" s="413"/>
      <c r="L141" s="413"/>
      <c r="M141" s="414"/>
      <c r="N141" s="414"/>
      <c r="O141" s="414"/>
      <c r="P141" s="418"/>
      <c r="Q141" s="418"/>
      <c r="R141" s="414"/>
      <c r="S141" s="414"/>
      <c r="T141" s="414"/>
      <c r="U141" s="418"/>
      <c r="V141" s="418"/>
      <c r="W141" s="414"/>
      <c r="X141" s="414"/>
      <c r="Y141" s="414"/>
      <c r="Z141" s="6"/>
      <c r="AA141" s="6"/>
      <c r="AB141" s="6"/>
      <c r="AC141" s="6"/>
      <c r="AD141" s="6"/>
      <c r="AE141" s="6"/>
      <c r="AF141" s="6"/>
      <c r="AG141" s="6"/>
      <c r="AH141" s="6"/>
      <c r="AI141" s="6"/>
      <c r="AJ141" s="6"/>
      <c r="AK141" s="6"/>
      <c r="AL141" s="6"/>
      <c r="AM141" s="6"/>
      <c r="AN141" s="6"/>
      <c r="AO141" s="6"/>
      <c r="AP141" s="6"/>
      <c r="AQ141" s="6"/>
      <c r="AR141" s="6"/>
      <c r="AS141" s="6"/>
      <c r="AT141" s="6"/>
      <c r="AU141" s="6"/>
    </row>
    <row r="142" spans="11:47" x14ac:dyDescent="0.35">
      <c r="K142" s="413"/>
      <c r="L142" s="413"/>
      <c r="M142" s="414"/>
      <c r="N142" s="414"/>
      <c r="O142" s="414"/>
      <c r="P142" s="418"/>
      <c r="Q142" s="418"/>
      <c r="R142" s="414"/>
      <c r="S142" s="414"/>
      <c r="T142" s="414"/>
      <c r="U142" s="418"/>
      <c r="V142" s="418"/>
      <c r="W142" s="414"/>
      <c r="X142" s="414"/>
      <c r="Y142" s="414"/>
      <c r="Z142" s="6"/>
      <c r="AA142" s="6"/>
      <c r="AB142" s="6"/>
      <c r="AC142" s="6"/>
      <c r="AD142" s="6"/>
      <c r="AE142" s="6"/>
      <c r="AF142" s="6"/>
      <c r="AG142" s="6"/>
      <c r="AH142" s="6"/>
      <c r="AI142" s="6"/>
      <c r="AJ142" s="6"/>
      <c r="AK142" s="6"/>
      <c r="AL142" s="6"/>
      <c r="AM142" s="6"/>
      <c r="AN142" s="6"/>
      <c r="AO142" s="6"/>
      <c r="AP142" s="6"/>
      <c r="AQ142" s="6"/>
      <c r="AR142" s="6"/>
      <c r="AS142" s="6"/>
      <c r="AT142" s="6"/>
      <c r="AU142" s="6"/>
    </row>
    <row r="143" spans="11:47" x14ac:dyDescent="0.35">
      <c r="K143" s="413"/>
      <c r="L143" s="413"/>
      <c r="M143" s="414"/>
      <c r="N143" s="414"/>
      <c r="O143" s="414"/>
      <c r="P143" s="418"/>
      <c r="Q143" s="418"/>
      <c r="R143" s="414"/>
      <c r="S143" s="414"/>
      <c r="T143" s="414"/>
      <c r="U143" s="418"/>
      <c r="V143" s="418"/>
      <c r="W143" s="414"/>
      <c r="X143" s="414"/>
      <c r="Y143" s="414"/>
      <c r="Z143" s="6"/>
      <c r="AA143" s="6"/>
      <c r="AB143" s="6"/>
      <c r="AC143" s="6"/>
      <c r="AD143" s="6"/>
      <c r="AE143" s="6"/>
      <c r="AF143" s="6"/>
      <c r="AG143" s="6"/>
      <c r="AH143" s="6"/>
      <c r="AI143" s="6"/>
      <c r="AJ143" s="6"/>
      <c r="AK143" s="6"/>
      <c r="AL143" s="6"/>
      <c r="AM143" s="6"/>
      <c r="AN143" s="6"/>
      <c r="AO143" s="6"/>
      <c r="AP143" s="6"/>
      <c r="AQ143" s="6"/>
      <c r="AR143" s="6"/>
      <c r="AS143" s="6"/>
      <c r="AT143" s="6"/>
      <c r="AU143" s="6"/>
    </row>
    <row r="144" spans="11:47" x14ac:dyDescent="0.35">
      <c r="K144" s="413"/>
      <c r="L144" s="413"/>
      <c r="M144" s="414"/>
      <c r="N144" s="414"/>
      <c r="O144" s="414"/>
      <c r="P144" s="418"/>
      <c r="Q144" s="418"/>
      <c r="R144" s="414"/>
      <c r="S144" s="414"/>
      <c r="T144" s="414"/>
      <c r="U144" s="418"/>
      <c r="V144" s="418"/>
      <c r="W144" s="414"/>
      <c r="X144" s="414"/>
      <c r="Y144" s="414"/>
    </row>
    <row r="145" spans="11:47" x14ac:dyDescent="0.35">
      <c r="K145" s="413"/>
      <c r="L145" s="413"/>
      <c r="M145" s="414"/>
      <c r="N145" s="414"/>
      <c r="O145" s="414"/>
      <c r="P145" s="418"/>
      <c r="Q145" s="418"/>
      <c r="R145" s="414"/>
      <c r="S145" s="414"/>
      <c r="T145" s="414"/>
      <c r="U145" s="418"/>
      <c r="V145" s="418"/>
      <c r="W145" s="414"/>
      <c r="X145" s="414"/>
      <c r="Y145" s="414"/>
    </row>
    <row r="146" spans="11:47" x14ac:dyDescent="0.35">
      <c r="K146" s="413"/>
      <c r="L146" s="413"/>
      <c r="M146" s="414"/>
      <c r="N146" s="414"/>
      <c r="O146" s="414"/>
      <c r="P146" s="418"/>
      <c r="Q146" s="418"/>
      <c r="R146" s="414"/>
      <c r="S146" s="414"/>
      <c r="T146" s="414"/>
      <c r="U146" s="418"/>
      <c r="V146" s="418"/>
      <c r="W146" s="414"/>
      <c r="X146" s="414"/>
      <c r="Y146" s="414"/>
    </row>
    <row r="147" spans="11:47" x14ac:dyDescent="0.35">
      <c r="K147" s="413"/>
      <c r="L147" s="413"/>
      <c r="M147" s="414"/>
      <c r="N147" s="414"/>
      <c r="O147" s="414"/>
      <c r="P147" s="418"/>
      <c r="Q147" s="418"/>
      <c r="R147" s="414"/>
      <c r="S147" s="414"/>
      <c r="T147" s="414"/>
      <c r="U147" s="418"/>
      <c r="V147" s="418"/>
      <c r="W147" s="414"/>
      <c r="X147" s="414"/>
      <c r="Y147" s="414"/>
    </row>
    <row r="148" spans="11:47" x14ac:dyDescent="0.35">
      <c r="K148" s="413"/>
      <c r="L148" s="413"/>
      <c r="M148" s="414"/>
      <c r="N148" s="414"/>
      <c r="O148" s="414"/>
      <c r="P148" s="418"/>
      <c r="Q148" s="418"/>
      <c r="R148" s="414"/>
      <c r="S148" s="414"/>
      <c r="T148" s="414"/>
      <c r="U148" s="418"/>
      <c r="V148" s="418"/>
      <c r="W148" s="414"/>
      <c r="X148" s="414"/>
      <c r="Y148" s="414"/>
    </row>
    <row r="149" spans="11:47" x14ac:dyDescent="0.35">
      <c r="K149" s="413"/>
      <c r="L149" s="413"/>
      <c r="M149" s="414"/>
      <c r="N149" s="414"/>
      <c r="O149" s="414"/>
      <c r="P149" s="418"/>
      <c r="Q149" s="418"/>
      <c r="R149" s="414"/>
      <c r="S149" s="414"/>
      <c r="T149" s="414"/>
      <c r="U149" s="418"/>
      <c r="V149" s="418"/>
      <c r="W149" s="414"/>
      <c r="X149" s="414"/>
      <c r="Y149" s="414"/>
    </row>
    <row r="150" spans="11:47" x14ac:dyDescent="0.35">
      <c r="K150" s="413"/>
      <c r="L150" s="413"/>
      <c r="M150" s="414"/>
      <c r="N150" s="414"/>
      <c r="O150" s="414"/>
      <c r="P150" s="418"/>
      <c r="Q150" s="418"/>
      <c r="R150" s="414"/>
      <c r="S150" s="414"/>
      <c r="T150" s="414"/>
      <c r="U150" s="418"/>
      <c r="V150" s="418"/>
      <c r="W150" s="414"/>
      <c r="X150" s="414"/>
      <c r="Y150" s="414"/>
    </row>
    <row r="151" spans="11:47" x14ac:dyDescent="0.35">
      <c r="K151" s="744"/>
      <c r="L151" s="744"/>
      <c r="M151" s="440"/>
      <c r="N151" s="440"/>
      <c r="O151" s="440"/>
      <c r="P151" s="745"/>
      <c r="Q151" s="745"/>
      <c r="R151" s="440"/>
      <c r="S151" s="440"/>
      <c r="T151" s="440"/>
      <c r="U151" s="745"/>
      <c r="V151" s="745"/>
      <c r="W151" s="440"/>
      <c r="X151" s="440"/>
      <c r="Y151" s="440"/>
      <c r="Z151" s="408"/>
      <c r="AA151" s="408"/>
      <c r="AB151" s="408"/>
      <c r="AC151" s="408"/>
      <c r="AD151" s="408"/>
      <c r="AE151" s="408"/>
      <c r="AF151" s="408"/>
      <c r="AG151" s="408"/>
      <c r="AH151" s="408"/>
      <c r="AI151" s="408"/>
      <c r="AJ151" s="408"/>
      <c r="AK151" s="408"/>
      <c r="AL151" s="408"/>
      <c r="AM151" s="408"/>
      <c r="AN151" s="408"/>
      <c r="AO151" s="408"/>
      <c r="AP151" s="408"/>
      <c r="AQ151" s="408"/>
      <c r="AR151" s="408"/>
      <c r="AS151" s="408"/>
      <c r="AT151" s="408"/>
      <c r="AU151" s="408"/>
    </row>
    <row r="152" spans="11:47" x14ac:dyDescent="0.35">
      <c r="K152" s="413"/>
      <c r="L152" s="413"/>
      <c r="M152" s="414"/>
      <c r="N152" s="414"/>
      <c r="O152" s="414"/>
      <c r="P152" s="418"/>
      <c r="Q152" s="418"/>
      <c r="R152" s="414"/>
      <c r="S152" s="414"/>
      <c r="T152" s="414"/>
      <c r="U152" s="418"/>
      <c r="V152" s="418"/>
      <c r="W152" s="414"/>
      <c r="X152" s="414"/>
      <c r="Y152" s="414"/>
      <c r="Z152" s="6"/>
      <c r="AA152" s="6"/>
      <c r="AB152" s="6"/>
      <c r="AC152" s="6"/>
      <c r="AD152" s="6"/>
      <c r="AE152" s="6"/>
      <c r="AF152" s="6"/>
      <c r="AG152" s="6"/>
      <c r="AH152" s="6"/>
      <c r="AI152" s="6"/>
      <c r="AJ152" s="6"/>
      <c r="AK152" s="6"/>
      <c r="AL152" s="6"/>
      <c r="AM152" s="6"/>
      <c r="AN152" s="6"/>
      <c r="AO152" s="6"/>
      <c r="AP152" s="6"/>
      <c r="AQ152" s="6"/>
      <c r="AR152" s="6"/>
      <c r="AS152" s="6"/>
      <c r="AT152" s="6"/>
      <c r="AU152" s="6"/>
    </row>
    <row r="153" spans="11:47" x14ac:dyDescent="0.35">
      <c r="K153" s="413"/>
      <c r="L153" s="413"/>
      <c r="M153" s="414"/>
      <c r="N153" s="414"/>
      <c r="O153" s="414"/>
      <c r="P153" s="418"/>
      <c r="Q153" s="418"/>
      <c r="R153" s="414"/>
      <c r="S153" s="414"/>
      <c r="T153" s="414"/>
      <c r="U153" s="418"/>
      <c r="V153" s="418"/>
      <c r="W153" s="414"/>
      <c r="X153" s="414"/>
      <c r="Y153" s="414"/>
      <c r="Z153" s="6"/>
      <c r="AA153" s="6"/>
      <c r="AB153" s="6"/>
      <c r="AC153" s="6"/>
      <c r="AD153" s="6"/>
      <c r="AE153" s="6"/>
      <c r="AF153" s="6"/>
      <c r="AG153" s="6"/>
      <c r="AH153" s="6"/>
      <c r="AI153" s="6"/>
      <c r="AJ153" s="6"/>
      <c r="AK153" s="6"/>
      <c r="AL153" s="6"/>
      <c r="AM153" s="6"/>
      <c r="AN153" s="6"/>
      <c r="AO153" s="6"/>
      <c r="AP153" s="6"/>
      <c r="AQ153" s="6"/>
      <c r="AR153" s="6"/>
      <c r="AS153" s="6"/>
      <c r="AT153" s="6"/>
      <c r="AU153" s="6"/>
    </row>
    <row r="154" spans="11:47" x14ac:dyDescent="0.35">
      <c r="K154" s="413"/>
      <c r="L154" s="413"/>
      <c r="M154" s="414"/>
      <c r="N154" s="414"/>
      <c r="O154" s="414"/>
      <c r="P154" s="418"/>
      <c r="Q154" s="418"/>
      <c r="R154" s="414"/>
      <c r="S154" s="414"/>
      <c r="T154" s="414"/>
      <c r="U154" s="418"/>
      <c r="V154" s="418"/>
      <c r="W154" s="414"/>
      <c r="X154" s="414"/>
      <c r="Y154" s="414"/>
      <c r="Z154" s="6"/>
      <c r="AA154" s="6"/>
      <c r="AB154" s="6"/>
      <c r="AC154" s="6"/>
      <c r="AD154" s="6"/>
      <c r="AE154" s="6"/>
      <c r="AF154" s="6"/>
      <c r="AG154" s="6"/>
      <c r="AH154" s="6"/>
      <c r="AI154" s="6"/>
      <c r="AJ154" s="6"/>
      <c r="AK154" s="6"/>
      <c r="AL154" s="6"/>
      <c r="AM154" s="6"/>
      <c r="AN154" s="6"/>
      <c r="AO154" s="6"/>
      <c r="AP154" s="6"/>
      <c r="AQ154" s="6"/>
      <c r="AR154" s="6"/>
      <c r="AS154" s="6"/>
      <c r="AT154" s="6"/>
      <c r="AU154" s="6"/>
    </row>
    <row r="155" spans="11:47" x14ac:dyDescent="0.35">
      <c r="K155" s="413"/>
      <c r="L155" s="413"/>
      <c r="M155" s="414"/>
      <c r="N155" s="414"/>
      <c r="O155" s="414"/>
      <c r="P155" s="418"/>
      <c r="Q155" s="418"/>
      <c r="R155" s="414"/>
      <c r="S155" s="414"/>
      <c r="T155" s="414"/>
      <c r="U155" s="418"/>
      <c r="V155" s="418"/>
      <c r="W155" s="414"/>
      <c r="X155" s="414"/>
      <c r="Y155" s="414"/>
      <c r="Z155" s="6"/>
      <c r="AA155" s="6"/>
      <c r="AB155" s="6"/>
      <c r="AC155" s="6"/>
      <c r="AD155" s="6"/>
      <c r="AE155" s="6"/>
      <c r="AF155" s="6"/>
      <c r="AG155" s="6"/>
      <c r="AH155" s="6"/>
      <c r="AI155" s="6"/>
      <c r="AJ155" s="6"/>
      <c r="AK155" s="6"/>
      <c r="AL155" s="6"/>
      <c r="AM155" s="6"/>
      <c r="AN155" s="6"/>
      <c r="AO155" s="6"/>
      <c r="AP155" s="6"/>
      <c r="AQ155" s="6"/>
      <c r="AR155" s="6"/>
      <c r="AS155" s="6"/>
      <c r="AT155" s="6"/>
      <c r="AU155" s="6"/>
    </row>
    <row r="156" spans="11:47" x14ac:dyDescent="0.35">
      <c r="K156" s="413"/>
      <c r="L156" s="413"/>
      <c r="M156" s="414"/>
      <c r="N156" s="414"/>
      <c r="O156" s="414"/>
      <c r="P156" s="418"/>
      <c r="Q156" s="418"/>
      <c r="R156" s="414"/>
      <c r="S156" s="414"/>
      <c r="T156" s="414"/>
      <c r="U156" s="418"/>
      <c r="V156" s="418"/>
      <c r="W156" s="414"/>
      <c r="X156" s="414"/>
      <c r="Y156" s="414"/>
      <c r="Z156" s="6"/>
      <c r="AA156" s="6"/>
      <c r="AB156" s="6"/>
      <c r="AC156" s="6"/>
      <c r="AD156" s="6"/>
      <c r="AE156" s="6"/>
      <c r="AF156" s="6"/>
      <c r="AG156" s="6"/>
      <c r="AH156" s="6"/>
      <c r="AI156" s="6"/>
      <c r="AJ156" s="6"/>
      <c r="AK156" s="6"/>
      <c r="AL156" s="6"/>
      <c r="AM156" s="6"/>
      <c r="AN156" s="6"/>
      <c r="AO156" s="6"/>
      <c r="AP156" s="6"/>
      <c r="AQ156" s="6"/>
      <c r="AR156" s="6"/>
      <c r="AS156" s="6"/>
      <c r="AT156" s="6"/>
      <c r="AU156" s="6"/>
    </row>
    <row r="157" spans="11:47" x14ac:dyDescent="0.35">
      <c r="K157" s="413"/>
      <c r="L157" s="413"/>
      <c r="M157" s="414"/>
      <c r="N157" s="414"/>
      <c r="O157" s="414"/>
      <c r="P157" s="418"/>
      <c r="Q157" s="418"/>
      <c r="R157" s="414"/>
      <c r="S157" s="414"/>
      <c r="T157" s="414"/>
      <c r="U157" s="418"/>
      <c r="V157" s="418"/>
      <c r="W157" s="414"/>
      <c r="X157" s="414"/>
      <c r="Y157" s="414"/>
      <c r="Z157" s="6"/>
      <c r="AA157" s="6"/>
      <c r="AB157" s="6"/>
      <c r="AC157" s="6"/>
      <c r="AD157" s="6"/>
      <c r="AE157" s="6"/>
      <c r="AF157" s="6"/>
      <c r="AG157" s="6"/>
      <c r="AH157" s="6"/>
      <c r="AI157" s="6"/>
      <c r="AJ157" s="6"/>
      <c r="AK157" s="6"/>
      <c r="AL157" s="6"/>
      <c r="AM157" s="6"/>
      <c r="AN157" s="6"/>
      <c r="AO157" s="6"/>
      <c r="AP157" s="6"/>
      <c r="AQ157" s="6"/>
      <c r="AR157" s="6"/>
      <c r="AS157" s="6"/>
      <c r="AT157" s="6"/>
      <c r="AU157" s="6"/>
    </row>
    <row r="158" spans="11:47" x14ac:dyDescent="0.35">
      <c r="K158" s="413"/>
      <c r="L158" s="413"/>
      <c r="M158" s="414"/>
      <c r="N158" s="414"/>
      <c r="O158" s="414"/>
      <c r="P158" s="418"/>
      <c r="Q158" s="418"/>
      <c r="R158" s="414"/>
      <c r="S158" s="414"/>
      <c r="T158" s="414"/>
      <c r="U158" s="418"/>
      <c r="V158" s="418"/>
      <c r="W158" s="414"/>
      <c r="X158" s="414"/>
      <c r="Y158" s="414"/>
      <c r="Z158" s="6"/>
      <c r="AA158" s="6"/>
      <c r="AB158" s="6"/>
      <c r="AC158" s="6"/>
      <c r="AD158" s="6"/>
      <c r="AE158" s="6"/>
      <c r="AF158" s="6"/>
      <c r="AG158" s="6"/>
      <c r="AH158" s="6"/>
      <c r="AI158" s="6"/>
      <c r="AJ158" s="6"/>
      <c r="AK158" s="6"/>
      <c r="AL158" s="6"/>
      <c r="AM158" s="6"/>
      <c r="AN158" s="6"/>
      <c r="AO158" s="6"/>
      <c r="AP158" s="6"/>
      <c r="AQ158" s="6"/>
      <c r="AR158" s="6"/>
      <c r="AS158" s="6"/>
      <c r="AT158" s="6"/>
      <c r="AU158" s="6"/>
    </row>
    <row r="159" spans="11:47" x14ac:dyDescent="0.35">
      <c r="K159" s="413"/>
      <c r="L159" s="413"/>
      <c r="M159" s="414"/>
      <c r="N159" s="414"/>
      <c r="O159" s="414"/>
      <c r="P159" s="418"/>
      <c r="Q159" s="418"/>
      <c r="R159" s="414"/>
      <c r="S159" s="414"/>
      <c r="T159" s="414"/>
      <c r="U159" s="418"/>
      <c r="V159" s="418"/>
      <c r="W159" s="414"/>
      <c r="X159" s="414"/>
      <c r="Y159" s="414"/>
      <c r="Z159" s="6"/>
      <c r="AA159" s="6"/>
      <c r="AB159" s="6"/>
      <c r="AC159" s="6"/>
      <c r="AD159" s="6"/>
      <c r="AE159" s="6"/>
      <c r="AF159" s="6"/>
      <c r="AG159" s="6"/>
      <c r="AH159" s="6"/>
      <c r="AI159" s="6"/>
      <c r="AJ159" s="6"/>
      <c r="AK159" s="6"/>
      <c r="AL159" s="6"/>
      <c r="AM159" s="6"/>
      <c r="AN159" s="6"/>
      <c r="AO159" s="6"/>
      <c r="AP159" s="6"/>
      <c r="AQ159" s="6"/>
      <c r="AR159" s="6"/>
      <c r="AS159" s="6"/>
      <c r="AT159" s="6"/>
      <c r="AU159" s="6"/>
    </row>
    <row r="160" spans="11:47" x14ac:dyDescent="0.35">
      <c r="K160" s="413"/>
      <c r="L160" s="413"/>
      <c r="M160" s="414"/>
      <c r="N160" s="414"/>
      <c r="O160" s="414"/>
      <c r="P160" s="418"/>
      <c r="Q160" s="418"/>
      <c r="R160" s="414"/>
      <c r="S160" s="414"/>
      <c r="T160" s="414"/>
      <c r="U160" s="418"/>
      <c r="V160" s="418"/>
      <c r="W160" s="414"/>
      <c r="X160" s="414"/>
      <c r="Y160" s="4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row>
    <row r="161" spans="11:47" x14ac:dyDescent="0.35">
      <c r="K161" s="413"/>
      <c r="L161" s="413"/>
      <c r="M161" s="414"/>
      <c r="N161" s="414"/>
      <c r="O161" s="414"/>
      <c r="P161" s="418"/>
      <c r="Q161" s="418"/>
      <c r="R161" s="414"/>
      <c r="S161" s="414"/>
      <c r="T161" s="414"/>
      <c r="U161" s="418"/>
      <c r="V161" s="418"/>
      <c r="W161" s="414"/>
      <c r="X161" s="414"/>
      <c r="Y161" s="414"/>
      <c r="Z161" s="143"/>
      <c r="AA161" s="143"/>
      <c r="AB161" s="143"/>
      <c r="AC161" s="143"/>
      <c r="AD161" s="143"/>
      <c r="AE161" s="143"/>
      <c r="AF161" s="143"/>
      <c r="AG161" s="143"/>
      <c r="AH161" s="143"/>
      <c r="AI161" s="143"/>
      <c r="AJ161" s="143"/>
      <c r="AK161" s="143"/>
      <c r="AL161" s="143"/>
      <c r="AM161" s="143"/>
      <c r="AN161" s="143"/>
      <c r="AO161" s="143"/>
      <c r="AP161" s="143"/>
      <c r="AQ161" s="143"/>
      <c r="AR161" s="143"/>
      <c r="AS161" s="143"/>
      <c r="AT161" s="143"/>
      <c r="AU161" s="143"/>
    </row>
    <row r="162" spans="11:47" x14ac:dyDescent="0.35">
      <c r="K162" s="413"/>
      <c r="L162" s="413"/>
      <c r="M162" s="414"/>
      <c r="N162" s="414"/>
      <c r="O162" s="414"/>
      <c r="P162" s="418"/>
      <c r="Q162" s="418"/>
      <c r="R162" s="414"/>
      <c r="S162" s="414"/>
      <c r="T162" s="414"/>
      <c r="U162" s="418"/>
      <c r="V162" s="418"/>
      <c r="W162" s="414"/>
      <c r="X162" s="414"/>
      <c r="Y162" s="414"/>
      <c r="Z162" s="143"/>
      <c r="AA162" s="143"/>
      <c r="AB162" s="143"/>
      <c r="AC162" s="143"/>
      <c r="AD162" s="143"/>
      <c r="AE162" s="143"/>
      <c r="AF162" s="143"/>
      <c r="AG162" s="143"/>
      <c r="AH162" s="143"/>
      <c r="AI162" s="143"/>
      <c r="AJ162" s="143"/>
      <c r="AK162" s="143"/>
      <c r="AL162" s="143"/>
      <c r="AM162" s="143"/>
      <c r="AN162" s="143"/>
      <c r="AO162" s="143"/>
      <c r="AP162" s="143"/>
      <c r="AQ162" s="143"/>
      <c r="AR162" s="143"/>
      <c r="AS162" s="143"/>
      <c r="AT162" s="143"/>
      <c r="AU162" s="143"/>
    </row>
    <row r="163" spans="11:47" x14ac:dyDescent="0.35">
      <c r="K163" s="413"/>
      <c r="L163" s="413"/>
      <c r="M163" s="414"/>
      <c r="N163" s="414"/>
      <c r="O163" s="414"/>
      <c r="P163" s="418"/>
      <c r="Q163" s="418"/>
      <c r="R163" s="414"/>
      <c r="S163" s="414"/>
      <c r="T163" s="414"/>
      <c r="U163" s="418"/>
      <c r="V163" s="418"/>
      <c r="W163" s="414"/>
      <c r="X163" s="414"/>
      <c r="Y163" s="414"/>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row>
    <row r="164" spans="11:47" x14ac:dyDescent="0.35">
      <c r="K164" s="413"/>
      <c r="L164" s="413"/>
      <c r="M164" s="414"/>
      <c r="N164" s="414"/>
      <c r="O164" s="414"/>
      <c r="P164" s="418"/>
      <c r="Q164" s="418"/>
      <c r="R164" s="414"/>
      <c r="S164" s="414"/>
      <c r="T164" s="414"/>
      <c r="U164" s="418"/>
      <c r="V164" s="418"/>
      <c r="W164" s="414"/>
      <c r="X164" s="414"/>
      <c r="Y164" s="414"/>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row>
    <row r="165" spans="11:47" x14ac:dyDescent="0.35">
      <c r="K165" s="413"/>
      <c r="L165" s="413"/>
      <c r="M165" s="414"/>
      <c r="N165" s="414"/>
      <c r="O165" s="414"/>
      <c r="P165" s="418"/>
      <c r="Q165" s="418"/>
      <c r="R165" s="414"/>
      <c r="S165" s="414"/>
      <c r="T165" s="414"/>
      <c r="U165" s="418"/>
      <c r="V165" s="418"/>
      <c r="W165" s="414"/>
      <c r="X165" s="414"/>
      <c r="Y165" s="414"/>
    </row>
    <row r="166" spans="11:47" x14ac:dyDescent="0.35">
      <c r="K166" s="413"/>
      <c r="L166" s="413"/>
      <c r="M166" s="414"/>
      <c r="N166" s="414"/>
      <c r="O166" s="414"/>
      <c r="P166" s="418"/>
      <c r="Q166" s="418"/>
      <c r="R166" s="414"/>
      <c r="S166" s="414"/>
      <c r="T166" s="414"/>
      <c r="U166" s="418"/>
      <c r="V166" s="418"/>
      <c r="W166" s="414"/>
      <c r="X166" s="414"/>
      <c r="Y166" s="414"/>
    </row>
    <row r="167" spans="11:47" x14ac:dyDescent="0.35">
      <c r="K167" s="413"/>
      <c r="L167" s="413"/>
      <c r="M167" s="414"/>
      <c r="N167" s="414"/>
      <c r="O167" s="414"/>
      <c r="P167" s="418"/>
      <c r="Q167" s="418"/>
      <c r="R167" s="414"/>
      <c r="S167" s="414"/>
      <c r="T167" s="414"/>
      <c r="U167" s="418"/>
      <c r="V167" s="418"/>
      <c r="W167" s="414"/>
      <c r="X167" s="414"/>
      <c r="Y167" s="414"/>
    </row>
    <row r="168" spans="11:47" x14ac:dyDescent="0.35">
      <c r="K168" s="413"/>
      <c r="L168" s="413"/>
      <c r="M168" s="414"/>
      <c r="N168" s="414"/>
      <c r="O168" s="414"/>
      <c r="P168" s="418"/>
      <c r="Q168" s="418"/>
      <c r="R168" s="414"/>
      <c r="S168" s="414"/>
      <c r="T168" s="414"/>
      <c r="U168" s="418"/>
      <c r="V168" s="418"/>
      <c r="W168" s="414"/>
      <c r="X168" s="414"/>
      <c r="Y168" s="414"/>
    </row>
    <row r="169" spans="11:47" x14ac:dyDescent="0.35">
      <c r="K169" s="413"/>
      <c r="L169" s="413"/>
      <c r="M169" s="414"/>
      <c r="N169" s="414"/>
      <c r="O169" s="414"/>
      <c r="P169" s="418"/>
      <c r="Q169" s="418"/>
      <c r="R169" s="414"/>
      <c r="S169" s="414"/>
      <c r="T169" s="414"/>
      <c r="U169" s="418"/>
      <c r="V169" s="418"/>
      <c r="W169" s="414"/>
      <c r="X169" s="414"/>
      <c r="Y169" s="414"/>
    </row>
    <row r="170" spans="11:47" x14ac:dyDescent="0.35">
      <c r="K170" s="413"/>
      <c r="L170" s="413"/>
      <c r="M170" s="414"/>
      <c r="N170" s="414"/>
      <c r="O170" s="414"/>
      <c r="P170" s="418"/>
      <c r="Q170" s="418"/>
      <c r="R170" s="414"/>
      <c r="S170" s="414"/>
      <c r="T170" s="414"/>
      <c r="U170" s="418"/>
      <c r="V170" s="418"/>
      <c r="W170" s="414"/>
      <c r="X170" s="414"/>
      <c r="Y170" s="414"/>
    </row>
    <row r="171" spans="11:47" x14ac:dyDescent="0.35">
      <c r="K171" s="413"/>
      <c r="L171" s="413"/>
      <c r="M171" s="414"/>
      <c r="N171" s="414"/>
      <c r="O171" s="414"/>
      <c r="P171" s="418"/>
      <c r="Q171" s="418"/>
      <c r="R171" s="414"/>
      <c r="S171" s="414"/>
      <c r="T171" s="414"/>
      <c r="U171" s="418"/>
      <c r="V171" s="418"/>
      <c r="W171" s="414"/>
      <c r="X171" s="414"/>
      <c r="Y171" s="414"/>
    </row>
    <row r="172" spans="11:47" x14ac:dyDescent="0.35">
      <c r="K172" s="413"/>
      <c r="L172" s="413"/>
      <c r="M172" s="414"/>
      <c r="N172" s="414"/>
      <c r="O172" s="414"/>
      <c r="P172" s="418"/>
      <c r="Q172" s="418"/>
      <c r="R172" s="414"/>
      <c r="S172" s="414"/>
      <c r="T172" s="414"/>
      <c r="U172" s="418"/>
      <c r="V172" s="418"/>
      <c r="W172" s="414"/>
      <c r="X172" s="414"/>
      <c r="Y172" s="414"/>
    </row>
    <row r="173" spans="11:47" x14ac:dyDescent="0.35">
      <c r="K173" s="413"/>
      <c r="L173" s="413"/>
      <c r="M173" s="414"/>
      <c r="N173" s="414"/>
      <c r="O173" s="414"/>
      <c r="P173" s="418"/>
      <c r="Q173" s="418"/>
      <c r="R173" s="414"/>
      <c r="S173" s="414"/>
      <c r="T173" s="414"/>
      <c r="U173" s="418"/>
      <c r="V173" s="418"/>
      <c r="W173" s="414"/>
      <c r="X173" s="414"/>
      <c r="Y173" s="414"/>
    </row>
    <row r="174" spans="11:47" x14ac:dyDescent="0.35">
      <c r="K174" s="413"/>
      <c r="L174" s="413"/>
      <c r="M174" s="414"/>
      <c r="N174" s="414"/>
      <c r="O174" s="414"/>
      <c r="P174" s="418"/>
      <c r="Q174" s="418"/>
      <c r="R174" s="414"/>
      <c r="S174" s="414"/>
      <c r="T174" s="414"/>
      <c r="U174" s="418"/>
      <c r="V174" s="418"/>
      <c r="W174" s="414"/>
      <c r="X174" s="414"/>
      <c r="Y174" s="414"/>
    </row>
    <row r="175" spans="11:47" x14ac:dyDescent="0.35">
      <c r="K175" s="413"/>
      <c r="L175" s="413"/>
      <c r="M175" s="414"/>
      <c r="N175" s="414"/>
      <c r="O175" s="414"/>
      <c r="P175" s="418"/>
      <c r="Q175" s="418"/>
      <c r="R175" s="414"/>
      <c r="S175" s="414"/>
      <c r="T175" s="414"/>
      <c r="U175" s="418"/>
      <c r="V175" s="418"/>
      <c r="W175" s="414"/>
      <c r="X175" s="414"/>
      <c r="Y175" s="414"/>
    </row>
    <row r="176" spans="11:47" x14ac:dyDescent="0.35">
      <c r="K176" s="413"/>
      <c r="L176" s="413"/>
      <c r="M176" s="414"/>
      <c r="N176" s="414"/>
      <c r="O176" s="414"/>
      <c r="P176" s="418"/>
      <c r="Q176" s="418"/>
      <c r="R176" s="414"/>
      <c r="S176" s="414"/>
      <c r="T176" s="414"/>
      <c r="U176" s="418"/>
      <c r="V176" s="418"/>
      <c r="W176" s="414"/>
      <c r="X176" s="414"/>
      <c r="Y176" s="414"/>
    </row>
    <row r="177" spans="11:25" x14ac:dyDescent="0.35">
      <c r="K177" s="413"/>
      <c r="L177" s="413"/>
      <c r="M177" s="414"/>
      <c r="N177" s="414"/>
      <c r="O177" s="414"/>
      <c r="P177" s="418"/>
      <c r="Q177" s="418"/>
      <c r="R177" s="414"/>
      <c r="S177" s="414"/>
      <c r="T177" s="414"/>
      <c r="U177" s="418"/>
      <c r="V177" s="418"/>
      <c r="W177" s="414"/>
      <c r="X177" s="414"/>
      <c r="Y177" s="414"/>
    </row>
    <row r="178" spans="11:25" x14ac:dyDescent="0.35">
      <c r="K178" s="413"/>
      <c r="L178" s="413"/>
      <c r="M178" s="414"/>
      <c r="N178" s="414"/>
      <c r="O178" s="414"/>
      <c r="P178" s="418"/>
      <c r="Q178" s="418"/>
      <c r="R178" s="414"/>
      <c r="S178" s="414"/>
      <c r="T178" s="414"/>
      <c r="U178" s="418"/>
      <c r="V178" s="418"/>
      <c r="W178" s="414"/>
      <c r="X178" s="414"/>
      <c r="Y178" s="414"/>
    </row>
    <row r="179" spans="11:25" x14ac:dyDescent="0.35">
      <c r="K179" s="413"/>
      <c r="L179" s="413"/>
      <c r="M179" s="414"/>
      <c r="N179" s="414"/>
      <c r="O179" s="414"/>
      <c r="P179" s="418"/>
      <c r="Q179" s="418"/>
      <c r="R179" s="414"/>
      <c r="S179" s="414"/>
      <c r="T179" s="414"/>
      <c r="U179" s="418"/>
      <c r="V179" s="418"/>
      <c r="W179" s="414"/>
      <c r="X179" s="414"/>
      <c r="Y179" s="414"/>
    </row>
    <row r="180" spans="11:25" x14ac:dyDescent="0.35">
      <c r="K180" s="413"/>
      <c r="L180" s="413"/>
      <c r="M180" s="414"/>
      <c r="N180" s="414"/>
      <c r="O180" s="414"/>
      <c r="P180" s="418"/>
      <c r="Q180" s="418"/>
      <c r="R180" s="414"/>
      <c r="S180" s="414"/>
      <c r="T180" s="414"/>
      <c r="U180" s="418"/>
      <c r="V180" s="418"/>
      <c r="W180" s="414"/>
      <c r="X180" s="414"/>
      <c r="Y180" s="414"/>
    </row>
    <row r="181" spans="11:25" x14ac:dyDescent="0.35">
      <c r="K181" s="413"/>
      <c r="L181" s="413"/>
      <c r="M181" s="414"/>
      <c r="N181" s="414"/>
      <c r="O181" s="414"/>
      <c r="P181" s="418"/>
      <c r="Q181" s="418"/>
      <c r="R181" s="414"/>
      <c r="S181" s="414"/>
      <c r="T181" s="414"/>
      <c r="U181" s="418"/>
      <c r="V181" s="418"/>
      <c r="W181" s="414"/>
      <c r="X181" s="414"/>
      <c r="Y181" s="414"/>
    </row>
    <row r="182" spans="11:25" x14ac:dyDescent="0.35">
      <c r="K182" s="413"/>
      <c r="L182" s="413"/>
      <c r="M182" s="414"/>
      <c r="N182" s="414"/>
      <c r="O182" s="414"/>
      <c r="P182" s="418"/>
      <c r="Q182" s="418"/>
      <c r="R182" s="414"/>
      <c r="S182" s="414"/>
      <c r="T182" s="414"/>
      <c r="U182" s="418"/>
      <c r="V182" s="418"/>
      <c r="W182" s="414"/>
      <c r="X182" s="414"/>
      <c r="Y182" s="414"/>
    </row>
    <row r="183" spans="11:25" x14ac:dyDescent="0.35">
      <c r="K183" s="413"/>
      <c r="L183" s="413"/>
      <c r="M183" s="414"/>
      <c r="N183" s="414"/>
      <c r="O183" s="414"/>
      <c r="P183" s="418"/>
      <c r="Q183" s="418"/>
      <c r="R183" s="414"/>
      <c r="S183" s="414"/>
      <c r="T183" s="414"/>
      <c r="U183" s="418"/>
      <c r="V183" s="418"/>
      <c r="W183" s="414"/>
      <c r="X183" s="414"/>
      <c r="Y183" s="414"/>
    </row>
    <row r="184" spans="11:25" x14ac:dyDescent="0.35">
      <c r="K184" s="413"/>
      <c r="L184" s="413"/>
      <c r="M184" s="414"/>
      <c r="N184" s="414"/>
      <c r="O184" s="414"/>
      <c r="P184" s="418"/>
      <c r="Q184" s="418"/>
      <c r="R184" s="414"/>
      <c r="S184" s="414"/>
      <c r="T184" s="414"/>
      <c r="U184" s="418"/>
      <c r="V184" s="418"/>
      <c r="W184" s="414"/>
      <c r="X184" s="414"/>
      <c r="Y184" s="414"/>
    </row>
    <row r="185" spans="11:25" x14ac:dyDescent="0.35">
      <c r="K185" s="413"/>
      <c r="L185" s="413"/>
      <c r="M185" s="414"/>
      <c r="N185" s="414"/>
      <c r="O185" s="414"/>
      <c r="P185" s="418"/>
      <c r="Q185" s="418"/>
      <c r="R185" s="414"/>
      <c r="S185" s="414"/>
      <c r="T185" s="414"/>
      <c r="U185" s="418"/>
      <c r="V185" s="418"/>
      <c r="W185" s="414"/>
      <c r="X185" s="414"/>
      <c r="Y185" s="414"/>
    </row>
    <row r="186" spans="11:25" x14ac:dyDescent="0.35">
      <c r="K186" s="413"/>
      <c r="L186" s="413"/>
      <c r="M186" s="414"/>
      <c r="N186" s="414"/>
      <c r="O186" s="414"/>
      <c r="P186" s="418"/>
      <c r="Q186" s="418"/>
      <c r="R186" s="414"/>
      <c r="S186" s="414"/>
      <c r="T186" s="414"/>
      <c r="U186" s="418"/>
      <c r="V186" s="418"/>
      <c r="W186" s="414"/>
      <c r="X186" s="414"/>
      <c r="Y186" s="414"/>
    </row>
    <row r="187" spans="11:25" x14ac:dyDescent="0.35">
      <c r="K187" s="413"/>
      <c r="L187" s="413"/>
      <c r="M187" s="414"/>
      <c r="N187" s="414"/>
      <c r="O187" s="414"/>
      <c r="P187" s="418"/>
      <c r="Q187" s="418"/>
      <c r="R187" s="414"/>
      <c r="S187" s="414"/>
      <c r="T187" s="414"/>
      <c r="U187" s="418"/>
      <c r="V187" s="418"/>
      <c r="W187" s="414"/>
      <c r="X187" s="414"/>
      <c r="Y187" s="414"/>
    </row>
    <row r="188" spans="11:25" x14ac:dyDescent="0.35">
      <c r="K188" s="413"/>
      <c r="L188" s="413"/>
      <c r="M188" s="414"/>
      <c r="N188" s="414"/>
      <c r="O188" s="414"/>
      <c r="P188" s="418"/>
      <c r="Q188" s="418"/>
      <c r="R188" s="414"/>
      <c r="S188" s="414"/>
      <c r="T188" s="414"/>
      <c r="U188" s="418"/>
      <c r="V188" s="418"/>
      <c r="W188" s="414"/>
      <c r="X188" s="414"/>
      <c r="Y188" s="414"/>
    </row>
    <row r="189" spans="11:25" x14ac:dyDescent="0.35">
      <c r="K189" s="413"/>
      <c r="L189" s="413"/>
      <c r="M189" s="414"/>
      <c r="N189" s="414"/>
      <c r="O189" s="414"/>
      <c r="P189" s="418"/>
      <c r="Q189" s="418"/>
      <c r="R189" s="414"/>
      <c r="S189" s="414"/>
      <c r="T189" s="414"/>
      <c r="U189" s="418"/>
      <c r="V189" s="418"/>
      <c r="W189" s="414"/>
      <c r="X189" s="414"/>
      <c r="Y189" s="414"/>
    </row>
    <row r="190" spans="11:25" x14ac:dyDescent="0.35">
      <c r="K190" s="413"/>
      <c r="L190" s="413"/>
      <c r="M190" s="414"/>
      <c r="N190" s="414"/>
      <c r="O190" s="414"/>
      <c r="P190" s="418"/>
      <c r="Q190" s="418"/>
      <c r="R190" s="414"/>
      <c r="S190" s="414"/>
      <c r="T190" s="414"/>
      <c r="U190" s="418"/>
      <c r="V190" s="418"/>
      <c r="W190" s="414"/>
      <c r="X190" s="414"/>
      <c r="Y190" s="414"/>
    </row>
    <row r="191" spans="11:25" x14ac:dyDescent="0.35">
      <c r="K191" s="413"/>
      <c r="L191" s="413"/>
      <c r="M191" s="414"/>
      <c r="N191" s="414"/>
      <c r="O191" s="414"/>
      <c r="P191" s="418"/>
      <c r="Q191" s="418"/>
      <c r="R191" s="414"/>
      <c r="S191" s="414"/>
      <c r="T191" s="414"/>
      <c r="U191" s="418"/>
      <c r="V191" s="418"/>
      <c r="W191" s="414"/>
      <c r="X191" s="414"/>
      <c r="Y191" s="414"/>
    </row>
    <row r="192" spans="11:25" x14ac:dyDescent="0.35">
      <c r="K192" s="413"/>
      <c r="L192" s="413"/>
      <c r="M192" s="414"/>
      <c r="N192" s="414"/>
      <c r="O192" s="414"/>
      <c r="P192" s="418"/>
      <c r="Q192" s="418"/>
      <c r="R192" s="414"/>
      <c r="S192" s="414"/>
      <c r="T192" s="414"/>
      <c r="U192" s="418"/>
      <c r="V192" s="418"/>
      <c r="W192" s="414"/>
      <c r="X192" s="414"/>
      <c r="Y192" s="414"/>
    </row>
    <row r="193" spans="11:25" x14ac:dyDescent="0.35">
      <c r="K193" s="413"/>
      <c r="L193" s="413"/>
      <c r="M193" s="414"/>
      <c r="N193" s="414"/>
      <c r="O193" s="414"/>
      <c r="P193" s="418"/>
      <c r="Q193" s="418"/>
      <c r="R193" s="414"/>
      <c r="S193" s="414"/>
      <c r="T193" s="414"/>
      <c r="U193" s="418"/>
      <c r="V193" s="418"/>
      <c r="W193" s="414"/>
      <c r="X193" s="414"/>
      <c r="Y193" s="414"/>
    </row>
    <row r="194" spans="11:25" x14ac:dyDescent="0.35">
      <c r="K194" s="413"/>
      <c r="L194" s="413"/>
      <c r="M194" s="414"/>
      <c r="N194" s="414"/>
      <c r="O194" s="414"/>
      <c r="P194" s="418"/>
      <c r="Q194" s="418"/>
      <c r="R194" s="414"/>
      <c r="S194" s="414"/>
      <c r="T194" s="414"/>
      <c r="U194" s="418"/>
      <c r="V194" s="418"/>
      <c r="W194" s="414"/>
      <c r="X194" s="414"/>
      <c r="Y194" s="414"/>
    </row>
    <row r="195" spans="11:25" x14ac:dyDescent="0.35">
      <c r="K195" s="413"/>
      <c r="L195" s="413"/>
      <c r="M195" s="414"/>
      <c r="N195" s="414"/>
      <c r="O195" s="414"/>
      <c r="P195" s="418"/>
      <c r="Q195" s="418"/>
      <c r="R195" s="414"/>
      <c r="S195" s="414"/>
      <c r="T195" s="414"/>
      <c r="U195" s="418"/>
      <c r="V195" s="418"/>
      <c r="W195" s="414"/>
      <c r="X195" s="414"/>
      <c r="Y195" s="414"/>
    </row>
    <row r="196" spans="11:25" x14ac:dyDescent="0.35">
      <c r="K196" s="413"/>
      <c r="L196" s="413"/>
      <c r="M196" s="414"/>
      <c r="N196" s="414"/>
      <c r="O196" s="414"/>
      <c r="P196" s="418"/>
      <c r="Q196" s="418"/>
      <c r="R196" s="414"/>
      <c r="S196" s="414"/>
      <c r="T196" s="414"/>
      <c r="U196" s="418"/>
      <c r="V196" s="418"/>
      <c r="W196" s="414"/>
      <c r="X196" s="414"/>
      <c r="Y196" s="414"/>
    </row>
    <row r="197" spans="11:25" x14ac:dyDescent="0.35">
      <c r="K197" s="413"/>
      <c r="L197" s="413"/>
      <c r="M197" s="414"/>
      <c r="N197" s="414"/>
      <c r="O197" s="414"/>
      <c r="P197" s="418"/>
      <c r="Q197" s="418"/>
      <c r="R197" s="414"/>
      <c r="S197" s="414"/>
      <c r="T197" s="414"/>
      <c r="U197" s="418"/>
      <c r="V197" s="418"/>
      <c r="W197" s="414"/>
      <c r="X197" s="414"/>
      <c r="Y197" s="414"/>
    </row>
    <row r="198" spans="11:25" x14ac:dyDescent="0.35">
      <c r="K198" s="413"/>
      <c r="L198" s="413"/>
      <c r="M198" s="414"/>
      <c r="N198" s="414"/>
      <c r="O198" s="414"/>
      <c r="P198" s="418"/>
      <c r="Q198" s="418"/>
      <c r="R198" s="414"/>
      <c r="S198" s="414"/>
      <c r="T198" s="414"/>
      <c r="U198" s="418"/>
      <c r="V198" s="418"/>
      <c r="W198" s="414"/>
      <c r="X198" s="414"/>
      <c r="Y198" s="414"/>
    </row>
    <row r="199" spans="11:25" x14ac:dyDescent="0.35">
      <c r="K199" s="413"/>
      <c r="L199" s="413"/>
      <c r="M199" s="414"/>
      <c r="N199" s="414"/>
      <c r="O199" s="414"/>
      <c r="P199" s="418"/>
      <c r="Q199" s="418"/>
      <c r="R199" s="414"/>
      <c r="S199" s="414"/>
      <c r="T199" s="414"/>
      <c r="U199" s="418"/>
      <c r="V199" s="418"/>
      <c r="W199" s="414"/>
      <c r="X199" s="414"/>
      <c r="Y199" s="414"/>
    </row>
    <row r="200" spans="11:25" x14ac:dyDescent="0.35">
      <c r="K200" s="413"/>
      <c r="L200" s="413"/>
      <c r="M200" s="414"/>
      <c r="N200" s="414"/>
      <c r="O200" s="414"/>
      <c r="P200" s="418"/>
      <c r="Q200" s="418"/>
      <c r="R200" s="414"/>
      <c r="S200" s="414"/>
      <c r="T200" s="414"/>
      <c r="U200" s="418"/>
      <c r="V200" s="418"/>
      <c r="W200" s="414"/>
      <c r="X200" s="414"/>
      <c r="Y200" s="414"/>
    </row>
    <row r="201" spans="11:25" x14ac:dyDescent="0.35">
      <c r="K201" s="413"/>
      <c r="L201" s="413"/>
      <c r="M201" s="414"/>
      <c r="N201" s="414"/>
      <c r="O201" s="414"/>
      <c r="P201" s="418"/>
      <c r="Q201" s="418"/>
      <c r="R201" s="414"/>
      <c r="S201" s="414"/>
      <c r="T201" s="414"/>
      <c r="U201" s="418"/>
      <c r="V201" s="418"/>
      <c r="W201" s="414"/>
      <c r="X201" s="414"/>
      <c r="Y201" s="414"/>
    </row>
    <row r="202" spans="11:25" x14ac:dyDescent="0.35">
      <c r="K202" s="413"/>
      <c r="L202" s="413"/>
      <c r="M202" s="414"/>
      <c r="N202" s="414"/>
      <c r="O202" s="414"/>
      <c r="P202" s="418"/>
      <c r="Q202" s="418"/>
      <c r="R202" s="414"/>
      <c r="S202" s="414"/>
      <c r="T202" s="414"/>
      <c r="U202" s="418"/>
      <c r="V202" s="418"/>
      <c r="W202" s="414"/>
      <c r="X202" s="414"/>
      <c r="Y202" s="414"/>
    </row>
    <row r="203" spans="11:25" x14ac:dyDescent="0.35">
      <c r="K203" s="413"/>
      <c r="L203" s="413"/>
      <c r="M203" s="414"/>
      <c r="N203" s="414"/>
      <c r="O203" s="414"/>
      <c r="P203" s="418"/>
      <c r="Q203" s="418"/>
      <c r="R203" s="414"/>
      <c r="S203" s="414"/>
      <c r="T203" s="414"/>
      <c r="U203" s="418"/>
      <c r="V203" s="418"/>
      <c r="W203" s="414"/>
      <c r="X203" s="414"/>
      <c r="Y203" s="414"/>
    </row>
    <row r="204" spans="11:25" x14ac:dyDescent="0.35">
      <c r="K204" s="413"/>
      <c r="L204" s="413"/>
      <c r="M204" s="414"/>
      <c r="N204" s="414"/>
      <c r="O204" s="414"/>
      <c r="P204" s="418"/>
      <c r="Q204" s="418"/>
      <c r="R204" s="414"/>
      <c r="S204" s="414"/>
      <c r="T204" s="414"/>
      <c r="U204" s="418"/>
      <c r="V204" s="418"/>
      <c r="W204" s="414"/>
      <c r="X204" s="414"/>
      <c r="Y204" s="414"/>
    </row>
    <row r="205" spans="11:25" x14ac:dyDescent="0.35">
      <c r="K205" s="413"/>
      <c r="L205" s="413"/>
      <c r="M205" s="414"/>
      <c r="N205" s="414"/>
      <c r="O205" s="414"/>
      <c r="P205" s="418"/>
      <c r="Q205" s="418"/>
      <c r="R205" s="414"/>
      <c r="S205" s="414"/>
      <c r="T205" s="414"/>
      <c r="U205" s="418"/>
      <c r="V205" s="418"/>
      <c r="W205" s="414"/>
      <c r="X205" s="414"/>
      <c r="Y205" s="414"/>
    </row>
    <row r="206" spans="11:25" x14ac:dyDescent="0.35">
      <c r="K206" s="413"/>
      <c r="L206" s="413"/>
      <c r="M206" s="414"/>
      <c r="N206" s="414"/>
      <c r="O206" s="414"/>
      <c r="P206" s="418"/>
      <c r="Q206" s="418"/>
      <c r="R206" s="414"/>
      <c r="S206" s="414"/>
      <c r="T206" s="414"/>
      <c r="U206" s="418"/>
      <c r="V206" s="418"/>
      <c r="W206" s="414"/>
      <c r="X206" s="414"/>
      <c r="Y206" s="414"/>
    </row>
    <row r="207" spans="11:25" x14ac:dyDescent="0.35">
      <c r="K207" s="413"/>
      <c r="L207" s="413"/>
      <c r="M207" s="414"/>
      <c r="N207" s="414"/>
      <c r="O207" s="414"/>
      <c r="P207" s="418"/>
      <c r="Q207" s="418"/>
      <c r="R207" s="414"/>
      <c r="S207" s="414"/>
      <c r="T207" s="414"/>
      <c r="U207" s="418"/>
      <c r="V207" s="418"/>
      <c r="W207" s="414"/>
      <c r="X207" s="414"/>
      <c r="Y207" s="414"/>
    </row>
    <row r="208" spans="11:25" x14ac:dyDescent="0.35">
      <c r="K208" s="413"/>
      <c r="L208" s="413"/>
      <c r="M208" s="414"/>
      <c r="N208" s="414"/>
      <c r="O208" s="414"/>
      <c r="P208" s="418"/>
      <c r="Q208" s="418"/>
      <c r="R208" s="414"/>
      <c r="S208" s="414"/>
      <c r="T208" s="414"/>
      <c r="U208" s="418"/>
      <c r="V208" s="418"/>
      <c r="W208" s="414"/>
      <c r="X208" s="414"/>
      <c r="Y208" s="414"/>
    </row>
    <row r="209" spans="11:25" x14ac:dyDescent="0.35">
      <c r="K209" s="413"/>
      <c r="L209" s="413"/>
      <c r="M209" s="414"/>
      <c r="N209" s="414"/>
      <c r="O209" s="414"/>
      <c r="P209" s="418"/>
      <c r="Q209" s="418"/>
      <c r="R209" s="414"/>
      <c r="S209" s="414"/>
      <c r="T209" s="414"/>
      <c r="U209" s="418"/>
      <c r="V209" s="418"/>
      <c r="W209" s="414"/>
      <c r="X209" s="414"/>
      <c r="Y209" s="414"/>
    </row>
    <row r="210" spans="11:25" x14ac:dyDescent="0.35">
      <c r="K210" s="413"/>
      <c r="L210" s="413"/>
      <c r="M210" s="414"/>
      <c r="N210" s="414"/>
      <c r="O210" s="414"/>
      <c r="P210" s="418"/>
      <c r="Q210" s="418"/>
      <c r="R210" s="414"/>
      <c r="S210" s="414"/>
      <c r="T210" s="414"/>
      <c r="U210" s="418"/>
      <c r="V210" s="418"/>
      <c r="W210" s="414"/>
      <c r="X210" s="414"/>
      <c r="Y210" s="414"/>
    </row>
    <row r="211" spans="11:25" x14ac:dyDescent="0.35">
      <c r="K211" s="413"/>
      <c r="L211" s="413"/>
      <c r="M211" s="414"/>
      <c r="N211" s="414"/>
      <c r="O211" s="414"/>
      <c r="P211" s="418"/>
      <c r="Q211" s="418"/>
      <c r="R211" s="414"/>
      <c r="S211" s="414"/>
      <c r="T211" s="414"/>
      <c r="U211" s="418"/>
      <c r="V211" s="418"/>
      <c r="W211" s="414"/>
      <c r="X211" s="414"/>
      <c r="Y211" s="414"/>
    </row>
    <row r="212" spans="11:25" x14ac:dyDescent="0.35">
      <c r="K212" s="413"/>
      <c r="L212" s="413"/>
      <c r="M212" s="414"/>
      <c r="N212" s="414"/>
      <c r="O212" s="414"/>
      <c r="P212" s="418"/>
      <c r="Q212" s="418"/>
      <c r="R212" s="414"/>
      <c r="S212" s="414"/>
      <c r="T212" s="414"/>
      <c r="U212" s="418"/>
      <c r="V212" s="418"/>
      <c r="W212" s="414"/>
      <c r="X212" s="414"/>
      <c r="Y212" s="414"/>
    </row>
    <row r="213" spans="11:25" x14ac:dyDescent="0.35">
      <c r="K213" s="413"/>
      <c r="L213" s="413"/>
      <c r="M213" s="414"/>
      <c r="N213" s="414"/>
      <c r="O213" s="414"/>
      <c r="P213" s="418"/>
      <c r="Q213" s="418"/>
      <c r="R213" s="414"/>
      <c r="S213" s="414"/>
      <c r="T213" s="414"/>
      <c r="U213" s="418"/>
      <c r="V213" s="418"/>
      <c r="W213" s="414"/>
      <c r="X213" s="414"/>
      <c r="Y213" s="414"/>
    </row>
    <row r="214" spans="11:25" x14ac:dyDescent="0.35">
      <c r="K214" s="413"/>
      <c r="L214" s="413"/>
      <c r="M214" s="414"/>
      <c r="N214" s="414"/>
      <c r="O214" s="414"/>
      <c r="P214" s="418"/>
      <c r="Q214" s="418"/>
      <c r="R214" s="414"/>
      <c r="S214" s="414"/>
      <c r="T214" s="414"/>
      <c r="U214" s="418"/>
      <c r="V214" s="418"/>
      <c r="W214" s="414"/>
      <c r="X214" s="414"/>
      <c r="Y214" s="414"/>
    </row>
    <row r="215" spans="11:25" x14ac:dyDescent="0.35">
      <c r="K215" s="413"/>
      <c r="L215" s="413"/>
      <c r="M215" s="414"/>
      <c r="N215" s="414"/>
      <c r="O215" s="414"/>
      <c r="P215" s="418"/>
      <c r="Q215" s="418"/>
      <c r="R215" s="414"/>
      <c r="S215" s="414"/>
      <c r="T215" s="414"/>
      <c r="U215" s="418"/>
      <c r="V215" s="418"/>
      <c r="W215" s="414"/>
      <c r="X215" s="414"/>
      <c r="Y215" s="414"/>
    </row>
    <row r="216" spans="11:25" x14ac:dyDescent="0.35">
      <c r="K216" s="413"/>
      <c r="L216" s="413"/>
      <c r="M216" s="414"/>
      <c r="N216" s="414"/>
      <c r="O216" s="414"/>
      <c r="P216" s="418"/>
      <c r="Q216" s="418"/>
      <c r="R216" s="414"/>
      <c r="S216" s="414"/>
      <c r="T216" s="414"/>
      <c r="U216" s="418"/>
      <c r="V216" s="418"/>
      <c r="W216" s="414"/>
      <c r="X216" s="414"/>
      <c r="Y216" s="414"/>
    </row>
    <row r="217" spans="11:25" x14ac:dyDescent="0.35">
      <c r="K217" s="413"/>
      <c r="L217" s="413"/>
      <c r="M217" s="414"/>
      <c r="N217" s="414"/>
      <c r="O217" s="414"/>
      <c r="P217" s="418"/>
      <c r="Q217" s="418"/>
      <c r="R217" s="414"/>
      <c r="S217" s="414"/>
      <c r="T217" s="414"/>
      <c r="U217" s="418"/>
      <c r="V217" s="418"/>
      <c r="W217" s="414"/>
      <c r="X217" s="414"/>
      <c r="Y217" s="414"/>
    </row>
    <row r="218" spans="11:25" x14ac:dyDescent="0.35">
      <c r="K218" s="413"/>
      <c r="L218" s="413"/>
      <c r="M218" s="414"/>
      <c r="N218" s="414"/>
      <c r="O218" s="414"/>
      <c r="P218" s="418"/>
      <c r="Q218" s="418"/>
      <c r="R218" s="414"/>
      <c r="S218" s="414"/>
      <c r="T218" s="414"/>
      <c r="U218" s="418"/>
      <c r="V218" s="418"/>
      <c r="W218" s="414"/>
      <c r="X218" s="414"/>
      <c r="Y218" s="414"/>
    </row>
    <row r="219" spans="11:25" x14ac:dyDescent="0.35">
      <c r="K219" s="413"/>
      <c r="L219" s="413"/>
      <c r="M219" s="414"/>
      <c r="N219" s="414"/>
      <c r="O219" s="414"/>
      <c r="P219" s="418"/>
      <c r="Q219" s="418"/>
      <c r="R219" s="414"/>
      <c r="S219" s="414"/>
      <c r="T219" s="414"/>
      <c r="U219" s="418"/>
      <c r="V219" s="418"/>
      <c r="W219" s="414"/>
      <c r="X219" s="414"/>
      <c r="Y219" s="414"/>
    </row>
    <row r="220" spans="11:25" x14ac:dyDescent="0.35">
      <c r="K220" s="413"/>
      <c r="L220" s="413"/>
      <c r="M220" s="414"/>
      <c r="N220" s="414"/>
      <c r="O220" s="414"/>
      <c r="P220" s="418"/>
      <c r="Q220" s="418"/>
      <c r="R220" s="414"/>
      <c r="S220" s="414"/>
      <c r="T220" s="414"/>
      <c r="U220" s="418"/>
      <c r="V220" s="418"/>
      <c r="W220" s="414"/>
      <c r="X220" s="414"/>
      <c r="Y220" s="414"/>
    </row>
    <row r="221" spans="11:25" x14ac:dyDescent="0.35">
      <c r="K221" s="413"/>
      <c r="L221" s="413"/>
      <c r="M221" s="414"/>
      <c r="N221" s="414"/>
      <c r="O221" s="414"/>
      <c r="P221" s="418"/>
      <c r="Q221" s="418"/>
      <c r="R221" s="414"/>
      <c r="S221" s="414"/>
      <c r="T221" s="414"/>
      <c r="U221" s="418"/>
      <c r="V221" s="418"/>
      <c r="W221" s="414"/>
      <c r="X221" s="414"/>
      <c r="Y221" s="414"/>
    </row>
    <row r="222" spans="11:25" x14ac:dyDescent="0.35">
      <c r="K222" s="413"/>
      <c r="L222" s="413"/>
      <c r="M222" s="414"/>
      <c r="N222" s="414"/>
      <c r="O222" s="414"/>
      <c r="P222" s="418"/>
      <c r="Q222" s="418"/>
      <c r="R222" s="414"/>
      <c r="S222" s="414"/>
      <c r="T222" s="414"/>
      <c r="U222" s="418"/>
      <c r="V222" s="418"/>
      <c r="W222" s="414"/>
      <c r="X222" s="414"/>
      <c r="Y222" s="414"/>
    </row>
    <row r="223" spans="11:25" x14ac:dyDescent="0.35">
      <c r="K223" s="413"/>
      <c r="L223" s="413"/>
      <c r="M223" s="414"/>
      <c r="N223" s="414"/>
      <c r="O223" s="414"/>
      <c r="P223" s="418"/>
      <c r="Q223" s="418"/>
      <c r="R223" s="414"/>
      <c r="S223" s="414"/>
      <c r="T223" s="414"/>
      <c r="U223" s="418"/>
      <c r="V223" s="418"/>
      <c r="W223" s="414"/>
      <c r="X223" s="414"/>
      <c r="Y223" s="414"/>
    </row>
    <row r="224" spans="11:25" x14ac:dyDescent="0.35">
      <c r="K224" s="413"/>
      <c r="L224" s="413"/>
      <c r="M224" s="414"/>
      <c r="N224" s="414"/>
      <c r="O224" s="414"/>
      <c r="P224" s="418"/>
      <c r="Q224" s="418"/>
      <c r="R224" s="414"/>
      <c r="S224" s="414"/>
      <c r="T224" s="414"/>
      <c r="U224" s="418"/>
      <c r="V224" s="418"/>
      <c r="W224" s="414"/>
      <c r="X224" s="414"/>
      <c r="Y224" s="414"/>
    </row>
    <row r="225" spans="11:25" x14ac:dyDescent="0.35">
      <c r="K225" s="413"/>
      <c r="L225" s="413"/>
      <c r="M225" s="414"/>
      <c r="N225" s="414"/>
      <c r="O225" s="414"/>
      <c r="P225" s="418"/>
      <c r="Q225" s="418"/>
      <c r="R225" s="414"/>
      <c r="S225" s="414"/>
      <c r="T225" s="414"/>
      <c r="U225" s="418"/>
      <c r="V225" s="418"/>
      <c r="W225" s="414"/>
      <c r="X225" s="414"/>
      <c r="Y225" s="414"/>
    </row>
    <row r="226" spans="11:25" x14ac:dyDescent="0.35">
      <c r="K226" s="413"/>
      <c r="L226" s="413"/>
      <c r="M226" s="414"/>
      <c r="N226" s="414"/>
      <c r="O226" s="414"/>
      <c r="P226" s="418"/>
      <c r="Q226" s="418"/>
      <c r="R226" s="414"/>
      <c r="S226" s="414"/>
      <c r="T226" s="414"/>
      <c r="U226" s="418"/>
      <c r="V226" s="418"/>
      <c r="W226" s="414"/>
      <c r="X226" s="414"/>
      <c r="Y226" s="414"/>
    </row>
    <row r="227" spans="11:25" x14ac:dyDescent="0.35">
      <c r="K227" s="413"/>
      <c r="L227" s="413"/>
      <c r="M227" s="414"/>
      <c r="N227" s="414"/>
      <c r="O227" s="414"/>
      <c r="P227" s="418"/>
      <c r="Q227" s="418"/>
      <c r="R227" s="414"/>
      <c r="S227" s="414"/>
      <c r="T227" s="414"/>
      <c r="U227" s="418"/>
      <c r="V227" s="418"/>
      <c r="W227" s="414"/>
      <c r="X227" s="414"/>
      <c r="Y227" s="414"/>
    </row>
    <row r="228" spans="11:25" x14ac:dyDescent="0.35">
      <c r="K228" s="413"/>
      <c r="L228" s="413"/>
      <c r="M228" s="414"/>
      <c r="N228" s="414"/>
      <c r="O228" s="414"/>
      <c r="P228" s="418"/>
      <c r="Q228" s="418"/>
      <c r="R228" s="414"/>
      <c r="S228" s="414"/>
      <c r="T228" s="414"/>
      <c r="U228" s="418"/>
      <c r="V228" s="418"/>
      <c r="W228" s="414"/>
      <c r="X228" s="414"/>
      <c r="Y228" s="414"/>
    </row>
    <row r="229" spans="11:25" x14ac:dyDescent="0.35">
      <c r="K229" s="413"/>
      <c r="L229" s="413"/>
      <c r="M229" s="414"/>
      <c r="N229" s="414"/>
      <c r="O229" s="414"/>
      <c r="P229" s="418"/>
      <c r="Q229" s="418"/>
      <c r="R229" s="414"/>
      <c r="S229" s="414"/>
      <c r="T229" s="414"/>
      <c r="U229" s="418"/>
      <c r="V229" s="418"/>
      <c r="W229" s="414"/>
      <c r="X229" s="414"/>
      <c r="Y229" s="414"/>
    </row>
    <row r="230" spans="11:25" x14ac:dyDescent="0.35">
      <c r="K230" s="413"/>
      <c r="L230" s="413"/>
      <c r="M230" s="414"/>
      <c r="N230" s="414"/>
      <c r="O230" s="414"/>
      <c r="P230" s="418"/>
      <c r="Q230" s="418"/>
      <c r="R230" s="414"/>
      <c r="S230" s="414"/>
      <c r="T230" s="414"/>
      <c r="U230" s="418"/>
      <c r="V230" s="418"/>
      <c r="W230" s="414"/>
      <c r="X230" s="414"/>
      <c r="Y230" s="414"/>
    </row>
    <row r="231" spans="11:25" x14ac:dyDescent="0.35">
      <c r="K231" s="413"/>
      <c r="L231" s="413"/>
      <c r="M231" s="414"/>
      <c r="N231" s="414"/>
      <c r="O231" s="414"/>
      <c r="P231" s="418"/>
      <c r="Q231" s="418"/>
      <c r="R231" s="414"/>
      <c r="S231" s="414"/>
      <c r="T231" s="414"/>
      <c r="U231" s="418"/>
      <c r="V231" s="418"/>
      <c r="W231" s="414"/>
      <c r="X231" s="414"/>
      <c r="Y231" s="414"/>
    </row>
    <row r="232" spans="11:25" x14ac:dyDescent="0.35">
      <c r="K232" s="413"/>
      <c r="L232" s="413"/>
      <c r="M232" s="414"/>
      <c r="N232" s="414"/>
      <c r="O232" s="414"/>
      <c r="P232" s="418"/>
      <c r="Q232" s="418"/>
      <c r="R232" s="414"/>
      <c r="S232" s="414"/>
      <c r="T232" s="414"/>
      <c r="U232" s="418"/>
      <c r="V232" s="418"/>
      <c r="W232" s="414"/>
      <c r="X232" s="414"/>
      <c r="Y232" s="414"/>
    </row>
    <row r="233" spans="11:25" x14ac:dyDescent="0.35">
      <c r="K233" s="413"/>
      <c r="L233" s="413"/>
      <c r="M233" s="414"/>
      <c r="N233" s="414"/>
      <c r="O233" s="414"/>
      <c r="P233" s="418"/>
      <c r="Q233" s="418"/>
      <c r="R233" s="414"/>
      <c r="S233" s="414"/>
      <c r="T233" s="414"/>
      <c r="U233" s="418"/>
      <c r="V233" s="418"/>
      <c r="W233" s="414"/>
      <c r="X233" s="414"/>
      <c r="Y233" s="414"/>
    </row>
    <row r="234" spans="11:25" x14ac:dyDescent="0.35">
      <c r="K234" s="413"/>
      <c r="L234" s="413"/>
      <c r="M234" s="414"/>
      <c r="N234" s="414"/>
      <c r="O234" s="414"/>
      <c r="P234" s="418"/>
      <c r="Q234" s="418"/>
      <c r="R234" s="414"/>
      <c r="S234" s="414"/>
      <c r="T234" s="414"/>
      <c r="U234" s="418"/>
      <c r="V234" s="418"/>
      <c r="W234" s="414"/>
      <c r="X234" s="414"/>
      <c r="Y234" s="414"/>
    </row>
    <row r="235" spans="11:25" x14ac:dyDescent="0.35">
      <c r="K235" s="413"/>
      <c r="L235" s="413"/>
      <c r="M235" s="414"/>
      <c r="N235" s="414"/>
      <c r="O235" s="414"/>
      <c r="P235" s="418"/>
      <c r="Q235" s="418"/>
      <c r="R235" s="414"/>
      <c r="S235" s="414"/>
      <c r="T235" s="414"/>
      <c r="U235" s="418"/>
      <c r="V235" s="418"/>
      <c r="W235" s="414"/>
      <c r="X235" s="414"/>
      <c r="Y235" s="414"/>
    </row>
    <row r="236" spans="11:25" x14ac:dyDescent="0.35">
      <c r="K236" s="413"/>
      <c r="L236" s="413"/>
      <c r="M236" s="414"/>
      <c r="N236" s="414"/>
      <c r="O236" s="414"/>
      <c r="P236" s="418"/>
      <c r="Q236" s="418"/>
      <c r="R236" s="414"/>
      <c r="S236" s="414"/>
      <c r="T236" s="414"/>
      <c r="U236" s="418"/>
      <c r="V236" s="418"/>
      <c r="W236" s="414"/>
      <c r="X236" s="414"/>
      <c r="Y236" s="414"/>
    </row>
    <row r="237" spans="11:25" x14ac:dyDescent="0.35">
      <c r="K237" s="413"/>
      <c r="L237" s="413"/>
      <c r="M237" s="414"/>
      <c r="N237" s="414"/>
      <c r="O237" s="414"/>
      <c r="P237" s="418"/>
      <c r="Q237" s="418"/>
      <c r="R237" s="414"/>
      <c r="S237" s="414"/>
      <c r="T237" s="414"/>
      <c r="U237" s="418"/>
      <c r="V237" s="418"/>
      <c r="W237" s="414"/>
      <c r="X237" s="414"/>
      <c r="Y237" s="414"/>
    </row>
    <row r="238" spans="11:25" x14ac:dyDescent="0.35">
      <c r="K238" s="413"/>
      <c r="L238" s="413"/>
      <c r="M238" s="414"/>
      <c r="N238" s="414"/>
      <c r="O238" s="414"/>
      <c r="P238" s="418"/>
      <c r="Q238" s="418"/>
      <c r="R238" s="414"/>
      <c r="S238" s="414"/>
      <c r="T238" s="414"/>
      <c r="U238" s="418"/>
      <c r="V238" s="418"/>
      <c r="W238" s="414"/>
      <c r="X238" s="414"/>
      <c r="Y238" s="414"/>
    </row>
    <row r="239" spans="11:25" x14ac:dyDescent="0.35">
      <c r="K239" s="413"/>
      <c r="L239" s="413"/>
      <c r="M239" s="414"/>
      <c r="N239" s="414"/>
      <c r="O239" s="414"/>
      <c r="P239" s="418"/>
      <c r="Q239" s="418"/>
      <c r="R239" s="414"/>
      <c r="S239" s="414"/>
      <c r="T239" s="414"/>
      <c r="U239" s="418"/>
      <c r="V239" s="418"/>
      <c r="W239" s="414"/>
      <c r="X239" s="414"/>
      <c r="Y239" s="414"/>
    </row>
    <row r="240" spans="11:25" x14ac:dyDescent="0.35">
      <c r="K240" s="413"/>
      <c r="L240" s="413"/>
      <c r="M240" s="414"/>
      <c r="N240" s="414"/>
      <c r="O240" s="414"/>
      <c r="P240" s="418"/>
      <c r="Q240" s="418"/>
      <c r="R240" s="414"/>
      <c r="S240" s="414"/>
      <c r="T240" s="414"/>
      <c r="U240" s="418"/>
      <c r="V240" s="418"/>
      <c r="W240" s="414"/>
      <c r="X240" s="414"/>
      <c r="Y240" s="414"/>
    </row>
    <row r="241" spans="11:25" x14ac:dyDescent="0.35">
      <c r="K241" s="413"/>
      <c r="L241" s="413"/>
      <c r="M241" s="414"/>
      <c r="N241" s="414"/>
      <c r="O241" s="414"/>
      <c r="P241" s="418"/>
      <c r="Q241" s="418"/>
      <c r="R241" s="414"/>
      <c r="S241" s="414"/>
      <c r="T241" s="414"/>
      <c r="U241" s="418"/>
      <c r="V241" s="418"/>
      <c r="W241" s="414"/>
      <c r="X241" s="414"/>
      <c r="Y241" s="414"/>
    </row>
    <row r="242" spans="11:25" x14ac:dyDescent="0.35">
      <c r="K242" s="413"/>
      <c r="L242" s="413"/>
      <c r="M242" s="414"/>
      <c r="N242" s="414"/>
      <c r="O242" s="414"/>
      <c r="P242" s="418"/>
      <c r="Q242" s="418"/>
      <c r="R242" s="414"/>
      <c r="S242" s="414"/>
      <c r="T242" s="414"/>
      <c r="U242" s="418"/>
      <c r="V242" s="418"/>
      <c r="W242" s="414"/>
      <c r="X242" s="414"/>
      <c r="Y242" s="414"/>
    </row>
    <row r="243" spans="11:25" x14ac:dyDescent="0.35">
      <c r="K243" s="413"/>
      <c r="L243" s="413"/>
      <c r="M243" s="414"/>
      <c r="N243" s="414"/>
      <c r="O243" s="414"/>
      <c r="P243" s="418"/>
      <c r="Q243" s="418"/>
      <c r="R243" s="414"/>
      <c r="S243" s="414"/>
      <c r="T243" s="414"/>
      <c r="U243" s="418"/>
      <c r="V243" s="418"/>
      <c r="W243" s="414"/>
      <c r="X243" s="414"/>
      <c r="Y243" s="414"/>
    </row>
    <row r="244" spans="11:25" x14ac:dyDescent="0.35">
      <c r="K244" s="413"/>
      <c r="L244" s="413"/>
      <c r="M244" s="414"/>
      <c r="N244" s="414"/>
      <c r="O244" s="414"/>
      <c r="P244" s="418"/>
      <c r="Q244" s="418"/>
      <c r="R244" s="414"/>
      <c r="S244" s="414"/>
      <c r="T244" s="414"/>
      <c r="U244" s="418"/>
      <c r="V244" s="418"/>
      <c r="W244" s="414"/>
      <c r="X244" s="414"/>
      <c r="Y244" s="414"/>
    </row>
    <row r="245" spans="11:25" x14ac:dyDescent="0.35">
      <c r="K245" s="413"/>
      <c r="L245" s="413"/>
      <c r="M245" s="414"/>
      <c r="N245" s="414"/>
      <c r="O245" s="414"/>
      <c r="P245" s="418"/>
      <c r="Q245" s="418"/>
      <c r="R245" s="414"/>
      <c r="S245" s="414"/>
      <c r="T245" s="414"/>
      <c r="U245" s="418"/>
      <c r="V245" s="418"/>
      <c r="W245" s="414"/>
      <c r="X245" s="414"/>
      <c r="Y245" s="414"/>
    </row>
    <row r="246" spans="11:25" x14ac:dyDescent="0.35">
      <c r="K246" s="413"/>
      <c r="L246" s="413"/>
      <c r="M246" s="414"/>
      <c r="N246" s="414"/>
      <c r="O246" s="414"/>
      <c r="P246" s="418"/>
      <c r="Q246" s="418"/>
      <c r="R246" s="414"/>
      <c r="S246" s="414"/>
      <c r="T246" s="414"/>
      <c r="U246" s="418"/>
      <c r="V246" s="418"/>
      <c r="W246" s="414"/>
      <c r="X246" s="414"/>
      <c r="Y246" s="414"/>
    </row>
    <row r="247" spans="11:25" x14ac:dyDescent="0.35">
      <c r="K247" s="413"/>
      <c r="L247" s="413"/>
      <c r="M247" s="414"/>
      <c r="N247" s="414"/>
      <c r="O247" s="414"/>
      <c r="P247" s="418"/>
      <c r="Q247" s="418"/>
      <c r="R247" s="414"/>
      <c r="S247" s="414"/>
      <c r="T247" s="414"/>
      <c r="U247" s="418"/>
      <c r="V247" s="418"/>
      <c r="W247" s="414"/>
      <c r="X247" s="414"/>
      <c r="Y247" s="414"/>
    </row>
    <row r="248" spans="11:25" x14ac:dyDescent="0.35">
      <c r="K248" s="413"/>
      <c r="L248" s="413"/>
      <c r="M248" s="414"/>
      <c r="N248" s="414"/>
      <c r="O248" s="414"/>
      <c r="P248" s="418"/>
      <c r="Q248" s="418"/>
      <c r="R248" s="414"/>
      <c r="S248" s="414"/>
      <c r="T248" s="414"/>
      <c r="U248" s="418"/>
      <c r="V248" s="418"/>
      <c r="W248" s="414"/>
      <c r="X248" s="414"/>
      <c r="Y248" s="414"/>
    </row>
    <row r="249" spans="11:25" x14ac:dyDescent="0.35">
      <c r="K249" s="413"/>
      <c r="L249" s="413"/>
      <c r="M249" s="414"/>
      <c r="N249" s="414"/>
      <c r="O249" s="414"/>
      <c r="P249" s="418"/>
      <c r="Q249" s="418"/>
      <c r="R249" s="414"/>
      <c r="S249" s="414"/>
      <c r="T249" s="414"/>
      <c r="U249" s="418"/>
      <c r="V249" s="418"/>
      <c r="W249" s="414"/>
      <c r="X249" s="414"/>
      <c r="Y249" s="414"/>
    </row>
    <row r="250" spans="11:25" x14ac:dyDescent="0.35">
      <c r="K250" s="413"/>
      <c r="L250" s="413"/>
      <c r="M250" s="414"/>
      <c r="N250" s="414"/>
      <c r="O250" s="414"/>
      <c r="P250" s="418"/>
      <c r="Q250" s="418"/>
      <c r="R250" s="414"/>
      <c r="S250" s="414"/>
      <c r="T250" s="414"/>
      <c r="U250" s="418"/>
      <c r="V250" s="418"/>
      <c r="W250" s="414"/>
      <c r="X250" s="414"/>
      <c r="Y250" s="414"/>
    </row>
    <row r="251" spans="11:25" x14ac:dyDescent="0.35">
      <c r="K251" s="413"/>
      <c r="L251" s="413"/>
      <c r="M251" s="414"/>
      <c r="N251" s="414"/>
      <c r="O251" s="414"/>
      <c r="P251" s="418"/>
      <c r="Q251" s="418"/>
      <c r="R251" s="414"/>
      <c r="S251" s="414"/>
      <c r="T251" s="414"/>
      <c r="U251" s="418"/>
      <c r="V251" s="418"/>
      <c r="W251" s="414"/>
      <c r="X251" s="414"/>
      <c r="Y251" s="414"/>
    </row>
    <row r="252" spans="11:25" x14ac:dyDescent="0.35">
      <c r="K252" s="413"/>
      <c r="L252" s="413"/>
      <c r="M252" s="414"/>
      <c r="N252" s="414"/>
      <c r="O252" s="414"/>
      <c r="P252" s="418"/>
      <c r="Q252" s="418"/>
      <c r="R252" s="414"/>
      <c r="S252" s="414"/>
      <c r="T252" s="414"/>
      <c r="U252" s="418"/>
      <c r="V252" s="418"/>
      <c r="W252" s="414"/>
      <c r="X252" s="414"/>
      <c r="Y252" s="414"/>
    </row>
    <row r="253" spans="11:25" x14ac:dyDescent="0.35">
      <c r="K253" s="413"/>
      <c r="L253" s="413"/>
      <c r="M253" s="414"/>
      <c r="N253" s="414"/>
      <c r="O253" s="414"/>
      <c r="P253" s="418"/>
      <c r="Q253" s="418"/>
      <c r="R253" s="414"/>
      <c r="S253" s="414"/>
      <c r="T253" s="414"/>
      <c r="U253" s="418"/>
      <c r="V253" s="418"/>
      <c r="W253" s="414"/>
      <c r="X253" s="414"/>
      <c r="Y253" s="414"/>
    </row>
    <row r="254" spans="11:25" x14ac:dyDescent="0.35">
      <c r="K254" s="413"/>
      <c r="L254" s="413"/>
      <c r="M254" s="414"/>
      <c r="N254" s="414"/>
      <c r="O254" s="414"/>
      <c r="P254" s="418"/>
      <c r="Q254" s="418"/>
      <c r="R254" s="414"/>
      <c r="S254" s="414"/>
      <c r="T254" s="414"/>
      <c r="U254" s="418"/>
      <c r="V254" s="418"/>
      <c r="W254" s="414"/>
      <c r="X254" s="414"/>
      <c r="Y254" s="414"/>
    </row>
    <row r="255" spans="11:25" x14ac:dyDescent="0.35">
      <c r="K255" s="413"/>
      <c r="L255" s="413"/>
      <c r="M255" s="414"/>
      <c r="N255" s="414"/>
      <c r="O255" s="414"/>
      <c r="P255" s="418"/>
      <c r="Q255" s="418"/>
      <c r="R255" s="414"/>
      <c r="S255" s="414"/>
      <c r="T255" s="414"/>
      <c r="U255" s="418"/>
      <c r="V255" s="418"/>
      <c r="W255" s="414"/>
      <c r="X255" s="414"/>
      <c r="Y255" s="414"/>
    </row>
    <row r="256" spans="11:25" x14ac:dyDescent="0.35">
      <c r="K256" s="413"/>
      <c r="L256" s="413"/>
      <c r="M256" s="414"/>
      <c r="N256" s="414"/>
      <c r="O256" s="414"/>
      <c r="P256" s="418"/>
      <c r="Q256" s="418"/>
      <c r="R256" s="414"/>
      <c r="S256" s="414"/>
      <c r="T256" s="414"/>
      <c r="U256" s="418"/>
      <c r="V256" s="418"/>
      <c r="W256" s="414"/>
      <c r="X256" s="414"/>
      <c r="Y256" s="414"/>
    </row>
    <row r="257" spans="11:25" x14ac:dyDescent="0.35">
      <c r="K257" s="413"/>
      <c r="L257" s="413"/>
      <c r="M257" s="414"/>
      <c r="N257" s="414"/>
      <c r="O257" s="414"/>
      <c r="P257" s="418"/>
      <c r="Q257" s="418"/>
      <c r="R257" s="414"/>
      <c r="S257" s="414"/>
      <c r="T257" s="414"/>
      <c r="U257" s="418"/>
      <c r="V257" s="418"/>
      <c r="W257" s="414"/>
      <c r="X257" s="414"/>
      <c r="Y257" s="414"/>
    </row>
    <row r="258" spans="11:25" x14ac:dyDescent="0.35">
      <c r="K258" s="413"/>
      <c r="L258" s="413"/>
      <c r="M258" s="414"/>
      <c r="N258" s="414"/>
      <c r="O258" s="414"/>
      <c r="P258" s="418"/>
      <c r="Q258" s="418"/>
      <c r="R258" s="414"/>
      <c r="S258" s="414"/>
      <c r="T258" s="414"/>
      <c r="U258" s="418"/>
      <c r="V258" s="418"/>
      <c r="W258" s="414"/>
      <c r="X258" s="414"/>
      <c r="Y258" s="414"/>
    </row>
    <row r="259" spans="11:25" x14ac:dyDescent="0.35">
      <c r="K259" s="413"/>
      <c r="L259" s="413"/>
      <c r="M259" s="414"/>
      <c r="N259" s="414"/>
      <c r="O259" s="414"/>
      <c r="P259" s="418"/>
      <c r="Q259" s="418"/>
      <c r="R259" s="414"/>
      <c r="S259" s="414"/>
      <c r="T259" s="414"/>
      <c r="U259" s="418"/>
      <c r="V259" s="418"/>
      <c r="W259" s="414"/>
      <c r="X259" s="414"/>
      <c r="Y259" s="414"/>
    </row>
    <row r="260" spans="11:25" x14ac:dyDescent="0.35">
      <c r="K260" s="413"/>
      <c r="L260" s="413"/>
      <c r="M260" s="414"/>
      <c r="N260" s="414"/>
      <c r="O260" s="414"/>
      <c r="P260" s="418"/>
      <c r="Q260" s="418"/>
      <c r="R260" s="414"/>
      <c r="S260" s="414"/>
      <c r="T260" s="414"/>
      <c r="U260" s="418"/>
      <c r="V260" s="418"/>
      <c r="W260" s="414"/>
      <c r="X260" s="414"/>
      <c r="Y260" s="414"/>
    </row>
    <row r="261" spans="11:25" x14ac:dyDescent="0.35">
      <c r="K261" s="413"/>
      <c r="L261" s="413"/>
      <c r="M261" s="414"/>
      <c r="N261" s="414"/>
      <c r="O261" s="414"/>
      <c r="P261" s="418"/>
      <c r="Q261" s="418"/>
      <c r="R261" s="414"/>
      <c r="S261" s="414"/>
      <c r="T261" s="414"/>
      <c r="U261" s="418"/>
      <c r="V261" s="418"/>
      <c r="W261" s="414"/>
      <c r="X261" s="414"/>
      <c r="Y261" s="414"/>
    </row>
    <row r="262" spans="11:25" x14ac:dyDescent="0.35">
      <c r="K262" s="413"/>
      <c r="L262" s="413"/>
      <c r="M262" s="414"/>
      <c r="N262" s="414"/>
      <c r="O262" s="414"/>
      <c r="P262" s="418"/>
      <c r="Q262" s="418"/>
      <c r="R262" s="414"/>
      <c r="S262" s="414"/>
      <c r="T262" s="414"/>
      <c r="U262" s="418"/>
      <c r="V262" s="418"/>
      <c r="W262" s="414"/>
      <c r="X262" s="414"/>
      <c r="Y262" s="414"/>
    </row>
    <row r="263" spans="11:25" x14ac:dyDescent="0.35">
      <c r="K263" s="413"/>
      <c r="L263" s="413"/>
      <c r="M263" s="414"/>
      <c r="N263" s="414"/>
      <c r="O263" s="414"/>
      <c r="P263" s="418"/>
      <c r="Q263" s="418"/>
      <c r="R263" s="414"/>
      <c r="S263" s="414"/>
      <c r="T263" s="414"/>
      <c r="U263" s="418"/>
      <c r="V263" s="418"/>
      <c r="W263" s="414"/>
      <c r="X263" s="414"/>
      <c r="Y263" s="414"/>
    </row>
    <row r="264" spans="11:25" x14ac:dyDescent="0.35">
      <c r="K264" s="413"/>
      <c r="L264" s="413"/>
      <c r="M264" s="414"/>
      <c r="N264" s="414"/>
      <c r="O264" s="414"/>
      <c r="P264" s="418"/>
      <c r="Q264" s="418"/>
      <c r="R264" s="414"/>
      <c r="S264" s="414"/>
      <c r="T264" s="414"/>
      <c r="U264" s="418"/>
      <c r="V264" s="418"/>
      <c r="W264" s="414"/>
      <c r="X264" s="414"/>
      <c r="Y264" s="414"/>
    </row>
    <row r="265" spans="11:25" x14ac:dyDescent="0.35">
      <c r="K265" s="413"/>
      <c r="L265" s="413"/>
      <c r="M265" s="414"/>
      <c r="N265" s="414"/>
      <c r="O265" s="414"/>
      <c r="P265" s="418"/>
      <c r="Q265" s="418"/>
      <c r="R265" s="414"/>
      <c r="S265" s="414"/>
      <c r="T265" s="414"/>
      <c r="U265" s="418"/>
      <c r="V265" s="418"/>
      <c r="W265" s="414"/>
      <c r="X265" s="414"/>
      <c r="Y265" s="414"/>
    </row>
    <row r="266" spans="11:25" x14ac:dyDescent="0.35">
      <c r="K266" s="413"/>
      <c r="L266" s="413"/>
      <c r="M266" s="414"/>
      <c r="N266" s="414"/>
      <c r="O266" s="414"/>
      <c r="P266" s="418"/>
      <c r="Q266" s="418"/>
      <c r="R266" s="414"/>
      <c r="S266" s="414"/>
      <c r="T266" s="414"/>
      <c r="U266" s="418"/>
      <c r="V266" s="418"/>
      <c r="W266" s="414"/>
      <c r="X266" s="414"/>
      <c r="Y266" s="414"/>
    </row>
    <row r="267" spans="11:25" x14ac:dyDescent="0.35">
      <c r="K267" s="413"/>
      <c r="L267" s="413"/>
      <c r="M267" s="414"/>
      <c r="N267" s="414"/>
      <c r="O267" s="414"/>
      <c r="P267" s="418"/>
      <c r="Q267" s="418"/>
      <c r="R267" s="414"/>
      <c r="S267" s="414"/>
      <c r="T267" s="414"/>
      <c r="U267" s="418"/>
      <c r="V267" s="418"/>
      <c r="W267" s="414"/>
      <c r="X267" s="414"/>
      <c r="Y267" s="414"/>
    </row>
    <row r="268" spans="11:25" x14ac:dyDescent="0.35">
      <c r="K268" s="413"/>
      <c r="L268" s="413"/>
      <c r="M268" s="414"/>
      <c r="N268" s="414"/>
      <c r="O268" s="414"/>
      <c r="P268" s="418"/>
      <c r="Q268" s="418"/>
      <c r="R268" s="414"/>
      <c r="S268" s="414"/>
      <c r="T268" s="414"/>
      <c r="U268" s="418"/>
      <c r="V268" s="418"/>
      <c r="W268" s="414"/>
      <c r="X268" s="414"/>
      <c r="Y268" s="414"/>
    </row>
    <row r="269" spans="11:25" x14ac:dyDescent="0.35">
      <c r="K269" s="413"/>
      <c r="L269" s="413"/>
      <c r="M269" s="414"/>
      <c r="N269" s="414"/>
      <c r="O269" s="414"/>
      <c r="P269" s="418"/>
      <c r="Q269" s="418"/>
      <c r="R269" s="414"/>
      <c r="S269" s="414"/>
      <c r="T269" s="414"/>
      <c r="U269" s="418"/>
      <c r="V269" s="418"/>
      <c r="W269" s="414"/>
      <c r="X269" s="414"/>
      <c r="Y269" s="414"/>
    </row>
    <row r="270" spans="11:25" x14ac:dyDescent="0.35">
      <c r="K270" s="413"/>
      <c r="L270" s="413"/>
      <c r="M270" s="414"/>
      <c r="N270" s="414"/>
      <c r="O270" s="414"/>
      <c r="P270" s="418"/>
      <c r="Q270" s="418"/>
      <c r="R270" s="414"/>
      <c r="S270" s="414"/>
      <c r="T270" s="414"/>
      <c r="U270" s="418"/>
      <c r="V270" s="418"/>
      <c r="W270" s="414"/>
      <c r="X270" s="414"/>
      <c r="Y270" s="414"/>
    </row>
    <row r="271" spans="11:25" x14ac:dyDescent="0.35">
      <c r="K271" s="413"/>
      <c r="L271" s="413"/>
      <c r="M271" s="414"/>
      <c r="N271" s="414"/>
      <c r="O271" s="414"/>
      <c r="P271" s="418"/>
      <c r="Q271" s="418"/>
      <c r="R271" s="414"/>
      <c r="S271" s="414"/>
      <c r="T271" s="414"/>
      <c r="U271" s="418"/>
      <c r="V271" s="418"/>
      <c r="W271" s="414"/>
      <c r="X271" s="414"/>
      <c r="Y271" s="414"/>
    </row>
    <row r="272" spans="11:25" x14ac:dyDescent="0.35">
      <c r="K272" s="413"/>
      <c r="L272" s="413"/>
      <c r="M272" s="414"/>
      <c r="N272" s="414"/>
      <c r="O272" s="414"/>
      <c r="P272" s="418"/>
      <c r="Q272" s="418"/>
      <c r="R272" s="414"/>
      <c r="S272" s="414"/>
      <c r="T272" s="414"/>
      <c r="U272" s="418"/>
      <c r="V272" s="418"/>
      <c r="W272" s="414"/>
      <c r="X272" s="414"/>
      <c r="Y272" s="414"/>
    </row>
    <row r="273" spans="11:25" x14ac:dyDescent="0.35">
      <c r="K273" s="413"/>
      <c r="L273" s="413"/>
      <c r="M273" s="414"/>
      <c r="N273" s="414"/>
      <c r="O273" s="414"/>
      <c r="P273" s="418"/>
      <c r="Q273" s="418"/>
      <c r="R273" s="414"/>
      <c r="S273" s="414"/>
      <c r="T273" s="414"/>
      <c r="U273" s="418"/>
      <c r="V273" s="418"/>
      <c r="W273" s="414"/>
      <c r="X273" s="414"/>
      <c r="Y273" s="414"/>
    </row>
    <row r="274" spans="11:25" x14ac:dyDescent="0.35">
      <c r="K274" s="413"/>
      <c r="L274" s="413"/>
      <c r="M274" s="414"/>
      <c r="N274" s="414"/>
      <c r="O274" s="414"/>
      <c r="P274" s="418"/>
      <c r="Q274" s="418"/>
      <c r="R274" s="414"/>
      <c r="S274" s="414"/>
      <c r="T274" s="414"/>
      <c r="U274" s="418"/>
      <c r="V274" s="418"/>
      <c r="W274" s="414"/>
      <c r="X274" s="414"/>
      <c r="Y274" s="414"/>
    </row>
    <row r="275" spans="11:25" x14ac:dyDescent="0.35">
      <c r="K275" s="413"/>
      <c r="L275" s="413"/>
      <c r="M275" s="414"/>
      <c r="N275" s="414"/>
      <c r="O275" s="414"/>
      <c r="P275" s="418"/>
      <c r="Q275" s="418"/>
      <c r="R275" s="414"/>
      <c r="S275" s="414"/>
      <c r="T275" s="414"/>
      <c r="U275" s="418"/>
      <c r="V275" s="418"/>
      <c r="W275" s="414"/>
      <c r="X275" s="414"/>
      <c r="Y275" s="414"/>
    </row>
    <row r="276" spans="11:25" x14ac:dyDescent="0.35">
      <c r="K276" s="413"/>
      <c r="L276" s="413"/>
      <c r="M276" s="414"/>
      <c r="N276" s="414"/>
      <c r="O276" s="414"/>
      <c r="P276" s="418"/>
      <c r="Q276" s="418"/>
      <c r="R276" s="414"/>
      <c r="S276" s="414"/>
      <c r="T276" s="414"/>
      <c r="U276" s="418"/>
      <c r="V276" s="418"/>
      <c r="W276" s="414"/>
      <c r="X276" s="414"/>
      <c r="Y276" s="414"/>
    </row>
    <row r="277" spans="11:25" x14ac:dyDescent="0.35">
      <c r="K277" s="413"/>
      <c r="L277" s="413"/>
      <c r="M277" s="414"/>
      <c r="N277" s="414"/>
      <c r="O277" s="414"/>
      <c r="P277" s="418"/>
      <c r="Q277" s="418"/>
      <c r="R277" s="414"/>
      <c r="S277" s="414"/>
      <c r="T277" s="414"/>
      <c r="U277" s="418"/>
      <c r="V277" s="418"/>
      <c r="W277" s="414"/>
      <c r="X277" s="414"/>
      <c r="Y277" s="414"/>
    </row>
    <row r="278" spans="11:25" x14ac:dyDescent="0.35">
      <c r="K278" s="413"/>
      <c r="L278" s="413"/>
      <c r="M278" s="414"/>
      <c r="N278" s="414"/>
      <c r="O278" s="414"/>
      <c r="P278" s="418"/>
      <c r="Q278" s="418"/>
      <c r="R278" s="414"/>
      <c r="S278" s="414"/>
      <c r="T278" s="414"/>
      <c r="U278" s="418"/>
      <c r="V278" s="418"/>
      <c r="W278" s="414"/>
      <c r="X278" s="414"/>
      <c r="Y278" s="414"/>
    </row>
    <row r="279" spans="11:25" x14ac:dyDescent="0.35">
      <c r="K279" s="413"/>
      <c r="L279" s="413"/>
      <c r="M279" s="414"/>
      <c r="N279" s="414"/>
      <c r="O279" s="414"/>
      <c r="P279" s="418"/>
      <c r="Q279" s="418"/>
      <c r="R279" s="414"/>
      <c r="S279" s="414"/>
      <c r="T279" s="414"/>
      <c r="U279" s="418"/>
      <c r="V279" s="418"/>
      <c r="W279" s="414"/>
      <c r="X279" s="414"/>
      <c r="Y279" s="414"/>
    </row>
    <row r="280" spans="11:25" x14ac:dyDescent="0.35">
      <c r="K280" s="413"/>
      <c r="L280" s="413"/>
      <c r="M280" s="414"/>
      <c r="N280" s="414"/>
      <c r="O280" s="414"/>
      <c r="P280" s="418"/>
      <c r="Q280" s="418"/>
      <c r="R280" s="414"/>
      <c r="S280" s="414"/>
      <c r="T280" s="414"/>
      <c r="U280" s="418"/>
      <c r="V280" s="418"/>
      <c r="W280" s="414"/>
      <c r="X280" s="414"/>
      <c r="Y280" s="414"/>
    </row>
    <row r="281" spans="11:25" x14ac:dyDescent="0.35">
      <c r="K281" s="413"/>
      <c r="L281" s="413"/>
      <c r="M281" s="414"/>
      <c r="N281" s="414"/>
      <c r="O281" s="414"/>
      <c r="P281" s="418"/>
      <c r="Q281" s="418"/>
      <c r="R281" s="414"/>
      <c r="S281" s="414"/>
      <c r="T281" s="414"/>
      <c r="U281" s="418"/>
      <c r="V281" s="418"/>
      <c r="W281" s="414"/>
      <c r="X281" s="414"/>
      <c r="Y281" s="414"/>
    </row>
    <row r="282" spans="11:25" x14ac:dyDescent="0.35">
      <c r="K282" s="413"/>
      <c r="L282" s="413"/>
      <c r="M282" s="414"/>
      <c r="N282" s="414"/>
      <c r="O282" s="414"/>
      <c r="P282" s="418"/>
      <c r="Q282" s="418"/>
      <c r="R282" s="414"/>
      <c r="S282" s="414"/>
      <c r="T282" s="414"/>
      <c r="U282" s="418"/>
      <c r="V282" s="418"/>
      <c r="W282" s="414"/>
      <c r="X282" s="414"/>
      <c r="Y282" s="414"/>
    </row>
    <row r="283" spans="11:25" x14ac:dyDescent="0.35">
      <c r="K283" s="413"/>
      <c r="L283" s="413"/>
      <c r="M283" s="414"/>
      <c r="N283" s="414"/>
      <c r="O283" s="414"/>
      <c r="P283" s="418"/>
      <c r="Q283" s="418"/>
      <c r="R283" s="414"/>
      <c r="S283" s="414"/>
      <c r="T283" s="414"/>
      <c r="U283" s="418"/>
      <c r="V283" s="418"/>
      <c r="W283" s="414"/>
      <c r="X283" s="414"/>
      <c r="Y283" s="414"/>
    </row>
    <row r="284" spans="11:25" x14ac:dyDescent="0.35">
      <c r="K284" s="413"/>
      <c r="L284" s="413"/>
      <c r="M284" s="414"/>
      <c r="N284" s="414"/>
      <c r="O284" s="414"/>
      <c r="P284" s="418"/>
      <c r="Q284" s="418"/>
      <c r="R284" s="414"/>
      <c r="S284" s="414"/>
      <c r="T284" s="414"/>
      <c r="U284" s="418"/>
      <c r="V284" s="418"/>
      <c r="W284" s="414"/>
      <c r="X284" s="414"/>
      <c r="Y284" s="414"/>
    </row>
    <row r="285" spans="11:25" x14ac:dyDescent="0.35">
      <c r="K285" s="413"/>
      <c r="L285" s="413"/>
      <c r="M285" s="414"/>
      <c r="N285" s="414"/>
      <c r="O285" s="414"/>
      <c r="P285" s="418"/>
      <c r="Q285" s="418"/>
      <c r="R285" s="414"/>
      <c r="S285" s="414"/>
      <c r="T285" s="414"/>
      <c r="U285" s="418"/>
      <c r="V285" s="418"/>
      <c r="W285" s="414"/>
      <c r="X285" s="414"/>
      <c r="Y285" s="414"/>
    </row>
    <row r="286" spans="11:25" x14ac:dyDescent="0.35">
      <c r="K286" s="413"/>
      <c r="L286" s="413"/>
      <c r="M286" s="414"/>
      <c r="N286" s="414"/>
      <c r="O286" s="414"/>
      <c r="P286" s="418"/>
      <c r="Q286" s="418"/>
      <c r="R286" s="414"/>
      <c r="S286" s="414"/>
      <c r="T286" s="414"/>
      <c r="U286" s="418"/>
      <c r="V286" s="418"/>
      <c r="W286" s="414"/>
      <c r="X286" s="414"/>
      <c r="Y286" s="414"/>
    </row>
    <row r="287" spans="11:25" x14ac:dyDescent="0.35">
      <c r="K287" s="413"/>
      <c r="L287" s="413"/>
      <c r="M287" s="414"/>
      <c r="N287" s="414"/>
      <c r="O287" s="414"/>
      <c r="P287" s="418"/>
      <c r="Q287" s="418"/>
      <c r="R287" s="414"/>
      <c r="S287" s="414"/>
      <c r="T287" s="414"/>
      <c r="U287" s="418"/>
      <c r="V287" s="418"/>
      <c r="W287" s="414"/>
      <c r="X287" s="414"/>
      <c r="Y287" s="414"/>
    </row>
    <row r="288" spans="11:25" x14ac:dyDescent="0.35">
      <c r="K288" s="413"/>
      <c r="L288" s="413"/>
      <c r="M288" s="414"/>
      <c r="N288" s="414"/>
      <c r="O288" s="414"/>
      <c r="P288" s="418"/>
      <c r="Q288" s="418"/>
      <c r="R288" s="414"/>
      <c r="S288" s="414"/>
      <c r="T288" s="414"/>
      <c r="U288" s="418"/>
      <c r="V288" s="418"/>
      <c r="W288" s="414"/>
      <c r="X288" s="414"/>
      <c r="Y288" s="414"/>
    </row>
    <row r="289" spans="11:25" x14ac:dyDescent="0.35">
      <c r="K289" s="413"/>
      <c r="L289" s="413"/>
      <c r="M289" s="414"/>
      <c r="N289" s="414"/>
      <c r="O289" s="414"/>
      <c r="P289" s="418"/>
      <c r="Q289" s="418"/>
      <c r="R289" s="414"/>
      <c r="S289" s="414"/>
      <c r="T289" s="414"/>
      <c r="U289" s="418"/>
      <c r="V289" s="418"/>
      <c r="W289" s="414"/>
      <c r="X289" s="414"/>
      <c r="Y289" s="414"/>
    </row>
    <row r="290" spans="11:25" x14ac:dyDescent="0.35">
      <c r="K290" s="413"/>
      <c r="L290" s="413"/>
      <c r="M290" s="414"/>
      <c r="N290" s="414"/>
      <c r="O290" s="414"/>
      <c r="P290" s="418"/>
      <c r="Q290" s="418"/>
      <c r="R290" s="414"/>
      <c r="S290" s="414"/>
      <c r="T290" s="414"/>
      <c r="U290" s="418"/>
      <c r="V290" s="418"/>
      <c r="W290" s="414"/>
      <c r="X290" s="414"/>
      <c r="Y290" s="414"/>
    </row>
    <row r="291" spans="11:25" x14ac:dyDescent="0.35">
      <c r="K291" s="413"/>
      <c r="L291" s="413"/>
      <c r="M291" s="414"/>
      <c r="N291" s="414"/>
      <c r="O291" s="414"/>
      <c r="P291" s="418"/>
      <c r="Q291" s="418"/>
      <c r="R291" s="414"/>
      <c r="S291" s="414"/>
      <c r="T291" s="414"/>
      <c r="U291" s="418"/>
      <c r="V291" s="418"/>
      <c r="W291" s="414"/>
      <c r="X291" s="414"/>
      <c r="Y291" s="414"/>
    </row>
    <row r="292" spans="11:25" x14ac:dyDescent="0.35">
      <c r="K292" s="413"/>
      <c r="L292" s="413"/>
      <c r="M292" s="414"/>
      <c r="N292" s="414"/>
      <c r="O292" s="414"/>
      <c r="P292" s="418"/>
      <c r="Q292" s="418"/>
      <c r="R292" s="414"/>
      <c r="S292" s="414"/>
      <c r="T292" s="414"/>
      <c r="U292" s="418"/>
      <c r="V292" s="418"/>
      <c r="W292" s="414"/>
      <c r="X292" s="414"/>
      <c r="Y292" s="414"/>
    </row>
    <row r="293" spans="11:25" x14ac:dyDescent="0.35">
      <c r="K293" s="413"/>
      <c r="L293" s="413"/>
      <c r="M293" s="414"/>
      <c r="N293" s="414"/>
      <c r="O293" s="414"/>
      <c r="P293" s="418"/>
      <c r="Q293" s="418"/>
      <c r="R293" s="414"/>
      <c r="S293" s="414"/>
      <c r="T293" s="414"/>
      <c r="U293" s="418"/>
      <c r="V293" s="418"/>
      <c r="W293" s="414"/>
      <c r="X293" s="414"/>
      <c r="Y293" s="414"/>
    </row>
    <row r="294" spans="11:25" x14ac:dyDescent="0.35">
      <c r="K294" s="413"/>
      <c r="L294" s="413"/>
      <c r="M294" s="414"/>
      <c r="N294" s="414"/>
      <c r="O294" s="414"/>
      <c r="P294" s="418"/>
      <c r="Q294" s="418"/>
      <c r="R294" s="414"/>
      <c r="S294" s="414"/>
      <c r="T294" s="414"/>
      <c r="U294" s="418"/>
      <c r="V294" s="418"/>
      <c r="W294" s="414"/>
      <c r="X294" s="414"/>
      <c r="Y294" s="414"/>
    </row>
    <row r="295" spans="11:25" x14ac:dyDescent="0.35">
      <c r="K295" s="413"/>
      <c r="L295" s="413"/>
      <c r="M295" s="414"/>
      <c r="N295" s="414"/>
      <c r="O295" s="414"/>
      <c r="P295" s="418"/>
      <c r="Q295" s="418"/>
      <c r="R295" s="414"/>
      <c r="S295" s="414"/>
      <c r="T295" s="414"/>
      <c r="U295" s="418"/>
      <c r="V295" s="418"/>
      <c r="W295" s="414"/>
      <c r="X295" s="414"/>
      <c r="Y295" s="414"/>
    </row>
    <row r="296" spans="11:25" x14ac:dyDescent="0.35">
      <c r="K296" s="413"/>
      <c r="L296" s="413"/>
      <c r="M296" s="414"/>
      <c r="N296" s="414"/>
      <c r="O296" s="414"/>
      <c r="P296" s="418"/>
      <c r="Q296" s="418"/>
      <c r="R296" s="414"/>
      <c r="S296" s="414"/>
      <c r="T296" s="414"/>
      <c r="U296" s="418"/>
      <c r="V296" s="418"/>
      <c r="W296" s="414"/>
      <c r="X296" s="414"/>
      <c r="Y296" s="414"/>
    </row>
    <row r="297" spans="11:25" x14ac:dyDescent="0.35">
      <c r="K297" s="413"/>
      <c r="L297" s="413"/>
      <c r="M297" s="414"/>
      <c r="N297" s="414"/>
      <c r="O297" s="414"/>
      <c r="P297" s="418"/>
      <c r="Q297" s="418"/>
      <c r="R297" s="414"/>
      <c r="S297" s="414"/>
      <c r="T297" s="414"/>
      <c r="U297" s="418"/>
      <c r="V297" s="418"/>
      <c r="W297" s="414"/>
      <c r="X297" s="414"/>
      <c r="Y297" s="414"/>
    </row>
    <row r="298" spans="11:25" x14ac:dyDescent="0.35">
      <c r="K298" s="413"/>
      <c r="L298" s="413"/>
      <c r="M298" s="414"/>
      <c r="N298" s="414"/>
      <c r="O298" s="414"/>
      <c r="P298" s="418"/>
      <c r="Q298" s="418"/>
      <c r="R298" s="414"/>
      <c r="S298" s="414"/>
      <c r="T298" s="414"/>
      <c r="U298" s="418"/>
      <c r="V298" s="418"/>
      <c r="W298" s="414"/>
      <c r="X298" s="414"/>
      <c r="Y298" s="414"/>
    </row>
    <row r="299" spans="11:25" x14ac:dyDescent="0.35">
      <c r="K299" s="413"/>
      <c r="L299" s="413"/>
      <c r="M299" s="414"/>
      <c r="N299" s="414"/>
      <c r="O299" s="414"/>
      <c r="P299" s="418"/>
      <c r="Q299" s="418"/>
      <c r="R299" s="414"/>
      <c r="S299" s="414"/>
      <c r="T299" s="414"/>
      <c r="U299" s="418"/>
      <c r="V299" s="418"/>
      <c r="W299" s="414"/>
      <c r="X299" s="414"/>
      <c r="Y299" s="414"/>
    </row>
    <row r="300" spans="11:25" x14ac:dyDescent="0.35">
      <c r="K300" s="439"/>
      <c r="L300" s="439"/>
      <c r="M300" s="415"/>
      <c r="N300" s="415"/>
      <c r="O300" s="415"/>
      <c r="P300" s="439"/>
      <c r="Q300" s="439"/>
      <c r="R300" s="415"/>
      <c r="S300" s="415"/>
      <c r="T300" s="415"/>
      <c r="U300" s="439"/>
      <c r="V300" s="439"/>
      <c r="W300" s="415"/>
      <c r="X300" s="415"/>
      <c r="Y300" s="415"/>
    </row>
    <row r="301" spans="11:25" x14ac:dyDescent="0.35">
      <c r="K301" s="439"/>
      <c r="L301" s="439"/>
      <c r="M301" s="415"/>
      <c r="N301" s="415"/>
      <c r="O301" s="415"/>
      <c r="P301" s="439"/>
      <c r="Q301" s="439"/>
      <c r="R301" s="415"/>
      <c r="S301" s="415"/>
      <c r="T301" s="415"/>
      <c r="U301" s="439"/>
      <c r="V301" s="439"/>
      <c r="W301" s="415"/>
      <c r="X301" s="415"/>
      <c r="Y301" s="415"/>
    </row>
    <row r="302" spans="11:25" x14ac:dyDescent="0.35">
      <c r="K302" s="413"/>
      <c r="L302" s="413"/>
      <c r="M302" s="414"/>
      <c r="N302" s="414"/>
      <c r="O302" s="414"/>
      <c r="P302" s="418"/>
      <c r="Q302" s="418"/>
      <c r="R302" s="414"/>
      <c r="S302" s="414"/>
      <c r="T302" s="414"/>
      <c r="U302" s="418"/>
      <c r="V302" s="418"/>
      <c r="W302" s="414"/>
      <c r="X302" s="414"/>
      <c r="Y302" s="414"/>
    </row>
    <row r="303" spans="11:25" x14ac:dyDescent="0.35">
      <c r="K303" s="413"/>
      <c r="L303" s="413"/>
      <c r="M303" s="414"/>
      <c r="N303" s="414"/>
      <c r="O303" s="414"/>
      <c r="P303" s="418"/>
      <c r="Q303" s="418"/>
      <c r="R303" s="414"/>
      <c r="S303" s="414"/>
      <c r="T303" s="414"/>
      <c r="U303" s="418"/>
      <c r="V303" s="418"/>
      <c r="W303" s="414"/>
      <c r="X303" s="414"/>
      <c r="Y303" s="414"/>
    </row>
    <row r="304" spans="11:25" x14ac:dyDescent="0.35">
      <c r="K304" s="413"/>
      <c r="L304" s="413"/>
      <c r="M304" s="414"/>
      <c r="N304" s="414"/>
      <c r="O304" s="414"/>
      <c r="P304" s="418"/>
      <c r="Q304" s="418"/>
      <c r="R304" s="414"/>
      <c r="S304" s="414"/>
      <c r="T304" s="414"/>
      <c r="U304" s="418"/>
      <c r="V304" s="418"/>
      <c r="W304" s="414"/>
      <c r="X304" s="414"/>
      <c r="Y304" s="414"/>
    </row>
    <row r="305" spans="11:25" x14ac:dyDescent="0.35">
      <c r="K305" s="413"/>
      <c r="L305" s="413"/>
      <c r="M305" s="414"/>
      <c r="N305" s="414"/>
      <c r="O305" s="414"/>
      <c r="P305" s="418"/>
      <c r="Q305" s="418"/>
      <c r="R305" s="414"/>
      <c r="S305" s="414"/>
      <c r="T305" s="414"/>
      <c r="U305" s="418"/>
      <c r="V305" s="418"/>
      <c r="W305" s="414"/>
      <c r="X305" s="414"/>
      <c r="Y305" s="414"/>
    </row>
    <row r="306" spans="11:25" x14ac:dyDescent="0.35">
      <c r="K306" s="413"/>
      <c r="L306" s="413"/>
      <c r="M306" s="414"/>
      <c r="N306" s="414"/>
      <c r="O306" s="414"/>
      <c r="P306" s="418"/>
      <c r="Q306" s="418"/>
      <c r="R306" s="414"/>
      <c r="S306" s="414"/>
      <c r="T306" s="414"/>
      <c r="U306" s="418"/>
      <c r="V306" s="418"/>
      <c r="W306" s="414"/>
      <c r="X306" s="414"/>
      <c r="Y306" s="414"/>
    </row>
    <row r="307" spans="11:25" x14ac:dyDescent="0.35">
      <c r="K307" s="413"/>
      <c r="L307" s="413"/>
      <c r="M307" s="414"/>
      <c r="N307" s="414"/>
      <c r="O307" s="414"/>
      <c r="P307" s="418"/>
      <c r="Q307" s="418"/>
      <c r="R307" s="414"/>
      <c r="S307" s="414"/>
      <c r="T307" s="414"/>
      <c r="U307" s="418"/>
      <c r="V307" s="418"/>
      <c r="W307" s="414"/>
      <c r="X307" s="414"/>
      <c r="Y307" s="414"/>
    </row>
    <row r="308" spans="11:25" x14ac:dyDescent="0.35">
      <c r="K308" s="413"/>
      <c r="L308" s="413"/>
      <c r="M308" s="414"/>
      <c r="N308" s="414"/>
      <c r="O308" s="414"/>
      <c r="P308" s="418"/>
      <c r="Q308" s="418"/>
      <c r="R308" s="414"/>
      <c r="S308" s="414"/>
      <c r="T308" s="414"/>
      <c r="U308" s="418"/>
      <c r="V308" s="418"/>
      <c r="W308" s="414"/>
      <c r="X308" s="414"/>
      <c r="Y308" s="414"/>
    </row>
    <row r="309" spans="11:25" x14ac:dyDescent="0.35">
      <c r="K309" s="413"/>
      <c r="L309" s="413"/>
      <c r="M309" s="414"/>
      <c r="N309" s="414"/>
      <c r="O309" s="414"/>
      <c r="P309" s="418"/>
      <c r="Q309" s="418"/>
      <c r="R309" s="414"/>
      <c r="S309" s="414"/>
      <c r="T309" s="414"/>
      <c r="U309" s="418"/>
      <c r="V309" s="418"/>
      <c r="W309" s="414"/>
      <c r="X309" s="414"/>
      <c r="Y309" s="414"/>
    </row>
    <row r="310" spans="11:25" x14ac:dyDescent="0.35">
      <c r="K310" s="413"/>
      <c r="L310" s="413"/>
      <c r="M310" s="414"/>
      <c r="N310" s="414"/>
      <c r="O310" s="414"/>
      <c r="P310" s="418"/>
      <c r="Q310" s="418"/>
      <c r="R310" s="414"/>
      <c r="S310" s="414"/>
      <c r="T310" s="414"/>
      <c r="U310" s="418"/>
      <c r="V310" s="418"/>
      <c r="W310" s="414"/>
      <c r="X310" s="414"/>
      <c r="Y310" s="414"/>
    </row>
    <row r="311" spans="11:25" x14ac:dyDescent="0.35">
      <c r="K311" s="413"/>
      <c r="L311" s="413"/>
      <c r="M311" s="414"/>
      <c r="N311" s="414"/>
      <c r="O311" s="414"/>
      <c r="P311" s="418"/>
      <c r="Q311" s="418"/>
      <c r="R311" s="414"/>
      <c r="S311" s="414"/>
      <c r="T311" s="414"/>
      <c r="U311" s="418"/>
      <c r="V311" s="418"/>
      <c r="W311" s="414"/>
      <c r="X311" s="414"/>
      <c r="Y311" s="414"/>
    </row>
    <row r="312" spans="11:25" x14ac:dyDescent="0.35">
      <c r="K312" s="413"/>
      <c r="L312" s="413"/>
      <c r="M312" s="414"/>
      <c r="N312" s="414"/>
      <c r="O312" s="414"/>
      <c r="P312" s="418"/>
      <c r="Q312" s="418"/>
      <c r="R312" s="414"/>
      <c r="S312" s="414"/>
      <c r="T312" s="414"/>
      <c r="U312" s="418"/>
      <c r="V312" s="418"/>
      <c r="W312" s="414"/>
      <c r="X312" s="414"/>
      <c r="Y312" s="414"/>
    </row>
    <row r="313" spans="11:25" x14ac:dyDescent="0.35">
      <c r="K313" s="413"/>
      <c r="L313" s="413"/>
      <c r="M313" s="414"/>
      <c r="N313" s="414"/>
      <c r="O313" s="414"/>
      <c r="P313" s="418"/>
      <c r="Q313" s="418"/>
      <c r="R313" s="414"/>
      <c r="S313" s="414"/>
      <c r="T313" s="414"/>
      <c r="U313" s="418"/>
      <c r="V313" s="418"/>
      <c r="W313" s="414"/>
      <c r="X313" s="414"/>
      <c r="Y313" s="414"/>
    </row>
    <row r="314" spans="11:25" x14ac:dyDescent="0.35">
      <c r="K314" s="413"/>
      <c r="L314" s="413"/>
      <c r="M314" s="414"/>
      <c r="N314" s="414"/>
      <c r="O314" s="414"/>
      <c r="P314" s="418"/>
      <c r="Q314" s="418"/>
      <c r="R314" s="414"/>
      <c r="S314" s="414"/>
      <c r="T314" s="414"/>
      <c r="U314" s="418"/>
      <c r="V314" s="418"/>
      <c r="W314" s="414"/>
      <c r="X314" s="414"/>
      <c r="Y314" s="414"/>
    </row>
    <row r="315" spans="11:25" x14ac:dyDescent="0.35">
      <c r="K315" s="413"/>
      <c r="L315" s="413"/>
      <c r="M315" s="414"/>
      <c r="N315" s="414"/>
      <c r="O315" s="414"/>
      <c r="P315" s="418"/>
      <c r="Q315" s="418"/>
      <c r="R315" s="414"/>
      <c r="S315" s="414"/>
      <c r="T315" s="414"/>
      <c r="U315" s="418"/>
      <c r="V315" s="418"/>
      <c r="W315" s="414"/>
      <c r="X315" s="414"/>
      <c r="Y315" s="414"/>
    </row>
    <row r="316" spans="11:25" x14ac:dyDescent="0.35">
      <c r="K316" s="413"/>
      <c r="L316" s="413"/>
      <c r="M316" s="414"/>
      <c r="N316" s="414"/>
      <c r="O316" s="414"/>
      <c r="P316" s="418"/>
      <c r="Q316" s="418"/>
      <c r="R316" s="414"/>
      <c r="S316" s="414"/>
      <c r="T316" s="414"/>
      <c r="U316" s="418"/>
      <c r="V316" s="418"/>
      <c r="W316" s="414"/>
      <c r="X316" s="414"/>
      <c r="Y316" s="414"/>
    </row>
    <row r="317" spans="11:25" x14ac:dyDescent="0.35">
      <c r="K317" s="413"/>
      <c r="L317" s="413"/>
      <c r="M317" s="414"/>
      <c r="N317" s="414"/>
      <c r="O317" s="414"/>
      <c r="P317" s="418"/>
      <c r="Q317" s="418"/>
      <c r="R317" s="414"/>
      <c r="S317" s="414"/>
      <c r="T317" s="414"/>
      <c r="U317" s="418"/>
      <c r="V317" s="418"/>
      <c r="W317" s="414"/>
      <c r="X317" s="414"/>
      <c r="Y317" s="414"/>
    </row>
    <row r="318" spans="11:25" x14ac:dyDescent="0.35">
      <c r="K318" s="413"/>
      <c r="L318" s="413"/>
      <c r="M318" s="414"/>
      <c r="N318" s="414"/>
      <c r="O318" s="414"/>
      <c r="P318" s="418"/>
      <c r="Q318" s="418"/>
      <c r="R318" s="414"/>
      <c r="S318" s="414"/>
      <c r="T318" s="414"/>
      <c r="U318" s="418"/>
      <c r="V318" s="418"/>
      <c r="W318" s="414"/>
      <c r="X318" s="414"/>
      <c r="Y318" s="414"/>
    </row>
    <row r="319" spans="11:25" x14ac:dyDescent="0.35">
      <c r="K319" s="413"/>
      <c r="L319" s="413"/>
      <c r="M319" s="414"/>
      <c r="N319" s="414"/>
      <c r="O319" s="414"/>
      <c r="P319" s="418"/>
      <c r="Q319" s="418"/>
      <c r="R319" s="414"/>
      <c r="S319" s="414"/>
      <c r="T319" s="414"/>
      <c r="U319" s="418"/>
      <c r="V319" s="418"/>
      <c r="W319" s="414"/>
      <c r="X319" s="414"/>
      <c r="Y319" s="414"/>
    </row>
    <row r="320" spans="11:25" x14ac:dyDescent="0.35">
      <c r="K320" s="413"/>
      <c r="L320" s="413"/>
      <c r="M320" s="414"/>
      <c r="N320" s="414"/>
      <c r="O320" s="414"/>
      <c r="P320" s="418"/>
      <c r="Q320" s="418"/>
      <c r="R320" s="414"/>
      <c r="S320" s="414"/>
      <c r="T320" s="414"/>
      <c r="U320" s="418"/>
      <c r="V320" s="418"/>
      <c r="W320" s="414"/>
      <c r="X320" s="414"/>
      <c r="Y320" s="414"/>
    </row>
    <row r="321" spans="11:25" x14ac:dyDescent="0.35">
      <c r="K321" s="413"/>
      <c r="L321" s="413"/>
      <c r="M321" s="414"/>
      <c r="N321" s="414"/>
      <c r="O321" s="414"/>
      <c r="P321" s="418"/>
      <c r="Q321" s="418"/>
      <c r="R321" s="414"/>
      <c r="S321" s="414"/>
      <c r="T321" s="414"/>
      <c r="U321" s="418"/>
      <c r="V321" s="418"/>
      <c r="W321" s="414"/>
      <c r="X321" s="414"/>
      <c r="Y321" s="414"/>
    </row>
    <row r="322" spans="11:25" x14ac:dyDescent="0.35">
      <c r="K322" s="413"/>
      <c r="L322" s="413"/>
      <c r="M322" s="414"/>
      <c r="N322" s="414"/>
      <c r="O322" s="414"/>
      <c r="P322" s="418"/>
      <c r="Q322" s="418"/>
      <c r="R322" s="414"/>
      <c r="S322" s="414"/>
      <c r="T322" s="414"/>
      <c r="U322" s="418"/>
      <c r="V322" s="418"/>
      <c r="W322" s="414"/>
      <c r="X322" s="414"/>
      <c r="Y322" s="414"/>
    </row>
    <row r="323" spans="11:25" x14ac:dyDescent="0.35">
      <c r="K323" s="413"/>
      <c r="L323" s="413"/>
      <c r="M323" s="414"/>
      <c r="N323" s="414"/>
      <c r="O323" s="414"/>
      <c r="P323" s="418"/>
      <c r="Q323" s="418"/>
      <c r="R323" s="414"/>
      <c r="S323" s="414"/>
      <c r="T323" s="414"/>
      <c r="U323" s="418"/>
      <c r="V323" s="418"/>
      <c r="W323" s="414"/>
      <c r="X323" s="414"/>
      <c r="Y323" s="414"/>
    </row>
    <row r="324" spans="11:25" x14ac:dyDescent="0.35">
      <c r="K324" s="413"/>
      <c r="L324" s="413"/>
      <c r="M324" s="414"/>
      <c r="N324" s="414"/>
      <c r="O324" s="414"/>
      <c r="P324" s="418"/>
      <c r="Q324" s="418"/>
      <c r="R324" s="414"/>
      <c r="S324" s="414"/>
      <c r="T324" s="414"/>
      <c r="U324" s="418"/>
      <c r="V324" s="418"/>
      <c r="W324" s="414"/>
      <c r="X324" s="414"/>
      <c r="Y324" s="414"/>
    </row>
    <row r="325" spans="11:25" x14ac:dyDescent="0.35">
      <c r="K325" s="413"/>
      <c r="L325" s="413"/>
      <c r="M325" s="414"/>
      <c r="N325" s="414"/>
      <c r="O325" s="414"/>
      <c r="P325" s="418"/>
      <c r="Q325" s="418"/>
      <c r="R325" s="414"/>
      <c r="S325" s="414"/>
      <c r="T325" s="414"/>
      <c r="U325" s="418"/>
      <c r="V325" s="418"/>
      <c r="W325" s="414"/>
      <c r="X325" s="414"/>
      <c r="Y325" s="414"/>
    </row>
    <row r="326" spans="11:25" x14ac:dyDescent="0.35">
      <c r="K326" s="413"/>
      <c r="L326" s="413"/>
      <c r="M326" s="414"/>
      <c r="N326" s="414"/>
      <c r="O326" s="414"/>
      <c r="P326" s="418"/>
      <c r="Q326" s="418"/>
      <c r="R326" s="414"/>
      <c r="S326" s="414"/>
      <c r="T326" s="414"/>
      <c r="U326" s="418"/>
      <c r="V326" s="418"/>
      <c r="W326" s="414"/>
      <c r="X326" s="414"/>
      <c r="Y326" s="414"/>
    </row>
    <row r="327" spans="11:25" x14ac:dyDescent="0.35">
      <c r="K327" s="413"/>
      <c r="L327" s="413"/>
      <c r="M327" s="414"/>
      <c r="N327" s="414"/>
      <c r="O327" s="414"/>
      <c r="P327" s="418"/>
      <c r="Q327" s="418"/>
      <c r="R327" s="414"/>
      <c r="S327" s="414"/>
      <c r="T327" s="414"/>
      <c r="U327" s="418"/>
      <c r="V327" s="418"/>
      <c r="W327" s="414"/>
      <c r="X327" s="414"/>
      <c r="Y327" s="414"/>
    </row>
    <row r="328" spans="11:25" x14ac:dyDescent="0.35">
      <c r="K328" s="413"/>
      <c r="L328" s="413"/>
      <c r="M328" s="414"/>
      <c r="N328" s="414"/>
      <c r="O328" s="414"/>
      <c r="P328" s="418"/>
      <c r="Q328" s="418"/>
      <c r="R328" s="414"/>
      <c r="S328" s="414"/>
      <c r="T328" s="414"/>
      <c r="U328" s="418"/>
      <c r="V328" s="418"/>
      <c r="W328" s="414"/>
      <c r="X328" s="414"/>
      <c r="Y328" s="414"/>
    </row>
    <row r="329" spans="11:25" x14ac:dyDescent="0.35">
      <c r="K329" s="413"/>
      <c r="L329" s="413"/>
      <c r="M329" s="414"/>
      <c r="N329" s="414"/>
      <c r="O329" s="414"/>
      <c r="P329" s="418"/>
      <c r="Q329" s="418"/>
      <c r="R329" s="414"/>
      <c r="S329" s="414"/>
      <c r="T329" s="414"/>
      <c r="U329" s="418"/>
      <c r="V329" s="418"/>
      <c r="W329" s="414"/>
      <c r="X329" s="414"/>
      <c r="Y329" s="414"/>
    </row>
    <row r="330" spans="11:25" x14ac:dyDescent="0.35">
      <c r="K330" s="413"/>
      <c r="L330" s="413"/>
      <c r="M330" s="414"/>
      <c r="N330" s="414"/>
      <c r="O330" s="414"/>
      <c r="P330" s="418"/>
      <c r="Q330" s="418"/>
      <c r="R330" s="414"/>
      <c r="S330" s="414"/>
      <c r="T330" s="414"/>
      <c r="U330" s="418"/>
      <c r="V330" s="418"/>
      <c r="W330" s="414"/>
      <c r="X330" s="414"/>
      <c r="Y330" s="414"/>
    </row>
    <row r="331" spans="11:25" x14ac:dyDescent="0.35">
      <c r="K331" s="413"/>
      <c r="L331" s="413"/>
      <c r="M331" s="414"/>
      <c r="N331" s="414"/>
      <c r="O331" s="414"/>
      <c r="P331" s="418"/>
      <c r="Q331" s="418"/>
      <c r="R331" s="414"/>
      <c r="S331" s="414"/>
      <c r="T331" s="414"/>
      <c r="U331" s="418"/>
      <c r="V331" s="418"/>
      <c r="W331" s="414"/>
      <c r="X331" s="414"/>
      <c r="Y331" s="414"/>
    </row>
    <row r="332" spans="11:25" x14ac:dyDescent="0.35">
      <c r="K332" s="413"/>
      <c r="L332" s="413"/>
      <c r="M332" s="414"/>
      <c r="N332" s="414"/>
      <c r="O332" s="414"/>
      <c r="P332" s="418"/>
      <c r="Q332" s="418"/>
      <c r="R332" s="414"/>
      <c r="S332" s="414"/>
      <c r="T332" s="414"/>
      <c r="U332" s="418"/>
      <c r="V332" s="418"/>
      <c r="W332" s="414"/>
      <c r="X332" s="414"/>
      <c r="Y332" s="414"/>
    </row>
    <row r="333" spans="11:25" x14ac:dyDescent="0.35">
      <c r="K333" s="413"/>
      <c r="L333" s="413"/>
      <c r="M333" s="414"/>
      <c r="N333" s="414"/>
      <c r="O333" s="414"/>
      <c r="P333" s="418"/>
      <c r="Q333" s="418"/>
      <c r="R333" s="414"/>
      <c r="S333" s="414"/>
      <c r="T333" s="414"/>
      <c r="U333" s="418"/>
      <c r="V333" s="418"/>
      <c r="W333" s="414"/>
      <c r="X333" s="414"/>
      <c r="Y333" s="414"/>
    </row>
    <row r="334" spans="11:25" x14ac:dyDescent="0.35">
      <c r="K334" s="413"/>
      <c r="L334" s="413"/>
      <c r="M334" s="414"/>
      <c r="N334" s="414"/>
      <c r="O334" s="414"/>
      <c r="P334" s="418"/>
      <c r="Q334" s="418"/>
      <c r="R334" s="414"/>
      <c r="S334" s="414"/>
      <c r="T334" s="414"/>
      <c r="U334" s="418"/>
      <c r="V334" s="418"/>
      <c r="W334" s="414"/>
      <c r="X334" s="414"/>
      <c r="Y334" s="414"/>
    </row>
    <row r="335" spans="11:25" x14ac:dyDescent="0.35">
      <c r="K335" s="413"/>
      <c r="L335" s="413"/>
      <c r="M335" s="414"/>
      <c r="N335" s="414"/>
      <c r="O335" s="414"/>
      <c r="P335" s="418"/>
      <c r="Q335" s="418"/>
      <c r="R335" s="414"/>
      <c r="S335" s="414"/>
      <c r="T335" s="414"/>
      <c r="U335" s="418"/>
      <c r="V335" s="418"/>
      <c r="W335" s="414"/>
      <c r="X335" s="414"/>
      <c r="Y335" s="414"/>
    </row>
    <row r="336" spans="11:25" x14ac:dyDescent="0.35">
      <c r="K336" s="413"/>
      <c r="L336" s="413"/>
      <c r="M336" s="414"/>
      <c r="N336" s="414"/>
      <c r="O336" s="414"/>
      <c r="P336" s="418"/>
      <c r="Q336" s="418"/>
      <c r="R336" s="414"/>
      <c r="S336" s="414"/>
      <c r="T336" s="414"/>
      <c r="U336" s="418"/>
      <c r="V336" s="418"/>
      <c r="W336" s="414"/>
      <c r="X336" s="414"/>
      <c r="Y336" s="414"/>
    </row>
    <row r="337" spans="11:25" x14ac:dyDescent="0.35">
      <c r="K337" s="413"/>
      <c r="L337" s="413"/>
      <c r="M337" s="414"/>
      <c r="N337" s="414"/>
      <c r="O337" s="414"/>
      <c r="P337" s="418"/>
      <c r="Q337" s="418"/>
      <c r="R337" s="414"/>
      <c r="S337" s="414"/>
      <c r="T337" s="414"/>
      <c r="U337" s="418"/>
      <c r="V337" s="418"/>
      <c r="W337" s="414"/>
      <c r="X337" s="414"/>
      <c r="Y337" s="414"/>
    </row>
    <row r="338" spans="11:25" x14ac:dyDescent="0.35">
      <c r="K338" s="413"/>
      <c r="L338" s="413"/>
      <c r="M338" s="414"/>
      <c r="N338" s="414"/>
      <c r="O338" s="414"/>
      <c r="P338" s="418"/>
      <c r="Q338" s="418"/>
      <c r="R338" s="414"/>
      <c r="S338" s="414"/>
      <c r="T338" s="414"/>
      <c r="U338" s="418"/>
      <c r="V338" s="418"/>
      <c r="W338" s="414"/>
      <c r="X338" s="414"/>
      <c r="Y338" s="414"/>
    </row>
    <row r="339" spans="11:25" x14ac:dyDescent="0.35">
      <c r="K339" s="413"/>
      <c r="L339" s="413"/>
      <c r="M339" s="414"/>
      <c r="N339" s="414"/>
      <c r="O339" s="414"/>
      <c r="P339" s="418"/>
      <c r="Q339" s="418"/>
      <c r="R339" s="414"/>
      <c r="S339" s="414"/>
      <c r="T339" s="414"/>
      <c r="U339" s="418"/>
      <c r="V339" s="418"/>
      <c r="W339" s="414"/>
      <c r="X339" s="414"/>
      <c r="Y339" s="414"/>
    </row>
    <row r="340" spans="11:25" x14ac:dyDescent="0.35">
      <c r="K340" s="744"/>
      <c r="L340" s="744"/>
      <c r="M340" s="420"/>
      <c r="N340" s="420"/>
      <c r="O340" s="420"/>
      <c r="P340" s="745"/>
      <c r="Q340" s="745"/>
      <c r="R340" s="420"/>
      <c r="S340" s="420"/>
      <c r="T340" s="420"/>
      <c r="U340" s="745"/>
      <c r="V340" s="745"/>
      <c r="W340" s="420"/>
      <c r="X340" s="420"/>
      <c r="Y340" s="420"/>
    </row>
  </sheetData>
  <mergeCells count="15">
    <mergeCell ref="D54:D55"/>
    <mergeCell ref="D56:D57"/>
    <mergeCell ref="D58:D59"/>
    <mergeCell ref="A45:B45"/>
    <mergeCell ref="B1:D1"/>
    <mergeCell ref="D52:D53"/>
    <mergeCell ref="A4:B4"/>
    <mergeCell ref="A48:B48"/>
    <mergeCell ref="A40:B40"/>
    <mergeCell ref="A11:B11"/>
    <mergeCell ref="K1:O2"/>
    <mergeCell ref="P1:T2"/>
    <mergeCell ref="U1:Y2"/>
    <mergeCell ref="E1:J2"/>
    <mergeCell ref="A2:D2"/>
  </mergeCells>
  <phoneticPr fontId="30" type="noConversion"/>
  <pageMargins left="0.25" right="0.25" top="0.75" bottom="0.75" header="0.3" footer="0.3"/>
  <pageSetup paperSize="9" scale="49" fitToHeight="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FF"/>
    <pageSetUpPr fitToPage="1"/>
  </sheetPr>
  <dimension ref="A1:AU339"/>
  <sheetViews>
    <sheetView view="pageBreakPreview" zoomScale="60" zoomScaleNormal="100" workbookViewId="0">
      <pane ySplit="3" topLeftCell="A4" activePane="bottomLeft" state="frozen"/>
      <selection activeCell="AN16" sqref="AN16"/>
      <selection pane="bottomLeft" activeCell="AN16" sqref="AN16"/>
    </sheetView>
  </sheetViews>
  <sheetFormatPr defaultColWidth="9.1796875" defaultRowHeight="15.5" x14ac:dyDescent="0.35"/>
  <cols>
    <col min="1" max="1" width="13.453125" style="4" customWidth="1"/>
    <col min="2" max="2" width="14.08984375" style="4" customWidth="1"/>
    <col min="3" max="3" width="78.1796875" style="3" customWidth="1"/>
    <col min="4" max="5" width="9.1796875" style="4" customWidth="1"/>
    <col min="6" max="6" width="14.453125" style="485" customWidth="1"/>
    <col min="7" max="10" width="14.453125" style="308" customWidth="1"/>
    <col min="11" max="12" width="11.453125" style="333" hidden="1" customWidth="1"/>
    <col min="13" max="15" width="13.1796875" style="323" hidden="1" customWidth="1"/>
    <col min="16" max="17" width="11.453125" style="333" hidden="1" customWidth="1"/>
    <col min="18" max="20" width="13.36328125" style="323" hidden="1" customWidth="1"/>
    <col min="21" max="22" width="11.453125" style="333" hidden="1" customWidth="1"/>
    <col min="23" max="25" width="12" style="323" hidden="1" customWidth="1"/>
    <col min="26" max="47" width="9.1796875" style="86"/>
    <col min="48" max="16384" width="9.1796875" style="3"/>
  </cols>
  <sheetData>
    <row r="1" spans="1:47" s="305" customFormat="1" ht="27.5" customHeight="1" x14ac:dyDescent="0.35">
      <c r="A1" s="285" t="s">
        <v>919</v>
      </c>
      <c r="B1" s="1218" t="s">
        <v>3183</v>
      </c>
      <c r="C1" s="1218"/>
      <c r="D1" s="1219"/>
      <c r="E1" s="1220" t="s">
        <v>3142</v>
      </c>
      <c r="F1" s="1221"/>
      <c r="G1" s="1221"/>
      <c r="H1" s="1231"/>
      <c r="I1" s="1231"/>
      <c r="J1" s="1222"/>
      <c r="K1" s="1213" t="s">
        <v>3155</v>
      </c>
      <c r="L1" s="1213"/>
      <c r="M1" s="1213"/>
      <c r="N1" s="1213"/>
      <c r="O1" s="1214"/>
      <c r="P1" s="1212" t="s">
        <v>3154</v>
      </c>
      <c r="Q1" s="1213"/>
      <c r="R1" s="1213"/>
      <c r="S1" s="1213"/>
      <c r="T1" s="1214"/>
      <c r="U1" s="1212" t="s">
        <v>3153</v>
      </c>
      <c r="V1" s="1213"/>
      <c r="W1" s="1213"/>
      <c r="X1" s="1213"/>
      <c r="Y1" s="1214"/>
      <c r="Z1" s="398"/>
      <c r="AA1" s="398"/>
      <c r="AB1" s="398"/>
      <c r="AC1" s="398"/>
      <c r="AD1" s="398"/>
      <c r="AE1" s="398"/>
      <c r="AF1" s="398"/>
      <c r="AG1" s="398"/>
      <c r="AH1" s="398"/>
      <c r="AI1" s="398"/>
      <c r="AJ1" s="398"/>
      <c r="AK1" s="398"/>
      <c r="AL1" s="398"/>
      <c r="AM1" s="398"/>
      <c r="AN1" s="398"/>
      <c r="AO1" s="398"/>
      <c r="AP1" s="398"/>
      <c r="AQ1" s="398"/>
      <c r="AR1" s="398"/>
      <c r="AS1" s="398"/>
      <c r="AT1" s="398"/>
      <c r="AU1" s="398"/>
    </row>
    <row r="2" spans="1:47" s="305" customFormat="1" ht="71" customHeight="1" thickBot="1" x14ac:dyDescent="0.4">
      <c r="A2" s="287"/>
      <c r="B2" s="1243" t="s">
        <v>2964</v>
      </c>
      <c r="C2" s="1243"/>
      <c r="D2" s="1244"/>
      <c r="E2" s="1223"/>
      <c r="F2" s="1224"/>
      <c r="G2" s="1224"/>
      <c r="H2" s="1232"/>
      <c r="I2" s="1232"/>
      <c r="J2" s="1225"/>
      <c r="K2" s="1216"/>
      <c r="L2" s="1216"/>
      <c r="M2" s="1216"/>
      <c r="N2" s="1216"/>
      <c r="O2" s="1217"/>
      <c r="P2" s="1215"/>
      <c r="Q2" s="1216"/>
      <c r="R2" s="1216"/>
      <c r="S2" s="1216"/>
      <c r="T2" s="1217"/>
      <c r="U2" s="1215"/>
      <c r="V2" s="1216"/>
      <c r="W2" s="1216"/>
      <c r="X2" s="1216"/>
      <c r="Y2" s="1217"/>
      <c r="Z2" s="398"/>
      <c r="AA2" s="398"/>
      <c r="AB2" s="398"/>
      <c r="AC2" s="398"/>
      <c r="AD2" s="398"/>
      <c r="AE2" s="398"/>
      <c r="AF2" s="398"/>
      <c r="AG2" s="398"/>
      <c r="AH2" s="398"/>
      <c r="AI2" s="398"/>
      <c r="AJ2" s="398"/>
      <c r="AK2" s="398"/>
      <c r="AL2" s="398"/>
      <c r="AM2" s="398"/>
      <c r="AN2" s="398"/>
      <c r="AO2" s="398"/>
      <c r="AP2" s="398"/>
      <c r="AQ2" s="398"/>
      <c r="AR2" s="398"/>
      <c r="AS2" s="398"/>
      <c r="AT2" s="398"/>
      <c r="AU2" s="398"/>
    </row>
    <row r="3" spans="1:47" s="528" customFormat="1" ht="40" customHeight="1" thickBot="1" x14ac:dyDescent="0.4">
      <c r="A3" s="757" t="s">
        <v>1</v>
      </c>
      <c r="B3" s="389" t="s">
        <v>2</v>
      </c>
      <c r="C3" s="391" t="s">
        <v>3</v>
      </c>
      <c r="D3" s="392" t="s">
        <v>4</v>
      </c>
      <c r="E3" s="393" t="s">
        <v>3141</v>
      </c>
      <c r="F3" s="394" t="s">
        <v>3157</v>
      </c>
      <c r="G3" s="394" t="s">
        <v>3156</v>
      </c>
      <c r="H3" s="394" t="s">
        <v>3252</v>
      </c>
      <c r="I3" s="718" t="s">
        <v>3251</v>
      </c>
      <c r="J3" s="395" t="s">
        <v>193</v>
      </c>
      <c r="K3" s="720" t="s">
        <v>3160</v>
      </c>
      <c r="L3" s="721" t="s">
        <v>3253</v>
      </c>
      <c r="M3" s="394" t="s">
        <v>3252</v>
      </c>
      <c r="N3" s="718" t="s">
        <v>3251</v>
      </c>
      <c r="O3" s="722" t="s">
        <v>193</v>
      </c>
      <c r="P3" s="724" t="s">
        <v>3160</v>
      </c>
      <c r="Q3" s="721" t="s">
        <v>3253</v>
      </c>
      <c r="R3" s="394" t="s">
        <v>3252</v>
      </c>
      <c r="S3" s="718" t="s">
        <v>3251</v>
      </c>
      <c r="T3" s="719" t="s">
        <v>193</v>
      </c>
      <c r="U3" s="724" t="s">
        <v>3160</v>
      </c>
      <c r="V3" s="721" t="s">
        <v>3253</v>
      </c>
      <c r="W3" s="394" t="s">
        <v>3252</v>
      </c>
      <c r="X3" s="718" t="s">
        <v>3251</v>
      </c>
      <c r="Y3" s="719" t="s">
        <v>193</v>
      </c>
      <c r="Z3" s="399"/>
      <c r="AA3" s="399"/>
      <c r="AB3" s="399"/>
      <c r="AC3" s="399"/>
      <c r="AD3" s="399"/>
      <c r="AE3" s="399"/>
      <c r="AF3" s="399"/>
      <c r="AG3" s="399"/>
      <c r="AH3" s="399"/>
      <c r="AI3" s="399"/>
      <c r="AJ3" s="399"/>
      <c r="AK3" s="399"/>
      <c r="AL3" s="399"/>
      <c r="AM3" s="399"/>
      <c r="AN3" s="399"/>
      <c r="AO3" s="399"/>
      <c r="AP3" s="399"/>
      <c r="AQ3" s="399"/>
      <c r="AR3" s="399"/>
      <c r="AS3" s="399"/>
      <c r="AT3" s="399"/>
      <c r="AU3" s="399"/>
    </row>
    <row r="4" spans="1:47" ht="35.5" customHeight="1" x14ac:dyDescent="0.35">
      <c r="A4" s="12"/>
      <c r="B4" s="437"/>
      <c r="C4" s="541" t="s">
        <v>612</v>
      </c>
      <c r="D4" s="359"/>
      <c r="E4" s="542"/>
      <c r="F4" s="361"/>
      <c r="G4" s="361"/>
      <c r="H4" s="691"/>
      <c r="I4" s="691"/>
      <c r="J4" s="540"/>
      <c r="K4" s="701"/>
      <c r="L4" s="363"/>
      <c r="M4" s="723"/>
      <c r="N4" s="723"/>
      <c r="O4" s="364"/>
      <c r="P4" s="362"/>
      <c r="Q4" s="363"/>
      <c r="R4" s="723"/>
      <c r="S4" s="723"/>
      <c r="T4" s="364"/>
      <c r="U4" s="362"/>
      <c r="V4" s="363"/>
      <c r="W4" s="723"/>
      <c r="X4" s="723"/>
      <c r="Y4" s="364"/>
      <c r="Z4" s="87"/>
      <c r="AA4" s="87"/>
      <c r="AB4" s="87"/>
      <c r="AC4" s="87"/>
      <c r="AD4" s="87"/>
      <c r="AE4" s="87"/>
      <c r="AF4" s="87"/>
      <c r="AG4" s="87"/>
      <c r="AH4" s="87"/>
      <c r="AI4" s="87"/>
      <c r="AJ4" s="87"/>
      <c r="AK4" s="87"/>
      <c r="AL4" s="87"/>
      <c r="AM4" s="87"/>
      <c r="AN4" s="87"/>
      <c r="AO4" s="87"/>
      <c r="AP4" s="87"/>
      <c r="AQ4" s="87"/>
      <c r="AR4" s="87"/>
      <c r="AS4" s="87"/>
      <c r="AT4" s="87"/>
      <c r="AU4" s="87"/>
    </row>
    <row r="5" spans="1:47" ht="77.5" x14ac:dyDescent="0.35">
      <c r="A5" s="162"/>
      <c r="B5" s="165"/>
      <c r="C5" s="133" t="s">
        <v>3114</v>
      </c>
      <c r="D5" s="530"/>
      <c r="E5" s="153"/>
      <c r="F5" s="521"/>
      <c r="G5" s="266"/>
      <c r="H5" s="752"/>
      <c r="I5" s="752"/>
      <c r="J5" s="526"/>
      <c r="K5" s="702"/>
      <c r="L5" s="324"/>
      <c r="M5" s="692"/>
      <c r="N5" s="692"/>
      <c r="O5" s="312"/>
      <c r="P5" s="334"/>
      <c r="Q5" s="324"/>
      <c r="R5" s="692"/>
      <c r="S5" s="692"/>
      <c r="T5" s="312"/>
      <c r="U5" s="334"/>
      <c r="V5" s="324"/>
      <c r="W5" s="692"/>
      <c r="X5" s="692"/>
      <c r="Y5" s="312"/>
      <c r="Z5" s="87"/>
      <c r="AA5" s="87"/>
      <c r="AB5" s="87"/>
      <c r="AC5" s="87"/>
      <c r="AD5" s="87"/>
      <c r="AE5" s="87"/>
      <c r="AF5" s="87"/>
      <c r="AG5" s="87"/>
      <c r="AH5" s="87"/>
      <c r="AI5" s="87"/>
      <c r="AJ5" s="87"/>
      <c r="AK5" s="87"/>
      <c r="AL5" s="87"/>
      <c r="AM5" s="87"/>
      <c r="AN5" s="87"/>
      <c r="AO5" s="87"/>
      <c r="AP5" s="87"/>
      <c r="AQ5" s="87"/>
      <c r="AR5" s="87"/>
      <c r="AS5" s="87"/>
      <c r="AT5" s="87"/>
      <c r="AU5" s="87"/>
    </row>
    <row r="6" spans="1:47" x14ac:dyDescent="0.35">
      <c r="A6" s="153">
        <v>7.1</v>
      </c>
      <c r="B6" s="165"/>
      <c r="C6" s="134"/>
      <c r="D6" s="530"/>
      <c r="E6" s="153"/>
      <c r="F6" s="521"/>
      <c r="G6" s="522"/>
      <c r="H6" s="521"/>
      <c r="I6" s="753"/>
      <c r="J6" s="527"/>
      <c r="K6" s="702"/>
      <c r="L6" s="397"/>
      <c r="M6" s="692"/>
      <c r="N6" s="590"/>
      <c r="O6" s="313"/>
      <c r="P6" s="702"/>
      <c r="Q6" s="325"/>
      <c r="R6" s="692"/>
      <c r="S6" s="590"/>
      <c r="T6" s="313"/>
      <c r="U6" s="702"/>
      <c r="V6" s="325"/>
      <c r="W6" s="692"/>
      <c r="X6" s="590"/>
      <c r="Y6" s="313"/>
      <c r="Z6" s="87"/>
      <c r="AA6" s="87"/>
      <c r="AB6" s="87"/>
      <c r="AC6" s="87"/>
      <c r="AD6" s="87"/>
      <c r="AE6" s="87"/>
      <c r="AF6" s="87"/>
      <c r="AG6" s="87"/>
      <c r="AH6" s="87"/>
      <c r="AI6" s="87"/>
      <c r="AJ6" s="87"/>
      <c r="AK6" s="87"/>
      <c r="AL6" s="87"/>
      <c r="AM6" s="87"/>
      <c r="AN6" s="87"/>
      <c r="AO6" s="87"/>
      <c r="AP6" s="87"/>
      <c r="AQ6" s="87"/>
      <c r="AR6" s="87"/>
      <c r="AS6" s="87"/>
      <c r="AT6" s="87"/>
      <c r="AU6" s="87"/>
    </row>
    <row r="7" spans="1:47" x14ac:dyDescent="0.35">
      <c r="A7" s="51" t="s">
        <v>855</v>
      </c>
      <c r="B7" s="66"/>
      <c r="C7" s="50" t="s">
        <v>1452</v>
      </c>
      <c r="D7" s="139" t="s">
        <v>6</v>
      </c>
      <c r="E7" s="89"/>
      <c r="F7" s="521"/>
      <c r="G7" s="271"/>
      <c r="H7" s="521"/>
      <c r="I7" s="715">
        <f t="shared" ref="I7:I33" si="0">E7*G7</f>
        <v>0</v>
      </c>
      <c r="J7" s="282">
        <f t="shared" ref="J7:J33" si="1">(E7*F7)+(E7*G7)</f>
        <v>0</v>
      </c>
      <c r="K7" s="702"/>
      <c r="L7" s="331"/>
      <c r="M7" s="692"/>
      <c r="N7" s="585">
        <f t="shared" ref="N7:N33" si="2">L7*G7</f>
        <v>0</v>
      </c>
      <c r="O7" s="314">
        <f t="shared" ref="O7:O33" si="3">SUM(K7*F7)+(L7*G7)</f>
        <v>0</v>
      </c>
      <c r="P7" s="702"/>
      <c r="Q7" s="326"/>
      <c r="R7" s="692"/>
      <c r="S7" s="585">
        <f t="shared" ref="S7:S33" si="4">Q7*G7</f>
        <v>0</v>
      </c>
      <c r="T7" s="314">
        <f t="shared" ref="T7:T33" si="5">SUM(P7*F7)+(Q7*G7)</f>
        <v>0</v>
      </c>
      <c r="U7" s="702"/>
      <c r="V7" s="326"/>
      <c r="W7" s="692"/>
      <c r="X7" s="585">
        <f t="shared" ref="X7:X33" si="6">V7*G7</f>
        <v>0</v>
      </c>
      <c r="Y7" s="314">
        <f t="shared" ref="Y7:Y33" si="7">SUM(U7*F7)+(V7*G7)</f>
        <v>0</v>
      </c>
      <c r="Z7" s="87"/>
      <c r="AA7" s="87"/>
      <c r="AB7" s="87"/>
      <c r="AC7" s="87"/>
      <c r="AD7" s="87"/>
      <c r="AE7" s="87"/>
      <c r="AF7" s="87"/>
      <c r="AG7" s="87"/>
      <c r="AH7" s="87"/>
      <c r="AI7" s="87"/>
      <c r="AJ7" s="87"/>
      <c r="AK7" s="87"/>
      <c r="AL7" s="87"/>
      <c r="AM7" s="87"/>
      <c r="AN7" s="87"/>
      <c r="AO7" s="87"/>
      <c r="AP7" s="87"/>
      <c r="AQ7" s="87"/>
      <c r="AR7" s="87"/>
      <c r="AS7" s="87"/>
      <c r="AT7" s="87"/>
      <c r="AU7" s="87"/>
    </row>
    <row r="8" spans="1:47" x14ac:dyDescent="0.35">
      <c r="A8" s="51" t="s">
        <v>856</v>
      </c>
      <c r="B8" s="66"/>
      <c r="C8" s="50" t="s">
        <v>1437</v>
      </c>
      <c r="D8" s="139" t="s">
        <v>6</v>
      </c>
      <c r="E8" s="89"/>
      <c r="F8" s="521"/>
      <c r="G8" s="271"/>
      <c r="H8" s="521"/>
      <c r="I8" s="715">
        <f t="shared" si="0"/>
        <v>0</v>
      </c>
      <c r="J8" s="282">
        <f t="shared" si="1"/>
        <v>0</v>
      </c>
      <c r="K8" s="702"/>
      <c r="L8" s="331"/>
      <c r="M8" s="692"/>
      <c r="N8" s="585">
        <f t="shared" si="2"/>
        <v>0</v>
      </c>
      <c r="O8" s="314">
        <f t="shared" si="3"/>
        <v>0</v>
      </c>
      <c r="P8" s="702"/>
      <c r="Q8" s="326"/>
      <c r="R8" s="692"/>
      <c r="S8" s="585">
        <f t="shared" si="4"/>
        <v>0</v>
      </c>
      <c r="T8" s="314">
        <f t="shared" si="5"/>
        <v>0</v>
      </c>
      <c r="U8" s="702"/>
      <c r="V8" s="326"/>
      <c r="W8" s="692"/>
      <c r="X8" s="585">
        <f t="shared" si="6"/>
        <v>0</v>
      </c>
      <c r="Y8" s="314">
        <f t="shared" si="7"/>
        <v>0</v>
      </c>
      <c r="Z8" s="87"/>
      <c r="AA8" s="87"/>
      <c r="AB8" s="87"/>
      <c r="AC8" s="87"/>
      <c r="AD8" s="87"/>
      <c r="AE8" s="87"/>
      <c r="AF8" s="87"/>
      <c r="AG8" s="87"/>
      <c r="AH8" s="87"/>
      <c r="AI8" s="87"/>
      <c r="AJ8" s="87"/>
      <c r="AK8" s="87"/>
      <c r="AL8" s="87"/>
      <c r="AM8" s="87"/>
      <c r="AN8" s="87"/>
      <c r="AO8" s="87"/>
      <c r="AP8" s="87"/>
      <c r="AQ8" s="87"/>
      <c r="AR8" s="87"/>
      <c r="AS8" s="87"/>
      <c r="AT8" s="87"/>
      <c r="AU8" s="87"/>
    </row>
    <row r="9" spans="1:47" x14ac:dyDescent="0.35">
      <c r="A9" s="51" t="s">
        <v>857</v>
      </c>
      <c r="B9" s="66"/>
      <c r="C9" s="50" t="s">
        <v>1438</v>
      </c>
      <c r="D9" s="139" t="s">
        <v>6</v>
      </c>
      <c r="E9" s="89"/>
      <c r="F9" s="521"/>
      <c r="G9" s="271"/>
      <c r="H9" s="521"/>
      <c r="I9" s="715">
        <f t="shared" si="0"/>
        <v>0</v>
      </c>
      <c r="J9" s="282">
        <f t="shared" si="1"/>
        <v>0</v>
      </c>
      <c r="K9" s="702"/>
      <c r="L9" s="331"/>
      <c r="M9" s="692"/>
      <c r="N9" s="585">
        <f t="shared" si="2"/>
        <v>0</v>
      </c>
      <c r="O9" s="314">
        <f t="shared" si="3"/>
        <v>0</v>
      </c>
      <c r="P9" s="702"/>
      <c r="Q9" s="326"/>
      <c r="R9" s="692"/>
      <c r="S9" s="585">
        <f t="shared" si="4"/>
        <v>0</v>
      </c>
      <c r="T9" s="314">
        <f t="shared" si="5"/>
        <v>0</v>
      </c>
      <c r="U9" s="702"/>
      <c r="V9" s="326"/>
      <c r="W9" s="692"/>
      <c r="X9" s="585">
        <f t="shared" si="6"/>
        <v>0</v>
      </c>
      <c r="Y9" s="314">
        <f t="shared" si="7"/>
        <v>0</v>
      </c>
      <c r="Z9" s="87"/>
      <c r="AA9" s="87"/>
      <c r="AB9" s="87"/>
      <c r="AC9" s="87"/>
      <c r="AD9" s="87"/>
      <c r="AE9" s="87"/>
      <c r="AF9" s="87"/>
      <c r="AG9" s="87"/>
      <c r="AH9" s="87"/>
      <c r="AI9" s="87"/>
      <c r="AJ9" s="87"/>
      <c r="AK9" s="87"/>
      <c r="AL9" s="87"/>
      <c r="AM9" s="87"/>
      <c r="AN9" s="87"/>
      <c r="AO9" s="87"/>
      <c r="AP9" s="87"/>
      <c r="AQ9" s="87"/>
      <c r="AR9" s="87"/>
      <c r="AS9" s="87"/>
      <c r="AT9" s="87"/>
      <c r="AU9" s="87"/>
    </row>
    <row r="10" spans="1:47" x14ac:dyDescent="0.35">
      <c r="A10" s="51" t="s">
        <v>858</v>
      </c>
      <c r="B10" s="66"/>
      <c r="C10" s="50" t="s">
        <v>1439</v>
      </c>
      <c r="D10" s="139" t="s">
        <v>6</v>
      </c>
      <c r="E10" s="89"/>
      <c r="F10" s="521"/>
      <c r="G10" s="271"/>
      <c r="H10" s="521"/>
      <c r="I10" s="715">
        <f t="shared" si="0"/>
        <v>0</v>
      </c>
      <c r="J10" s="282">
        <f t="shared" si="1"/>
        <v>0</v>
      </c>
      <c r="K10" s="702"/>
      <c r="L10" s="331"/>
      <c r="M10" s="692"/>
      <c r="N10" s="585">
        <f t="shared" si="2"/>
        <v>0</v>
      </c>
      <c r="O10" s="314">
        <f t="shared" si="3"/>
        <v>0</v>
      </c>
      <c r="P10" s="702"/>
      <c r="Q10" s="326"/>
      <c r="R10" s="692"/>
      <c r="S10" s="585">
        <f t="shared" si="4"/>
        <v>0</v>
      </c>
      <c r="T10" s="314">
        <f t="shared" si="5"/>
        <v>0</v>
      </c>
      <c r="U10" s="702"/>
      <c r="V10" s="326"/>
      <c r="W10" s="692"/>
      <c r="X10" s="585">
        <f t="shared" si="6"/>
        <v>0</v>
      </c>
      <c r="Y10" s="314">
        <f t="shared" si="7"/>
        <v>0</v>
      </c>
      <c r="Z10" s="87"/>
      <c r="AA10" s="87"/>
      <c r="AB10" s="87"/>
      <c r="AC10" s="87"/>
      <c r="AD10" s="87"/>
      <c r="AE10" s="87"/>
      <c r="AF10" s="87"/>
      <c r="AG10" s="87"/>
      <c r="AH10" s="87"/>
      <c r="AI10" s="87"/>
      <c r="AJ10" s="87"/>
      <c r="AK10" s="87"/>
      <c r="AL10" s="87"/>
      <c r="AM10" s="87"/>
      <c r="AN10" s="87"/>
      <c r="AO10" s="87"/>
      <c r="AP10" s="87"/>
      <c r="AQ10" s="87"/>
      <c r="AR10" s="87"/>
      <c r="AS10" s="87"/>
      <c r="AT10" s="87"/>
      <c r="AU10" s="87"/>
    </row>
    <row r="11" spans="1:47" x14ac:dyDescent="0.35">
      <c r="A11" s="51" t="s">
        <v>859</v>
      </c>
      <c r="B11" s="66"/>
      <c r="C11" s="50" t="s">
        <v>1440</v>
      </c>
      <c r="D11" s="139" t="s">
        <v>6</v>
      </c>
      <c r="E11" s="89"/>
      <c r="F11" s="521"/>
      <c r="G11" s="271"/>
      <c r="H11" s="521"/>
      <c r="I11" s="715">
        <f t="shared" si="0"/>
        <v>0</v>
      </c>
      <c r="J11" s="282">
        <f t="shared" si="1"/>
        <v>0</v>
      </c>
      <c r="K11" s="702"/>
      <c r="L11" s="331"/>
      <c r="M11" s="692"/>
      <c r="N11" s="585">
        <f t="shared" si="2"/>
        <v>0</v>
      </c>
      <c r="O11" s="314">
        <f t="shared" si="3"/>
        <v>0</v>
      </c>
      <c r="P11" s="702"/>
      <c r="Q11" s="326"/>
      <c r="R11" s="692"/>
      <c r="S11" s="585">
        <f t="shared" si="4"/>
        <v>0</v>
      </c>
      <c r="T11" s="314">
        <f t="shared" si="5"/>
        <v>0</v>
      </c>
      <c r="U11" s="702"/>
      <c r="V11" s="326"/>
      <c r="W11" s="692"/>
      <c r="X11" s="585">
        <f t="shared" si="6"/>
        <v>0</v>
      </c>
      <c r="Y11" s="314">
        <f t="shared" si="7"/>
        <v>0</v>
      </c>
      <c r="Z11" s="87"/>
      <c r="AA11" s="87"/>
      <c r="AB11" s="87"/>
      <c r="AC11" s="87"/>
      <c r="AD11" s="87"/>
      <c r="AE11" s="87"/>
      <c r="AF11" s="87"/>
      <c r="AG11" s="87"/>
      <c r="AH11" s="87"/>
      <c r="AI11" s="87"/>
      <c r="AJ11" s="87"/>
      <c r="AK11" s="87"/>
      <c r="AL11" s="87"/>
      <c r="AM11" s="87"/>
      <c r="AN11" s="87"/>
      <c r="AO11" s="87"/>
      <c r="AP11" s="87"/>
      <c r="AQ11" s="87"/>
      <c r="AR11" s="87"/>
      <c r="AS11" s="87"/>
      <c r="AT11" s="87"/>
      <c r="AU11" s="87"/>
    </row>
    <row r="12" spans="1:47" x14ac:dyDescent="0.35">
      <c r="A12" s="51" t="s">
        <v>860</v>
      </c>
      <c r="B12" s="66"/>
      <c r="C12" s="50" t="s">
        <v>1441</v>
      </c>
      <c r="D12" s="139" t="s">
        <v>6</v>
      </c>
      <c r="E12" s="89"/>
      <c r="F12" s="521"/>
      <c r="G12" s="271"/>
      <c r="H12" s="521"/>
      <c r="I12" s="715">
        <f t="shared" si="0"/>
        <v>0</v>
      </c>
      <c r="J12" s="282">
        <f t="shared" si="1"/>
        <v>0</v>
      </c>
      <c r="K12" s="702"/>
      <c r="L12" s="331"/>
      <c r="M12" s="692"/>
      <c r="N12" s="585">
        <f t="shared" si="2"/>
        <v>0</v>
      </c>
      <c r="O12" s="314">
        <f t="shared" si="3"/>
        <v>0</v>
      </c>
      <c r="P12" s="702"/>
      <c r="Q12" s="326"/>
      <c r="R12" s="692"/>
      <c r="S12" s="585">
        <f t="shared" si="4"/>
        <v>0</v>
      </c>
      <c r="T12" s="314">
        <f t="shared" si="5"/>
        <v>0</v>
      </c>
      <c r="U12" s="702"/>
      <c r="V12" s="326"/>
      <c r="W12" s="692"/>
      <c r="X12" s="585">
        <f t="shared" si="6"/>
        <v>0</v>
      </c>
      <c r="Y12" s="314">
        <f t="shared" si="7"/>
        <v>0</v>
      </c>
      <c r="Z12" s="87"/>
      <c r="AA12" s="87"/>
      <c r="AB12" s="87"/>
      <c r="AC12" s="87"/>
      <c r="AD12" s="87"/>
      <c r="AE12" s="87"/>
      <c r="AF12" s="87"/>
      <c r="AG12" s="87"/>
      <c r="AH12" s="87"/>
      <c r="AI12" s="87"/>
      <c r="AJ12" s="87"/>
      <c r="AK12" s="87"/>
      <c r="AL12" s="87"/>
      <c r="AM12" s="87"/>
      <c r="AN12" s="87"/>
      <c r="AO12" s="87"/>
      <c r="AP12" s="87"/>
      <c r="AQ12" s="87"/>
      <c r="AR12" s="87"/>
      <c r="AS12" s="87"/>
      <c r="AT12" s="87"/>
      <c r="AU12" s="87"/>
    </row>
    <row r="13" spans="1:47" x14ac:dyDescent="0.35">
      <c r="A13" s="51" t="s">
        <v>673</v>
      </c>
      <c r="B13" s="66"/>
      <c r="C13" s="50" t="s">
        <v>1442</v>
      </c>
      <c r="D13" s="139" t="s">
        <v>6</v>
      </c>
      <c r="E13" s="89"/>
      <c r="F13" s="521"/>
      <c r="G13" s="271"/>
      <c r="H13" s="521"/>
      <c r="I13" s="715">
        <f t="shared" si="0"/>
        <v>0</v>
      </c>
      <c r="J13" s="282">
        <f t="shared" si="1"/>
        <v>0</v>
      </c>
      <c r="K13" s="702"/>
      <c r="L13" s="331"/>
      <c r="M13" s="692"/>
      <c r="N13" s="585">
        <f t="shared" si="2"/>
        <v>0</v>
      </c>
      <c r="O13" s="314">
        <f t="shared" si="3"/>
        <v>0</v>
      </c>
      <c r="P13" s="702"/>
      <c r="Q13" s="326"/>
      <c r="R13" s="692"/>
      <c r="S13" s="585">
        <f t="shared" si="4"/>
        <v>0</v>
      </c>
      <c r="T13" s="314">
        <f t="shared" si="5"/>
        <v>0</v>
      </c>
      <c r="U13" s="702"/>
      <c r="V13" s="326"/>
      <c r="W13" s="692"/>
      <c r="X13" s="585">
        <f t="shared" si="6"/>
        <v>0</v>
      </c>
      <c r="Y13" s="314">
        <f t="shared" si="7"/>
        <v>0</v>
      </c>
      <c r="Z13" s="87"/>
      <c r="AA13" s="87"/>
      <c r="AB13" s="87"/>
      <c r="AC13" s="87"/>
      <c r="AD13" s="87"/>
      <c r="AE13" s="87"/>
      <c r="AF13" s="87"/>
      <c r="AG13" s="87"/>
      <c r="AH13" s="87"/>
      <c r="AI13" s="87"/>
      <c r="AJ13" s="87"/>
      <c r="AK13" s="87"/>
      <c r="AL13" s="87"/>
      <c r="AM13" s="87"/>
      <c r="AN13" s="87"/>
      <c r="AO13" s="87"/>
      <c r="AP13" s="87"/>
      <c r="AQ13" s="87"/>
      <c r="AR13" s="87"/>
      <c r="AS13" s="87"/>
      <c r="AT13" s="87"/>
      <c r="AU13" s="87"/>
    </row>
    <row r="14" spans="1:47" x14ac:dyDescent="0.35">
      <c r="A14" s="51" t="s">
        <v>674</v>
      </c>
      <c r="B14" s="66"/>
      <c r="C14" s="50" t="s">
        <v>1443</v>
      </c>
      <c r="D14" s="139" t="s">
        <v>6</v>
      </c>
      <c r="E14" s="89"/>
      <c r="F14" s="521"/>
      <c r="G14" s="271"/>
      <c r="H14" s="521"/>
      <c r="I14" s="715">
        <f t="shared" si="0"/>
        <v>0</v>
      </c>
      <c r="J14" s="282">
        <f t="shared" si="1"/>
        <v>0</v>
      </c>
      <c r="K14" s="702"/>
      <c r="L14" s="331"/>
      <c r="M14" s="692"/>
      <c r="N14" s="585">
        <f t="shared" si="2"/>
        <v>0</v>
      </c>
      <c r="O14" s="314">
        <f t="shared" si="3"/>
        <v>0</v>
      </c>
      <c r="P14" s="702"/>
      <c r="Q14" s="326"/>
      <c r="R14" s="692"/>
      <c r="S14" s="585">
        <f t="shared" si="4"/>
        <v>0</v>
      </c>
      <c r="T14" s="314">
        <f t="shared" si="5"/>
        <v>0</v>
      </c>
      <c r="U14" s="702"/>
      <c r="V14" s="326"/>
      <c r="W14" s="692"/>
      <c r="X14" s="585">
        <f t="shared" si="6"/>
        <v>0</v>
      </c>
      <c r="Y14" s="314">
        <f t="shared" si="7"/>
        <v>0</v>
      </c>
      <c r="Z14" s="87"/>
      <c r="AA14" s="87"/>
      <c r="AB14" s="87"/>
      <c r="AC14" s="87"/>
      <c r="AD14" s="87"/>
      <c r="AE14" s="87"/>
      <c r="AF14" s="87"/>
      <c r="AG14" s="87"/>
      <c r="AH14" s="87"/>
      <c r="AI14" s="87"/>
      <c r="AJ14" s="87"/>
      <c r="AK14" s="87"/>
      <c r="AL14" s="87"/>
      <c r="AM14" s="87"/>
      <c r="AN14" s="87"/>
      <c r="AO14" s="87"/>
      <c r="AP14" s="87"/>
      <c r="AQ14" s="87"/>
      <c r="AR14" s="87"/>
      <c r="AS14" s="87"/>
      <c r="AT14" s="87"/>
      <c r="AU14" s="87"/>
    </row>
    <row r="15" spans="1:47" x14ac:dyDescent="0.35">
      <c r="A15" s="51" t="s">
        <v>861</v>
      </c>
      <c r="B15" s="66"/>
      <c r="C15" s="50" t="s">
        <v>1444</v>
      </c>
      <c r="D15" s="139" t="s">
        <v>6</v>
      </c>
      <c r="E15" s="89"/>
      <c r="F15" s="521"/>
      <c r="G15" s="271"/>
      <c r="H15" s="521"/>
      <c r="I15" s="715">
        <f t="shared" si="0"/>
        <v>0</v>
      </c>
      <c r="J15" s="282">
        <f t="shared" si="1"/>
        <v>0</v>
      </c>
      <c r="K15" s="702"/>
      <c r="L15" s="331"/>
      <c r="M15" s="692"/>
      <c r="N15" s="585">
        <f t="shared" si="2"/>
        <v>0</v>
      </c>
      <c r="O15" s="314">
        <f t="shared" si="3"/>
        <v>0</v>
      </c>
      <c r="P15" s="702"/>
      <c r="Q15" s="326"/>
      <c r="R15" s="692"/>
      <c r="S15" s="585">
        <f t="shared" si="4"/>
        <v>0</v>
      </c>
      <c r="T15" s="314">
        <f t="shared" si="5"/>
        <v>0</v>
      </c>
      <c r="U15" s="702"/>
      <c r="V15" s="326"/>
      <c r="W15" s="692"/>
      <c r="X15" s="585">
        <f t="shared" si="6"/>
        <v>0</v>
      </c>
      <c r="Y15" s="314">
        <f t="shared" si="7"/>
        <v>0</v>
      </c>
      <c r="Z15" s="87"/>
      <c r="AA15" s="87"/>
      <c r="AB15" s="87"/>
      <c r="AC15" s="87"/>
      <c r="AD15" s="87"/>
      <c r="AE15" s="87"/>
      <c r="AF15" s="87"/>
      <c r="AG15" s="87"/>
      <c r="AH15" s="87"/>
      <c r="AI15" s="87"/>
      <c r="AJ15" s="87"/>
      <c r="AK15" s="87"/>
      <c r="AL15" s="87"/>
      <c r="AM15" s="87"/>
      <c r="AN15" s="87"/>
      <c r="AO15" s="87"/>
      <c r="AP15" s="87"/>
      <c r="AQ15" s="87"/>
      <c r="AR15" s="87"/>
      <c r="AS15" s="87"/>
      <c r="AT15" s="87"/>
      <c r="AU15" s="87"/>
    </row>
    <row r="16" spans="1:47" x14ac:dyDescent="0.35">
      <c r="A16" s="51" t="s">
        <v>862</v>
      </c>
      <c r="B16" s="66"/>
      <c r="C16" s="50" t="s">
        <v>1445</v>
      </c>
      <c r="D16" s="139" t="s">
        <v>6</v>
      </c>
      <c r="E16" s="89"/>
      <c r="F16" s="521"/>
      <c r="G16" s="271"/>
      <c r="H16" s="521"/>
      <c r="I16" s="715">
        <f t="shared" si="0"/>
        <v>0</v>
      </c>
      <c r="J16" s="282">
        <f t="shared" si="1"/>
        <v>0</v>
      </c>
      <c r="K16" s="702"/>
      <c r="L16" s="331"/>
      <c r="M16" s="692"/>
      <c r="N16" s="585">
        <f t="shared" si="2"/>
        <v>0</v>
      </c>
      <c r="O16" s="314">
        <f t="shared" si="3"/>
        <v>0</v>
      </c>
      <c r="P16" s="702"/>
      <c r="Q16" s="326"/>
      <c r="R16" s="692"/>
      <c r="S16" s="585">
        <f t="shared" si="4"/>
        <v>0</v>
      </c>
      <c r="T16" s="314">
        <f t="shared" si="5"/>
        <v>0</v>
      </c>
      <c r="U16" s="702"/>
      <c r="V16" s="326"/>
      <c r="W16" s="692"/>
      <c r="X16" s="585">
        <f t="shared" si="6"/>
        <v>0</v>
      </c>
      <c r="Y16" s="314">
        <f t="shared" si="7"/>
        <v>0</v>
      </c>
      <c r="Z16" s="87"/>
      <c r="AA16" s="87"/>
      <c r="AB16" s="87"/>
      <c r="AC16" s="87"/>
      <c r="AD16" s="87"/>
      <c r="AE16" s="87"/>
      <c r="AF16" s="87"/>
      <c r="AG16" s="87"/>
      <c r="AH16" s="87"/>
      <c r="AI16" s="87"/>
      <c r="AJ16" s="87"/>
      <c r="AK16" s="87"/>
      <c r="AL16" s="87"/>
      <c r="AM16" s="87"/>
      <c r="AN16" s="87"/>
      <c r="AO16" s="87"/>
      <c r="AP16" s="87"/>
      <c r="AQ16" s="87"/>
      <c r="AR16" s="87"/>
      <c r="AS16" s="87"/>
      <c r="AT16" s="87"/>
      <c r="AU16" s="87"/>
    </row>
    <row r="17" spans="1:47" x14ac:dyDescent="0.35">
      <c r="A17" s="51" t="s">
        <v>863</v>
      </c>
      <c r="B17" s="66"/>
      <c r="C17" s="50" t="s">
        <v>1446</v>
      </c>
      <c r="D17" s="139" t="s">
        <v>6</v>
      </c>
      <c r="E17" s="89"/>
      <c r="F17" s="521"/>
      <c r="G17" s="271"/>
      <c r="H17" s="521"/>
      <c r="I17" s="715">
        <f t="shared" si="0"/>
        <v>0</v>
      </c>
      <c r="J17" s="282">
        <f t="shared" si="1"/>
        <v>0</v>
      </c>
      <c r="K17" s="702"/>
      <c r="L17" s="331"/>
      <c r="M17" s="692"/>
      <c r="N17" s="585">
        <f t="shared" ref="N17:N22" si="8">L17*G17</f>
        <v>0</v>
      </c>
      <c r="O17" s="314">
        <f t="shared" ref="O17:O22" si="9">SUM(K17*F17)+(L17*G17)</f>
        <v>0</v>
      </c>
      <c r="P17" s="702"/>
      <c r="Q17" s="326"/>
      <c r="R17" s="692"/>
      <c r="S17" s="585">
        <f t="shared" ref="S17:S22" si="10">Q17*G17</f>
        <v>0</v>
      </c>
      <c r="T17" s="314">
        <f t="shared" ref="T17:T22" si="11">SUM(P17*F17)+(Q17*G17)</f>
        <v>0</v>
      </c>
      <c r="U17" s="702"/>
      <c r="V17" s="326"/>
      <c r="W17" s="692"/>
      <c r="X17" s="585">
        <f t="shared" ref="X17:X22" si="12">V17*G17</f>
        <v>0</v>
      </c>
      <c r="Y17" s="314">
        <f t="shared" ref="Y17:Y22" si="13">SUM(U17*F17)+(V17*G17)</f>
        <v>0</v>
      </c>
      <c r="Z17" s="87"/>
      <c r="AA17" s="87"/>
      <c r="AB17" s="87"/>
      <c r="AC17" s="87"/>
      <c r="AD17" s="87"/>
      <c r="AE17" s="87"/>
      <c r="AF17" s="87"/>
      <c r="AG17" s="87"/>
      <c r="AH17" s="87"/>
      <c r="AI17" s="87"/>
      <c r="AJ17" s="87"/>
      <c r="AK17" s="87"/>
      <c r="AL17" s="87"/>
      <c r="AM17" s="87"/>
      <c r="AN17" s="87"/>
      <c r="AO17" s="87"/>
      <c r="AP17" s="87"/>
      <c r="AQ17" s="87"/>
      <c r="AR17" s="87"/>
      <c r="AS17" s="87"/>
      <c r="AT17" s="87"/>
      <c r="AU17" s="87"/>
    </row>
    <row r="18" spans="1:47" x14ac:dyDescent="0.35">
      <c r="A18" s="51" t="s">
        <v>864</v>
      </c>
      <c r="B18" s="66"/>
      <c r="C18" s="50" t="s">
        <v>1447</v>
      </c>
      <c r="D18" s="139" t="s">
        <v>6</v>
      </c>
      <c r="E18" s="89"/>
      <c r="F18" s="521"/>
      <c r="G18" s="271"/>
      <c r="H18" s="521"/>
      <c r="I18" s="715">
        <f t="shared" si="0"/>
        <v>0</v>
      </c>
      <c r="J18" s="282">
        <f t="shared" si="1"/>
        <v>0</v>
      </c>
      <c r="K18" s="702"/>
      <c r="L18" s="331"/>
      <c r="M18" s="692"/>
      <c r="N18" s="585">
        <f t="shared" si="8"/>
        <v>0</v>
      </c>
      <c r="O18" s="314">
        <f t="shared" si="9"/>
        <v>0</v>
      </c>
      <c r="P18" s="702"/>
      <c r="Q18" s="326"/>
      <c r="R18" s="692"/>
      <c r="S18" s="585">
        <f t="shared" si="10"/>
        <v>0</v>
      </c>
      <c r="T18" s="314">
        <f t="shared" si="11"/>
        <v>0</v>
      </c>
      <c r="U18" s="702"/>
      <c r="V18" s="326"/>
      <c r="W18" s="692"/>
      <c r="X18" s="585">
        <f t="shared" si="12"/>
        <v>0</v>
      </c>
      <c r="Y18" s="314">
        <f t="shared" si="13"/>
        <v>0</v>
      </c>
      <c r="Z18" s="87"/>
      <c r="AA18" s="87"/>
      <c r="AB18" s="87"/>
      <c r="AC18" s="87"/>
      <c r="AD18" s="87"/>
      <c r="AE18" s="87"/>
      <c r="AF18" s="87"/>
      <c r="AG18" s="87"/>
      <c r="AH18" s="87"/>
      <c r="AI18" s="87"/>
      <c r="AJ18" s="87"/>
      <c r="AK18" s="87"/>
      <c r="AL18" s="87"/>
      <c r="AM18" s="87"/>
      <c r="AN18" s="87"/>
      <c r="AO18" s="87"/>
      <c r="AP18" s="87"/>
      <c r="AQ18" s="87"/>
      <c r="AR18" s="87"/>
      <c r="AS18" s="87"/>
      <c r="AT18" s="87"/>
      <c r="AU18" s="87"/>
    </row>
    <row r="19" spans="1:47" x14ac:dyDescent="0.35">
      <c r="A19" s="51" t="s">
        <v>675</v>
      </c>
      <c r="B19" s="66"/>
      <c r="C19" s="50" t="s">
        <v>1303</v>
      </c>
      <c r="D19" s="139" t="s">
        <v>6</v>
      </c>
      <c r="E19" s="89"/>
      <c r="F19" s="521"/>
      <c r="G19" s="271"/>
      <c r="H19" s="521"/>
      <c r="I19" s="715">
        <f t="shared" si="0"/>
        <v>0</v>
      </c>
      <c r="J19" s="282">
        <f t="shared" si="1"/>
        <v>0</v>
      </c>
      <c r="K19" s="702"/>
      <c r="L19" s="331"/>
      <c r="M19" s="692"/>
      <c r="N19" s="585">
        <f t="shared" si="8"/>
        <v>0</v>
      </c>
      <c r="O19" s="314">
        <f t="shared" si="9"/>
        <v>0</v>
      </c>
      <c r="P19" s="702"/>
      <c r="Q19" s="326"/>
      <c r="R19" s="692"/>
      <c r="S19" s="585">
        <f t="shared" si="10"/>
        <v>0</v>
      </c>
      <c r="T19" s="314">
        <f t="shared" si="11"/>
        <v>0</v>
      </c>
      <c r="U19" s="702"/>
      <c r="V19" s="326"/>
      <c r="W19" s="692"/>
      <c r="X19" s="585">
        <f t="shared" si="12"/>
        <v>0</v>
      </c>
      <c r="Y19" s="314">
        <f t="shared" si="13"/>
        <v>0</v>
      </c>
      <c r="Z19" s="87"/>
      <c r="AA19" s="87"/>
      <c r="AB19" s="87"/>
      <c r="AC19" s="87"/>
      <c r="AD19" s="87"/>
      <c r="AE19" s="87"/>
      <c r="AF19" s="87"/>
      <c r="AG19" s="87"/>
      <c r="AH19" s="87"/>
      <c r="AI19" s="87"/>
      <c r="AJ19" s="87"/>
      <c r="AK19" s="87"/>
      <c r="AL19" s="87"/>
      <c r="AM19" s="87"/>
      <c r="AN19" s="87"/>
      <c r="AO19" s="87"/>
      <c r="AP19" s="87"/>
      <c r="AQ19" s="87"/>
      <c r="AR19" s="87"/>
      <c r="AS19" s="87"/>
      <c r="AT19" s="87"/>
      <c r="AU19" s="87"/>
    </row>
    <row r="20" spans="1:47" x14ac:dyDescent="0.35">
      <c r="A20" s="51" t="s">
        <v>676</v>
      </c>
      <c r="B20" s="66"/>
      <c r="C20" s="50" t="s">
        <v>1448</v>
      </c>
      <c r="D20" s="139" t="s">
        <v>6</v>
      </c>
      <c r="E20" s="89"/>
      <c r="F20" s="521"/>
      <c r="G20" s="271"/>
      <c r="H20" s="521"/>
      <c r="I20" s="715">
        <f t="shared" si="0"/>
        <v>0</v>
      </c>
      <c r="J20" s="282">
        <f t="shared" si="1"/>
        <v>0</v>
      </c>
      <c r="K20" s="702"/>
      <c r="L20" s="331"/>
      <c r="M20" s="692"/>
      <c r="N20" s="585">
        <f t="shared" si="8"/>
        <v>0</v>
      </c>
      <c r="O20" s="314">
        <f t="shared" si="9"/>
        <v>0</v>
      </c>
      <c r="P20" s="702"/>
      <c r="Q20" s="326"/>
      <c r="R20" s="692"/>
      <c r="S20" s="585">
        <f t="shared" si="10"/>
        <v>0</v>
      </c>
      <c r="T20" s="314">
        <f t="shared" si="11"/>
        <v>0</v>
      </c>
      <c r="U20" s="702"/>
      <c r="V20" s="326"/>
      <c r="W20" s="692"/>
      <c r="X20" s="585">
        <f t="shared" si="12"/>
        <v>0</v>
      </c>
      <c r="Y20" s="314">
        <f t="shared" si="13"/>
        <v>0</v>
      </c>
      <c r="Z20" s="87"/>
      <c r="AA20" s="87"/>
      <c r="AB20" s="87"/>
      <c r="AC20" s="87"/>
      <c r="AD20" s="87"/>
      <c r="AE20" s="87"/>
      <c r="AF20" s="87"/>
      <c r="AG20" s="87"/>
      <c r="AH20" s="87"/>
      <c r="AI20" s="87"/>
      <c r="AJ20" s="87"/>
      <c r="AK20" s="87"/>
      <c r="AL20" s="87"/>
      <c r="AM20" s="87"/>
      <c r="AN20" s="87"/>
      <c r="AO20" s="87"/>
      <c r="AP20" s="87"/>
      <c r="AQ20" s="87"/>
      <c r="AR20" s="87"/>
      <c r="AS20" s="87"/>
      <c r="AT20" s="87"/>
      <c r="AU20" s="87"/>
    </row>
    <row r="21" spans="1:47" x14ac:dyDescent="0.35">
      <c r="A21" s="51" t="s">
        <v>677</v>
      </c>
      <c r="B21" s="66"/>
      <c r="C21" s="50" t="s">
        <v>1449</v>
      </c>
      <c r="D21" s="139" t="s">
        <v>6</v>
      </c>
      <c r="E21" s="89"/>
      <c r="F21" s="521"/>
      <c r="G21" s="271"/>
      <c r="H21" s="521"/>
      <c r="I21" s="715">
        <f t="shared" si="0"/>
        <v>0</v>
      </c>
      <c r="J21" s="282">
        <f t="shared" si="1"/>
        <v>0</v>
      </c>
      <c r="K21" s="702"/>
      <c r="L21" s="331"/>
      <c r="M21" s="692"/>
      <c r="N21" s="585">
        <f t="shared" si="8"/>
        <v>0</v>
      </c>
      <c r="O21" s="314">
        <f t="shared" si="9"/>
        <v>0</v>
      </c>
      <c r="P21" s="702"/>
      <c r="Q21" s="326"/>
      <c r="R21" s="692"/>
      <c r="S21" s="585">
        <f t="shared" si="10"/>
        <v>0</v>
      </c>
      <c r="T21" s="314">
        <f t="shared" si="11"/>
        <v>0</v>
      </c>
      <c r="U21" s="702"/>
      <c r="V21" s="326"/>
      <c r="W21" s="692"/>
      <c r="X21" s="585">
        <f t="shared" si="12"/>
        <v>0</v>
      </c>
      <c r="Y21" s="314">
        <f t="shared" si="13"/>
        <v>0</v>
      </c>
      <c r="Z21" s="87"/>
      <c r="AA21" s="87"/>
      <c r="AB21" s="87"/>
      <c r="AC21" s="87"/>
      <c r="AD21" s="87"/>
      <c r="AE21" s="87"/>
      <c r="AF21" s="87"/>
      <c r="AG21" s="87"/>
      <c r="AH21" s="87"/>
      <c r="AI21" s="87"/>
      <c r="AJ21" s="87"/>
      <c r="AK21" s="87"/>
      <c r="AL21" s="87"/>
      <c r="AM21" s="87"/>
      <c r="AN21" s="87"/>
      <c r="AO21" s="87"/>
      <c r="AP21" s="87"/>
      <c r="AQ21" s="87"/>
      <c r="AR21" s="87"/>
      <c r="AS21" s="87"/>
      <c r="AT21" s="87"/>
      <c r="AU21" s="87"/>
    </row>
    <row r="22" spans="1:47" x14ac:dyDescent="0.35">
      <c r="A22" s="51" t="s">
        <v>3133</v>
      </c>
      <c r="B22" s="66"/>
      <c r="C22" s="50" t="s">
        <v>1450</v>
      </c>
      <c r="D22" s="139" t="s">
        <v>6</v>
      </c>
      <c r="E22" s="89"/>
      <c r="F22" s="521"/>
      <c r="G22" s="271"/>
      <c r="H22" s="521"/>
      <c r="I22" s="715">
        <f t="shared" si="0"/>
        <v>0</v>
      </c>
      <c r="J22" s="282">
        <f t="shared" si="1"/>
        <v>0</v>
      </c>
      <c r="K22" s="702"/>
      <c r="L22" s="331"/>
      <c r="M22" s="692"/>
      <c r="N22" s="585">
        <f t="shared" si="8"/>
        <v>0</v>
      </c>
      <c r="O22" s="314">
        <f t="shared" si="9"/>
        <v>0</v>
      </c>
      <c r="P22" s="702"/>
      <c r="Q22" s="326"/>
      <c r="R22" s="692"/>
      <c r="S22" s="585">
        <f t="shared" si="10"/>
        <v>0</v>
      </c>
      <c r="T22" s="314">
        <f t="shared" si="11"/>
        <v>0</v>
      </c>
      <c r="U22" s="702"/>
      <c r="V22" s="326"/>
      <c r="W22" s="692"/>
      <c r="X22" s="585">
        <f t="shared" si="12"/>
        <v>0</v>
      </c>
      <c r="Y22" s="314">
        <f t="shared" si="13"/>
        <v>0</v>
      </c>
      <c r="Z22" s="87"/>
      <c r="AA22" s="87"/>
      <c r="AB22" s="87"/>
      <c r="AC22" s="87"/>
      <c r="AD22" s="87"/>
      <c r="AE22" s="87"/>
      <c r="AF22" s="87"/>
      <c r="AG22" s="87"/>
      <c r="AH22" s="87"/>
      <c r="AI22" s="87"/>
      <c r="AJ22" s="87"/>
      <c r="AK22" s="87"/>
      <c r="AL22" s="87"/>
      <c r="AM22" s="87"/>
      <c r="AN22" s="87"/>
      <c r="AO22" s="87"/>
      <c r="AP22" s="87"/>
      <c r="AQ22" s="87"/>
      <c r="AR22" s="87"/>
      <c r="AS22" s="87"/>
      <c r="AT22" s="87"/>
      <c r="AU22" s="87"/>
    </row>
    <row r="23" spans="1:47" x14ac:dyDescent="0.35">
      <c r="A23" s="51" t="s">
        <v>3134</v>
      </c>
      <c r="B23" s="66"/>
      <c r="C23" s="50" t="s">
        <v>1451</v>
      </c>
      <c r="D23" s="139" t="s">
        <v>6</v>
      </c>
      <c r="E23" s="89"/>
      <c r="F23" s="521"/>
      <c r="G23" s="271"/>
      <c r="H23" s="521"/>
      <c r="I23" s="715">
        <f t="shared" si="0"/>
        <v>0</v>
      </c>
      <c r="J23" s="282">
        <f t="shared" si="1"/>
        <v>0</v>
      </c>
      <c r="K23" s="702"/>
      <c r="L23" s="331"/>
      <c r="M23" s="692"/>
      <c r="N23" s="585">
        <f t="shared" si="2"/>
        <v>0</v>
      </c>
      <c r="O23" s="314">
        <f t="shared" si="3"/>
        <v>0</v>
      </c>
      <c r="P23" s="702"/>
      <c r="Q23" s="326"/>
      <c r="R23" s="692"/>
      <c r="S23" s="585">
        <f t="shared" si="4"/>
        <v>0</v>
      </c>
      <c r="T23" s="314">
        <f t="shared" si="5"/>
        <v>0</v>
      </c>
      <c r="U23" s="702"/>
      <c r="V23" s="326"/>
      <c r="W23" s="692"/>
      <c r="X23" s="585">
        <f t="shared" si="6"/>
        <v>0</v>
      </c>
      <c r="Y23" s="314">
        <f t="shared" si="7"/>
        <v>0</v>
      </c>
      <c r="Z23" s="87"/>
      <c r="AA23" s="87"/>
      <c r="AB23" s="87"/>
      <c r="AC23" s="87"/>
      <c r="AD23" s="87"/>
      <c r="AE23" s="87"/>
      <c r="AF23" s="87"/>
      <c r="AG23" s="87"/>
      <c r="AH23" s="87"/>
      <c r="AI23" s="87"/>
      <c r="AJ23" s="87"/>
      <c r="AK23" s="87"/>
      <c r="AL23" s="87"/>
      <c r="AM23" s="87"/>
      <c r="AN23" s="87"/>
      <c r="AO23" s="87"/>
      <c r="AP23" s="87"/>
      <c r="AQ23" s="87"/>
      <c r="AR23" s="87"/>
      <c r="AS23" s="87"/>
      <c r="AT23" s="87"/>
      <c r="AU23" s="87"/>
    </row>
    <row r="24" spans="1:47" x14ac:dyDescent="0.35">
      <c r="A24" s="51" t="s">
        <v>3135</v>
      </c>
      <c r="B24" s="66"/>
      <c r="C24" s="50" t="s">
        <v>1296</v>
      </c>
      <c r="D24" s="139" t="s">
        <v>6</v>
      </c>
      <c r="E24" s="89"/>
      <c r="F24" s="521"/>
      <c r="G24" s="271"/>
      <c r="H24" s="521"/>
      <c r="I24" s="715">
        <f t="shared" si="0"/>
        <v>0</v>
      </c>
      <c r="J24" s="282">
        <f t="shared" si="1"/>
        <v>0</v>
      </c>
      <c r="K24" s="702"/>
      <c r="L24" s="331"/>
      <c r="M24" s="692"/>
      <c r="N24" s="585">
        <f t="shared" si="2"/>
        <v>0</v>
      </c>
      <c r="O24" s="314">
        <f t="shared" si="3"/>
        <v>0</v>
      </c>
      <c r="P24" s="702"/>
      <c r="Q24" s="326"/>
      <c r="R24" s="692"/>
      <c r="S24" s="585">
        <f t="shared" si="4"/>
        <v>0</v>
      </c>
      <c r="T24" s="314">
        <f t="shared" si="5"/>
        <v>0</v>
      </c>
      <c r="U24" s="702"/>
      <c r="V24" s="326"/>
      <c r="W24" s="692"/>
      <c r="X24" s="585">
        <f t="shared" si="6"/>
        <v>0</v>
      </c>
      <c r="Y24" s="314">
        <f t="shared" si="7"/>
        <v>0</v>
      </c>
      <c r="Z24" s="87"/>
      <c r="AA24" s="87"/>
      <c r="AB24" s="87"/>
      <c r="AC24" s="87"/>
      <c r="AD24" s="87"/>
      <c r="AE24" s="87"/>
      <c r="AF24" s="87"/>
      <c r="AG24" s="87"/>
      <c r="AH24" s="87"/>
      <c r="AI24" s="87"/>
      <c r="AJ24" s="87"/>
      <c r="AK24" s="87"/>
      <c r="AL24" s="87"/>
      <c r="AM24" s="87"/>
      <c r="AN24" s="87"/>
      <c r="AO24" s="87"/>
      <c r="AP24" s="87"/>
      <c r="AQ24" s="87"/>
      <c r="AR24" s="87"/>
      <c r="AS24" s="87"/>
      <c r="AT24" s="87"/>
      <c r="AU24" s="87"/>
    </row>
    <row r="25" spans="1:47" x14ac:dyDescent="0.35">
      <c r="A25" s="51" t="s">
        <v>3136</v>
      </c>
      <c r="B25" s="66"/>
      <c r="C25" s="50" t="s">
        <v>1300</v>
      </c>
      <c r="D25" s="139" t="s">
        <v>6</v>
      </c>
      <c r="E25" s="89"/>
      <c r="F25" s="521"/>
      <c r="G25" s="271"/>
      <c r="H25" s="521"/>
      <c r="I25" s="715">
        <f t="shared" si="0"/>
        <v>0</v>
      </c>
      <c r="J25" s="282">
        <f t="shared" si="1"/>
        <v>0</v>
      </c>
      <c r="K25" s="702"/>
      <c r="L25" s="331"/>
      <c r="M25" s="692"/>
      <c r="N25" s="585">
        <f t="shared" si="2"/>
        <v>0</v>
      </c>
      <c r="O25" s="314">
        <f t="shared" si="3"/>
        <v>0</v>
      </c>
      <c r="P25" s="702"/>
      <c r="Q25" s="326"/>
      <c r="R25" s="692"/>
      <c r="S25" s="585">
        <f t="shared" si="4"/>
        <v>0</v>
      </c>
      <c r="T25" s="314">
        <f t="shared" si="5"/>
        <v>0</v>
      </c>
      <c r="U25" s="702"/>
      <c r="V25" s="326"/>
      <c r="W25" s="692"/>
      <c r="X25" s="585">
        <f t="shared" si="6"/>
        <v>0</v>
      </c>
      <c r="Y25" s="314">
        <f t="shared" si="7"/>
        <v>0</v>
      </c>
      <c r="Z25" s="87"/>
      <c r="AA25" s="87"/>
      <c r="AB25" s="87"/>
      <c r="AC25" s="87"/>
      <c r="AD25" s="87"/>
      <c r="AE25" s="87"/>
      <c r="AF25" s="87"/>
      <c r="AG25" s="87"/>
      <c r="AH25" s="87"/>
      <c r="AI25" s="87"/>
      <c r="AJ25" s="87"/>
      <c r="AK25" s="87"/>
      <c r="AL25" s="87"/>
      <c r="AM25" s="87"/>
      <c r="AN25" s="87"/>
      <c r="AO25" s="87"/>
      <c r="AP25" s="87"/>
      <c r="AQ25" s="87"/>
      <c r="AR25" s="87"/>
      <c r="AS25" s="87"/>
      <c r="AT25" s="87"/>
      <c r="AU25" s="87"/>
    </row>
    <row r="26" spans="1:47" x14ac:dyDescent="0.35">
      <c r="A26" s="51" t="s">
        <v>1512</v>
      </c>
      <c r="B26" s="66"/>
      <c r="C26" s="50" t="s">
        <v>1297</v>
      </c>
      <c r="D26" s="139" t="s">
        <v>6</v>
      </c>
      <c r="E26" s="89"/>
      <c r="F26" s="521"/>
      <c r="G26" s="271"/>
      <c r="H26" s="521"/>
      <c r="I26" s="715">
        <f t="shared" si="0"/>
        <v>0</v>
      </c>
      <c r="J26" s="282">
        <f t="shared" si="1"/>
        <v>0</v>
      </c>
      <c r="K26" s="702"/>
      <c r="L26" s="331"/>
      <c r="M26" s="692"/>
      <c r="N26" s="585">
        <f t="shared" si="2"/>
        <v>0</v>
      </c>
      <c r="O26" s="314">
        <f t="shared" si="3"/>
        <v>0</v>
      </c>
      <c r="P26" s="702"/>
      <c r="Q26" s="326"/>
      <c r="R26" s="692"/>
      <c r="S26" s="585">
        <f t="shared" si="4"/>
        <v>0</v>
      </c>
      <c r="T26" s="314">
        <f t="shared" si="5"/>
        <v>0</v>
      </c>
      <c r="U26" s="702"/>
      <c r="V26" s="326"/>
      <c r="W26" s="692"/>
      <c r="X26" s="585">
        <f t="shared" si="6"/>
        <v>0</v>
      </c>
      <c r="Y26" s="314">
        <f t="shared" si="7"/>
        <v>0</v>
      </c>
      <c r="Z26" s="87"/>
      <c r="AA26" s="87"/>
      <c r="AB26" s="87"/>
      <c r="AC26" s="87"/>
      <c r="AD26" s="87"/>
      <c r="AE26" s="87"/>
      <c r="AF26" s="87"/>
      <c r="AG26" s="87"/>
      <c r="AH26" s="87"/>
      <c r="AI26" s="87"/>
      <c r="AJ26" s="87"/>
      <c r="AK26" s="87"/>
      <c r="AL26" s="87"/>
      <c r="AM26" s="87"/>
      <c r="AN26" s="87"/>
      <c r="AO26" s="87"/>
      <c r="AP26" s="87"/>
      <c r="AQ26" s="87"/>
      <c r="AR26" s="87"/>
      <c r="AS26" s="87"/>
      <c r="AT26" s="87"/>
      <c r="AU26" s="87"/>
    </row>
    <row r="27" spans="1:47" x14ac:dyDescent="0.35">
      <c r="A27" s="51" t="s">
        <v>1513</v>
      </c>
      <c r="B27" s="66"/>
      <c r="C27" s="50" t="s">
        <v>1294</v>
      </c>
      <c r="D27" s="139" t="s">
        <v>6</v>
      </c>
      <c r="E27" s="89"/>
      <c r="F27" s="521"/>
      <c r="G27" s="271"/>
      <c r="H27" s="521"/>
      <c r="I27" s="715">
        <f t="shared" si="0"/>
        <v>0</v>
      </c>
      <c r="J27" s="282">
        <f t="shared" si="1"/>
        <v>0</v>
      </c>
      <c r="K27" s="702"/>
      <c r="L27" s="331"/>
      <c r="M27" s="692"/>
      <c r="N27" s="585">
        <f t="shared" si="2"/>
        <v>0</v>
      </c>
      <c r="O27" s="314">
        <f t="shared" si="3"/>
        <v>0</v>
      </c>
      <c r="P27" s="702"/>
      <c r="Q27" s="326"/>
      <c r="R27" s="692"/>
      <c r="S27" s="585">
        <f t="shared" si="4"/>
        <v>0</v>
      </c>
      <c r="T27" s="314">
        <f t="shared" si="5"/>
        <v>0</v>
      </c>
      <c r="U27" s="702"/>
      <c r="V27" s="326"/>
      <c r="W27" s="692"/>
      <c r="X27" s="585">
        <f t="shared" si="6"/>
        <v>0</v>
      </c>
      <c r="Y27" s="314">
        <f t="shared" si="7"/>
        <v>0</v>
      </c>
      <c r="Z27" s="87"/>
      <c r="AA27" s="87"/>
      <c r="AB27" s="87"/>
      <c r="AC27" s="87"/>
      <c r="AD27" s="87"/>
      <c r="AE27" s="87"/>
      <c r="AF27" s="87"/>
      <c r="AG27" s="87"/>
      <c r="AH27" s="87"/>
      <c r="AI27" s="87"/>
      <c r="AJ27" s="87"/>
      <c r="AK27" s="87"/>
      <c r="AL27" s="87"/>
      <c r="AM27" s="87"/>
      <c r="AN27" s="87"/>
      <c r="AO27" s="87"/>
      <c r="AP27" s="87"/>
      <c r="AQ27" s="87"/>
      <c r="AR27" s="87"/>
      <c r="AS27" s="87"/>
      <c r="AT27" s="87"/>
      <c r="AU27" s="87"/>
    </row>
    <row r="28" spans="1:47" x14ac:dyDescent="0.35">
      <c r="A28" s="51" t="s">
        <v>1514</v>
      </c>
      <c r="B28" s="66"/>
      <c r="C28" s="50" t="s">
        <v>1298</v>
      </c>
      <c r="D28" s="139" t="s">
        <v>6</v>
      </c>
      <c r="E28" s="89"/>
      <c r="F28" s="521"/>
      <c r="G28" s="271"/>
      <c r="H28" s="521"/>
      <c r="I28" s="715">
        <f t="shared" si="0"/>
        <v>0</v>
      </c>
      <c r="J28" s="282">
        <f t="shared" si="1"/>
        <v>0</v>
      </c>
      <c r="K28" s="702"/>
      <c r="L28" s="331"/>
      <c r="M28" s="692"/>
      <c r="N28" s="585">
        <f t="shared" si="2"/>
        <v>0</v>
      </c>
      <c r="O28" s="314">
        <f t="shared" si="3"/>
        <v>0</v>
      </c>
      <c r="P28" s="702"/>
      <c r="Q28" s="326"/>
      <c r="R28" s="692"/>
      <c r="S28" s="585">
        <f t="shared" si="4"/>
        <v>0</v>
      </c>
      <c r="T28" s="314">
        <f t="shared" si="5"/>
        <v>0</v>
      </c>
      <c r="U28" s="702"/>
      <c r="V28" s="326"/>
      <c r="W28" s="692"/>
      <c r="X28" s="585">
        <f t="shared" si="6"/>
        <v>0</v>
      </c>
      <c r="Y28" s="314">
        <f t="shared" si="7"/>
        <v>0</v>
      </c>
      <c r="Z28" s="87"/>
      <c r="AA28" s="87"/>
      <c r="AB28" s="87"/>
      <c r="AC28" s="87"/>
      <c r="AD28" s="87"/>
      <c r="AE28" s="87"/>
      <c r="AF28" s="87"/>
      <c r="AG28" s="87"/>
      <c r="AH28" s="87"/>
      <c r="AI28" s="87"/>
      <c r="AJ28" s="87"/>
      <c r="AK28" s="87"/>
      <c r="AL28" s="87"/>
      <c r="AM28" s="87"/>
      <c r="AN28" s="87"/>
      <c r="AO28" s="87"/>
      <c r="AP28" s="87"/>
      <c r="AQ28" s="87"/>
      <c r="AR28" s="87"/>
      <c r="AS28" s="87"/>
      <c r="AT28" s="87"/>
      <c r="AU28" s="87"/>
    </row>
    <row r="29" spans="1:47" x14ac:dyDescent="0.35">
      <c r="A29" s="51" t="s">
        <v>2238</v>
      </c>
      <c r="B29" s="66"/>
      <c r="C29" s="50" t="s">
        <v>1295</v>
      </c>
      <c r="D29" s="139" t="s">
        <v>6</v>
      </c>
      <c r="E29" s="89"/>
      <c r="F29" s="521"/>
      <c r="G29" s="271"/>
      <c r="H29" s="521"/>
      <c r="I29" s="715">
        <f t="shared" si="0"/>
        <v>0</v>
      </c>
      <c r="J29" s="282">
        <f t="shared" si="1"/>
        <v>0</v>
      </c>
      <c r="K29" s="702"/>
      <c r="L29" s="331"/>
      <c r="M29" s="692"/>
      <c r="N29" s="585">
        <f t="shared" ref="N29:N31" si="14">L29*G29</f>
        <v>0</v>
      </c>
      <c r="O29" s="314">
        <f t="shared" ref="O29:O31" si="15">SUM(K29*F29)+(L29*G29)</f>
        <v>0</v>
      </c>
      <c r="P29" s="702"/>
      <c r="Q29" s="326"/>
      <c r="R29" s="692"/>
      <c r="S29" s="585">
        <f t="shared" ref="S29:S31" si="16">Q29*G29</f>
        <v>0</v>
      </c>
      <c r="T29" s="314">
        <f t="shared" ref="T29:T31" si="17">SUM(P29*F29)+(Q29*G29)</f>
        <v>0</v>
      </c>
      <c r="U29" s="702"/>
      <c r="V29" s="326"/>
      <c r="W29" s="692"/>
      <c r="X29" s="585">
        <f t="shared" ref="X29:X31" si="18">V29*G29</f>
        <v>0</v>
      </c>
      <c r="Y29" s="314">
        <f t="shared" ref="Y29:Y31" si="19">SUM(U29*F29)+(V29*G29)</f>
        <v>0</v>
      </c>
      <c r="Z29" s="87"/>
      <c r="AA29" s="87"/>
      <c r="AB29" s="87"/>
      <c r="AC29" s="87"/>
      <c r="AD29" s="87"/>
      <c r="AE29" s="87"/>
      <c r="AF29" s="87"/>
      <c r="AG29" s="87"/>
      <c r="AH29" s="87"/>
      <c r="AI29" s="87"/>
      <c r="AJ29" s="87"/>
      <c r="AK29" s="87"/>
      <c r="AL29" s="87"/>
      <c r="AM29" s="87"/>
      <c r="AN29" s="87"/>
      <c r="AO29" s="87"/>
      <c r="AP29" s="87"/>
      <c r="AQ29" s="87"/>
      <c r="AR29" s="87"/>
      <c r="AS29" s="87"/>
      <c r="AT29" s="87"/>
      <c r="AU29" s="87"/>
    </row>
    <row r="30" spans="1:47" x14ac:dyDescent="0.35">
      <c r="A30" s="51" t="s">
        <v>2239</v>
      </c>
      <c r="B30" s="66"/>
      <c r="C30" s="50" t="s">
        <v>1299</v>
      </c>
      <c r="D30" s="139" t="s">
        <v>6</v>
      </c>
      <c r="E30" s="89"/>
      <c r="F30" s="521"/>
      <c r="G30" s="271"/>
      <c r="H30" s="521"/>
      <c r="I30" s="715">
        <f t="shared" si="0"/>
        <v>0</v>
      </c>
      <c r="J30" s="282">
        <f t="shared" si="1"/>
        <v>0</v>
      </c>
      <c r="K30" s="702"/>
      <c r="L30" s="331"/>
      <c r="M30" s="692"/>
      <c r="N30" s="585">
        <f t="shared" si="14"/>
        <v>0</v>
      </c>
      <c r="O30" s="314">
        <f t="shared" si="15"/>
        <v>0</v>
      </c>
      <c r="P30" s="702"/>
      <c r="Q30" s="326"/>
      <c r="R30" s="692"/>
      <c r="S30" s="585">
        <f t="shared" si="16"/>
        <v>0</v>
      </c>
      <c r="T30" s="314">
        <f t="shared" si="17"/>
        <v>0</v>
      </c>
      <c r="U30" s="702"/>
      <c r="V30" s="326"/>
      <c r="W30" s="692"/>
      <c r="X30" s="585">
        <f t="shared" si="18"/>
        <v>0</v>
      </c>
      <c r="Y30" s="314">
        <f t="shared" si="19"/>
        <v>0</v>
      </c>
      <c r="Z30" s="87"/>
      <c r="AA30" s="87"/>
      <c r="AB30" s="87"/>
      <c r="AC30" s="87"/>
      <c r="AD30" s="87"/>
      <c r="AE30" s="87"/>
      <c r="AF30" s="87"/>
      <c r="AG30" s="87"/>
      <c r="AH30" s="87"/>
      <c r="AI30" s="87"/>
      <c r="AJ30" s="87"/>
      <c r="AK30" s="87"/>
      <c r="AL30" s="87"/>
      <c r="AM30" s="87"/>
      <c r="AN30" s="87"/>
      <c r="AO30" s="87"/>
      <c r="AP30" s="87"/>
      <c r="AQ30" s="87"/>
      <c r="AR30" s="87"/>
      <c r="AS30" s="87"/>
      <c r="AT30" s="87"/>
      <c r="AU30" s="87"/>
    </row>
    <row r="31" spans="1:47" x14ac:dyDescent="0.35">
      <c r="A31" s="51" t="s">
        <v>2240</v>
      </c>
      <c r="B31" s="66"/>
      <c r="C31" s="50" t="s">
        <v>1293</v>
      </c>
      <c r="D31" s="139" t="s">
        <v>6</v>
      </c>
      <c r="E31" s="89"/>
      <c r="F31" s="521"/>
      <c r="G31" s="271"/>
      <c r="H31" s="521"/>
      <c r="I31" s="715">
        <f t="shared" si="0"/>
        <v>0</v>
      </c>
      <c r="J31" s="282">
        <f t="shared" si="1"/>
        <v>0</v>
      </c>
      <c r="K31" s="702"/>
      <c r="L31" s="331"/>
      <c r="M31" s="692"/>
      <c r="N31" s="585">
        <f t="shared" si="14"/>
        <v>0</v>
      </c>
      <c r="O31" s="314">
        <f t="shared" si="15"/>
        <v>0</v>
      </c>
      <c r="P31" s="702"/>
      <c r="Q31" s="326"/>
      <c r="R31" s="692"/>
      <c r="S31" s="585">
        <f t="shared" si="16"/>
        <v>0</v>
      </c>
      <c r="T31" s="314">
        <f t="shared" si="17"/>
        <v>0</v>
      </c>
      <c r="U31" s="702"/>
      <c r="V31" s="326"/>
      <c r="W31" s="692"/>
      <c r="X31" s="585">
        <f t="shared" si="18"/>
        <v>0</v>
      </c>
      <c r="Y31" s="314">
        <f t="shared" si="19"/>
        <v>0</v>
      </c>
      <c r="Z31" s="87"/>
      <c r="AA31" s="87"/>
      <c r="AB31" s="87"/>
      <c r="AC31" s="87"/>
      <c r="AD31" s="87"/>
      <c r="AE31" s="87"/>
      <c r="AF31" s="87"/>
      <c r="AG31" s="87"/>
      <c r="AH31" s="87"/>
      <c r="AI31" s="87"/>
      <c r="AJ31" s="87"/>
      <c r="AK31" s="87"/>
      <c r="AL31" s="87"/>
      <c r="AM31" s="87"/>
      <c r="AN31" s="87"/>
      <c r="AO31" s="87"/>
      <c r="AP31" s="87"/>
      <c r="AQ31" s="87"/>
      <c r="AR31" s="87"/>
      <c r="AS31" s="87"/>
      <c r="AT31" s="87"/>
      <c r="AU31" s="87"/>
    </row>
    <row r="32" spans="1:47" x14ac:dyDescent="0.35">
      <c r="A32" s="51" t="s">
        <v>2241</v>
      </c>
      <c r="B32" s="66"/>
      <c r="C32" s="50" t="s">
        <v>1301</v>
      </c>
      <c r="D32" s="139" t="s">
        <v>6</v>
      </c>
      <c r="E32" s="89"/>
      <c r="F32" s="521"/>
      <c r="G32" s="271"/>
      <c r="H32" s="521"/>
      <c r="I32" s="715">
        <f t="shared" si="0"/>
        <v>0</v>
      </c>
      <c r="J32" s="282">
        <f t="shared" si="1"/>
        <v>0</v>
      </c>
      <c r="K32" s="702"/>
      <c r="L32" s="331"/>
      <c r="M32" s="692"/>
      <c r="N32" s="585">
        <f t="shared" si="2"/>
        <v>0</v>
      </c>
      <c r="O32" s="314">
        <f t="shared" si="3"/>
        <v>0</v>
      </c>
      <c r="P32" s="702"/>
      <c r="Q32" s="326"/>
      <c r="R32" s="692"/>
      <c r="S32" s="585">
        <f t="shared" si="4"/>
        <v>0</v>
      </c>
      <c r="T32" s="314">
        <f t="shared" si="5"/>
        <v>0</v>
      </c>
      <c r="U32" s="702"/>
      <c r="V32" s="326"/>
      <c r="W32" s="692"/>
      <c r="X32" s="585">
        <f t="shared" si="6"/>
        <v>0</v>
      </c>
      <c r="Y32" s="314">
        <f t="shared" si="7"/>
        <v>0</v>
      </c>
      <c r="Z32" s="87"/>
      <c r="AA32" s="87"/>
      <c r="AB32" s="87"/>
      <c r="AC32" s="87"/>
      <c r="AD32" s="87"/>
      <c r="AE32" s="87"/>
      <c r="AF32" s="87"/>
      <c r="AG32" s="87"/>
      <c r="AH32" s="87"/>
      <c r="AI32" s="87"/>
      <c r="AJ32" s="87"/>
      <c r="AK32" s="87"/>
      <c r="AL32" s="87"/>
      <c r="AM32" s="87"/>
      <c r="AN32" s="87"/>
      <c r="AO32" s="87"/>
      <c r="AP32" s="87"/>
      <c r="AQ32" s="87"/>
      <c r="AR32" s="87"/>
      <c r="AS32" s="87"/>
      <c r="AT32" s="87"/>
      <c r="AU32" s="87"/>
    </row>
    <row r="33" spans="1:47" x14ac:dyDescent="0.35">
      <c r="A33" s="51" t="s">
        <v>2242</v>
      </c>
      <c r="B33" s="66"/>
      <c r="C33" s="50" t="s">
        <v>1302</v>
      </c>
      <c r="D33" s="139" t="s">
        <v>6</v>
      </c>
      <c r="E33" s="89"/>
      <c r="F33" s="521"/>
      <c r="G33" s="271"/>
      <c r="H33" s="521"/>
      <c r="I33" s="715">
        <f t="shared" si="0"/>
        <v>0</v>
      </c>
      <c r="J33" s="282">
        <f t="shared" si="1"/>
        <v>0</v>
      </c>
      <c r="K33" s="702"/>
      <c r="L33" s="331"/>
      <c r="M33" s="692"/>
      <c r="N33" s="585">
        <f t="shared" si="2"/>
        <v>0</v>
      </c>
      <c r="O33" s="314">
        <f t="shared" si="3"/>
        <v>0</v>
      </c>
      <c r="P33" s="702"/>
      <c r="Q33" s="326"/>
      <c r="R33" s="692"/>
      <c r="S33" s="585">
        <f t="shared" si="4"/>
        <v>0</v>
      </c>
      <c r="T33" s="314">
        <f t="shared" si="5"/>
        <v>0</v>
      </c>
      <c r="U33" s="702"/>
      <c r="V33" s="326"/>
      <c r="W33" s="692"/>
      <c r="X33" s="585">
        <f t="shared" si="6"/>
        <v>0</v>
      </c>
      <c r="Y33" s="314">
        <f t="shared" si="7"/>
        <v>0</v>
      </c>
      <c r="Z33" s="87"/>
      <c r="AA33" s="87"/>
      <c r="AB33" s="87"/>
      <c r="AC33" s="87"/>
      <c r="AD33" s="87"/>
      <c r="AE33" s="87"/>
      <c r="AF33" s="87"/>
      <c r="AG33" s="87"/>
      <c r="AH33" s="87"/>
      <c r="AI33" s="87"/>
      <c r="AJ33" s="87"/>
      <c r="AK33" s="87"/>
      <c r="AL33" s="87"/>
      <c r="AM33" s="87"/>
      <c r="AN33" s="87"/>
      <c r="AO33" s="87"/>
      <c r="AP33" s="87"/>
      <c r="AQ33" s="87"/>
      <c r="AR33" s="87"/>
      <c r="AS33" s="87"/>
      <c r="AT33" s="87"/>
      <c r="AU33" s="87"/>
    </row>
    <row r="34" spans="1:47" x14ac:dyDescent="0.35">
      <c r="A34" s="153">
        <v>7.2</v>
      </c>
      <c r="B34" s="165"/>
      <c r="C34" s="64" t="s">
        <v>1499</v>
      </c>
      <c r="D34" s="138"/>
      <c r="E34" s="294"/>
      <c r="F34" s="521"/>
      <c r="G34" s="269"/>
      <c r="H34" s="521"/>
      <c r="I34" s="693"/>
      <c r="J34" s="526"/>
      <c r="K34" s="702"/>
      <c r="L34" s="397"/>
      <c r="M34" s="692"/>
      <c r="N34" s="590"/>
      <c r="O34" s="313"/>
      <c r="P34" s="702"/>
      <c r="Q34" s="325"/>
      <c r="R34" s="692"/>
      <c r="S34" s="590"/>
      <c r="T34" s="313"/>
      <c r="U34" s="702"/>
      <c r="V34" s="325"/>
      <c r="W34" s="692"/>
      <c r="X34" s="590"/>
      <c r="Y34" s="313"/>
      <c r="Z34" s="87"/>
      <c r="AA34" s="87"/>
      <c r="AB34" s="87"/>
      <c r="AC34" s="87"/>
      <c r="AD34" s="87"/>
      <c r="AE34" s="87"/>
      <c r="AF34" s="87"/>
      <c r="AG34" s="87"/>
      <c r="AH34" s="87"/>
      <c r="AI34" s="87"/>
      <c r="AJ34" s="87"/>
      <c r="AK34" s="87"/>
      <c r="AL34" s="87"/>
      <c r="AM34" s="87"/>
      <c r="AN34" s="87"/>
      <c r="AO34" s="87"/>
      <c r="AP34" s="87"/>
      <c r="AQ34" s="87"/>
      <c r="AR34" s="87"/>
      <c r="AS34" s="87"/>
      <c r="AT34" s="87"/>
      <c r="AU34" s="87"/>
    </row>
    <row r="35" spans="1:47" ht="113" customHeight="1" x14ac:dyDescent="0.35">
      <c r="A35" s="162"/>
      <c r="B35" s="165"/>
      <c r="C35" s="133" t="s">
        <v>2243</v>
      </c>
      <c r="D35" s="530"/>
      <c r="E35" s="153"/>
      <c r="F35" s="521"/>
      <c r="G35" s="269"/>
      <c r="H35" s="693"/>
      <c r="I35" s="693"/>
      <c r="J35" s="526"/>
      <c r="K35" s="702"/>
      <c r="L35" s="397"/>
      <c r="M35" s="692"/>
      <c r="N35" s="590"/>
      <c r="O35" s="313"/>
      <c r="P35" s="702"/>
      <c r="Q35" s="325"/>
      <c r="R35" s="692"/>
      <c r="S35" s="590"/>
      <c r="T35" s="313"/>
      <c r="U35" s="702"/>
      <c r="V35" s="325"/>
      <c r="W35" s="692"/>
      <c r="X35" s="590"/>
      <c r="Y35" s="313"/>
      <c r="Z35" s="87"/>
      <c r="AA35" s="87"/>
      <c r="AB35" s="87"/>
      <c r="AC35" s="87"/>
      <c r="AD35" s="87"/>
      <c r="AE35" s="87"/>
      <c r="AF35" s="87"/>
      <c r="AG35" s="87"/>
      <c r="AH35" s="87"/>
      <c r="AI35" s="87"/>
      <c r="AJ35" s="87"/>
      <c r="AK35" s="87"/>
      <c r="AL35" s="87"/>
      <c r="AM35" s="87"/>
      <c r="AN35" s="87"/>
      <c r="AO35" s="87"/>
      <c r="AP35" s="87"/>
      <c r="AQ35" s="87"/>
      <c r="AR35" s="87"/>
      <c r="AS35" s="87"/>
      <c r="AT35" s="87"/>
      <c r="AU35" s="87"/>
    </row>
    <row r="36" spans="1:47" x14ac:dyDescent="0.35">
      <c r="A36" s="2" t="s">
        <v>865</v>
      </c>
      <c r="B36" s="67" t="s">
        <v>1308</v>
      </c>
      <c r="C36" s="50" t="s">
        <v>1309</v>
      </c>
      <c r="D36" s="139" t="s">
        <v>21</v>
      </c>
      <c r="E36" s="89"/>
      <c r="F36" s="169"/>
      <c r="G36" s="271"/>
      <c r="H36" s="274">
        <f t="shared" ref="H36:H99" si="20">F36*E36</f>
        <v>0</v>
      </c>
      <c r="I36" s="715">
        <f t="shared" ref="I36:I99" si="21">E36*G36</f>
        <v>0</v>
      </c>
      <c r="J36" s="282">
        <f t="shared" ref="J36:J99" si="22">(E36*F36)+(E36*G36)</f>
        <v>0</v>
      </c>
      <c r="K36" s="587"/>
      <c r="L36" s="331"/>
      <c r="M36" s="585">
        <f t="shared" ref="M36:M99" si="23">K36*F36</f>
        <v>0</v>
      </c>
      <c r="N36" s="585">
        <f t="shared" ref="N36:N99" si="24">L36*G36</f>
        <v>0</v>
      </c>
      <c r="O36" s="314">
        <f t="shared" ref="O36:O99" si="25">SUM(K36*F36)+(L36*G36)</f>
        <v>0</v>
      </c>
      <c r="P36" s="336"/>
      <c r="Q36" s="326"/>
      <c r="R36" s="585">
        <f t="shared" ref="R36:R99" si="26">P36*F36</f>
        <v>0</v>
      </c>
      <c r="S36" s="585">
        <f t="shared" ref="S36:S99" si="27">Q36*G36</f>
        <v>0</v>
      </c>
      <c r="T36" s="314">
        <f t="shared" ref="T36:T99" si="28">SUM(P36*F36)+(Q36*G36)</f>
        <v>0</v>
      </c>
      <c r="U36" s="336"/>
      <c r="V36" s="326"/>
      <c r="W36" s="585">
        <f t="shared" ref="W36:W99" si="29">U36*F36</f>
        <v>0</v>
      </c>
      <c r="X36" s="585">
        <f t="shared" ref="X36:X99" si="30">V36*G36</f>
        <v>0</v>
      </c>
      <c r="Y36" s="314">
        <f t="shared" ref="Y36:Y99" si="31">SUM(U36*F36)+(V36*G36)</f>
        <v>0</v>
      </c>
      <c r="Z36" s="87"/>
      <c r="AA36" s="87"/>
      <c r="AB36" s="87"/>
      <c r="AC36" s="87"/>
      <c r="AD36" s="87"/>
      <c r="AE36" s="87"/>
      <c r="AF36" s="87"/>
      <c r="AG36" s="87"/>
      <c r="AH36" s="87"/>
      <c r="AI36" s="87"/>
      <c r="AJ36" s="87"/>
      <c r="AK36" s="87"/>
      <c r="AL36" s="87"/>
      <c r="AM36" s="87"/>
      <c r="AN36" s="87"/>
      <c r="AO36" s="87"/>
      <c r="AP36" s="87"/>
      <c r="AQ36" s="87"/>
      <c r="AR36" s="87"/>
      <c r="AS36" s="87"/>
      <c r="AT36" s="87"/>
      <c r="AU36" s="87"/>
    </row>
    <row r="37" spans="1:47" x14ac:dyDescent="0.35">
      <c r="A37" s="2" t="s">
        <v>866</v>
      </c>
      <c r="B37" s="67" t="s">
        <v>1308</v>
      </c>
      <c r="C37" s="50" t="s">
        <v>1310</v>
      </c>
      <c r="D37" s="139" t="s">
        <v>21</v>
      </c>
      <c r="E37" s="89"/>
      <c r="F37" s="169"/>
      <c r="G37" s="271"/>
      <c r="H37" s="274">
        <f t="shared" si="20"/>
        <v>0</v>
      </c>
      <c r="I37" s="715">
        <f t="shared" si="21"/>
        <v>0</v>
      </c>
      <c r="J37" s="282">
        <f t="shared" si="22"/>
        <v>0</v>
      </c>
      <c r="K37" s="587"/>
      <c r="L37" s="331"/>
      <c r="M37" s="585">
        <f t="shared" si="23"/>
        <v>0</v>
      </c>
      <c r="N37" s="585">
        <f t="shared" si="24"/>
        <v>0</v>
      </c>
      <c r="O37" s="314">
        <f t="shared" si="25"/>
        <v>0</v>
      </c>
      <c r="P37" s="336"/>
      <c r="Q37" s="326"/>
      <c r="R37" s="585">
        <f t="shared" si="26"/>
        <v>0</v>
      </c>
      <c r="S37" s="585">
        <f t="shared" si="27"/>
        <v>0</v>
      </c>
      <c r="T37" s="314">
        <f t="shared" si="28"/>
        <v>0</v>
      </c>
      <c r="U37" s="336"/>
      <c r="V37" s="326"/>
      <c r="W37" s="585">
        <f t="shared" si="29"/>
        <v>0</v>
      </c>
      <c r="X37" s="585">
        <f t="shared" si="30"/>
        <v>0</v>
      </c>
      <c r="Y37" s="314">
        <f t="shared" si="31"/>
        <v>0</v>
      </c>
      <c r="Z37" s="87"/>
      <c r="AA37" s="87"/>
      <c r="AB37" s="87"/>
      <c r="AC37" s="87"/>
      <c r="AD37" s="87"/>
      <c r="AE37" s="87"/>
      <c r="AF37" s="87"/>
      <c r="AG37" s="87"/>
      <c r="AH37" s="87"/>
      <c r="AI37" s="87"/>
      <c r="AJ37" s="87"/>
      <c r="AK37" s="87"/>
      <c r="AL37" s="87"/>
      <c r="AM37" s="87"/>
      <c r="AN37" s="87"/>
      <c r="AO37" s="87"/>
      <c r="AP37" s="87"/>
      <c r="AQ37" s="87"/>
      <c r="AR37" s="87"/>
      <c r="AS37" s="87"/>
      <c r="AT37" s="87"/>
      <c r="AU37" s="87"/>
    </row>
    <row r="38" spans="1:47" x14ac:dyDescent="0.35">
      <c r="A38" s="2" t="s">
        <v>867</v>
      </c>
      <c r="B38" s="67" t="s">
        <v>1308</v>
      </c>
      <c r="C38" s="50" t="s">
        <v>1311</v>
      </c>
      <c r="D38" s="139" t="s">
        <v>21</v>
      </c>
      <c r="E38" s="89"/>
      <c r="F38" s="169"/>
      <c r="G38" s="271"/>
      <c r="H38" s="274">
        <f t="shared" si="20"/>
        <v>0</v>
      </c>
      <c r="I38" s="715">
        <f t="shared" si="21"/>
        <v>0</v>
      </c>
      <c r="J38" s="282">
        <f t="shared" si="22"/>
        <v>0</v>
      </c>
      <c r="K38" s="587"/>
      <c r="L38" s="331"/>
      <c r="M38" s="585">
        <f t="shared" si="23"/>
        <v>0</v>
      </c>
      <c r="N38" s="585">
        <f t="shared" si="24"/>
        <v>0</v>
      </c>
      <c r="O38" s="314">
        <f t="shared" si="25"/>
        <v>0</v>
      </c>
      <c r="P38" s="336"/>
      <c r="Q38" s="326"/>
      <c r="R38" s="585">
        <f t="shared" si="26"/>
        <v>0</v>
      </c>
      <c r="S38" s="585">
        <f t="shared" si="27"/>
        <v>0</v>
      </c>
      <c r="T38" s="314">
        <f t="shared" si="28"/>
        <v>0</v>
      </c>
      <c r="U38" s="336"/>
      <c r="V38" s="326"/>
      <c r="W38" s="585">
        <f t="shared" si="29"/>
        <v>0</v>
      </c>
      <c r="X38" s="585">
        <f t="shared" si="30"/>
        <v>0</v>
      </c>
      <c r="Y38" s="314">
        <f t="shared" si="31"/>
        <v>0</v>
      </c>
      <c r="Z38" s="87"/>
      <c r="AA38" s="87"/>
      <c r="AB38" s="87"/>
      <c r="AC38" s="87"/>
      <c r="AD38" s="87"/>
      <c r="AE38" s="87"/>
      <c r="AF38" s="87"/>
      <c r="AG38" s="87"/>
      <c r="AH38" s="87"/>
      <c r="AI38" s="87"/>
      <c r="AJ38" s="87"/>
      <c r="AK38" s="87"/>
      <c r="AL38" s="87"/>
      <c r="AM38" s="87"/>
      <c r="AN38" s="87"/>
      <c r="AO38" s="87"/>
      <c r="AP38" s="87"/>
      <c r="AQ38" s="87"/>
      <c r="AR38" s="87"/>
      <c r="AS38" s="87"/>
      <c r="AT38" s="87"/>
      <c r="AU38" s="87"/>
    </row>
    <row r="39" spans="1:47" x14ac:dyDescent="0.35">
      <c r="A39" s="2" t="s">
        <v>868</v>
      </c>
      <c r="B39" s="67" t="s">
        <v>729</v>
      </c>
      <c r="C39" s="50" t="s">
        <v>1312</v>
      </c>
      <c r="D39" s="139" t="s">
        <v>21</v>
      </c>
      <c r="E39" s="89"/>
      <c r="F39" s="169"/>
      <c r="G39" s="271"/>
      <c r="H39" s="274">
        <f t="shared" si="20"/>
        <v>0</v>
      </c>
      <c r="I39" s="715">
        <f t="shared" si="21"/>
        <v>0</v>
      </c>
      <c r="J39" s="282">
        <f t="shared" si="22"/>
        <v>0</v>
      </c>
      <c r="K39" s="587"/>
      <c r="L39" s="331"/>
      <c r="M39" s="585">
        <f t="shared" si="23"/>
        <v>0</v>
      </c>
      <c r="N39" s="585">
        <f t="shared" si="24"/>
        <v>0</v>
      </c>
      <c r="O39" s="314">
        <f t="shared" si="25"/>
        <v>0</v>
      </c>
      <c r="P39" s="336"/>
      <c r="Q39" s="326"/>
      <c r="R39" s="585">
        <f t="shared" si="26"/>
        <v>0</v>
      </c>
      <c r="S39" s="585">
        <f t="shared" si="27"/>
        <v>0</v>
      </c>
      <c r="T39" s="314">
        <f t="shared" si="28"/>
        <v>0</v>
      </c>
      <c r="U39" s="336"/>
      <c r="V39" s="326"/>
      <c r="W39" s="585">
        <f t="shared" si="29"/>
        <v>0</v>
      </c>
      <c r="X39" s="585">
        <f t="shared" si="30"/>
        <v>0</v>
      </c>
      <c r="Y39" s="314">
        <f t="shared" si="31"/>
        <v>0</v>
      </c>
      <c r="Z39" s="87"/>
      <c r="AA39" s="87"/>
      <c r="AB39" s="87"/>
      <c r="AC39" s="87"/>
      <c r="AD39" s="87"/>
      <c r="AE39" s="87"/>
      <c r="AF39" s="87"/>
      <c r="AG39" s="87"/>
      <c r="AH39" s="87"/>
      <c r="AI39" s="87"/>
      <c r="AJ39" s="87"/>
      <c r="AK39" s="87"/>
      <c r="AL39" s="87"/>
      <c r="AM39" s="87"/>
      <c r="AN39" s="87"/>
      <c r="AO39" s="87"/>
      <c r="AP39" s="87"/>
      <c r="AQ39" s="87"/>
      <c r="AR39" s="87"/>
      <c r="AS39" s="87"/>
      <c r="AT39" s="87"/>
      <c r="AU39" s="87"/>
    </row>
    <row r="40" spans="1:47" x14ac:dyDescent="0.35">
      <c r="A40" s="2" t="s">
        <v>680</v>
      </c>
      <c r="B40" s="67" t="s">
        <v>729</v>
      </c>
      <c r="C40" s="50" t="s">
        <v>1313</v>
      </c>
      <c r="D40" s="139" t="s">
        <v>21</v>
      </c>
      <c r="E40" s="89"/>
      <c r="F40" s="169"/>
      <c r="G40" s="271"/>
      <c r="H40" s="274">
        <f t="shared" si="20"/>
        <v>0</v>
      </c>
      <c r="I40" s="715">
        <f t="shared" si="21"/>
        <v>0</v>
      </c>
      <c r="J40" s="282">
        <f t="shared" si="22"/>
        <v>0</v>
      </c>
      <c r="K40" s="587"/>
      <c r="L40" s="331"/>
      <c r="M40" s="585">
        <f t="shared" si="23"/>
        <v>0</v>
      </c>
      <c r="N40" s="585">
        <f t="shared" si="24"/>
        <v>0</v>
      </c>
      <c r="O40" s="314">
        <f t="shared" si="25"/>
        <v>0</v>
      </c>
      <c r="P40" s="336"/>
      <c r="Q40" s="326"/>
      <c r="R40" s="585">
        <f t="shared" si="26"/>
        <v>0</v>
      </c>
      <c r="S40" s="585">
        <f t="shared" si="27"/>
        <v>0</v>
      </c>
      <c r="T40" s="314">
        <f t="shared" si="28"/>
        <v>0</v>
      </c>
      <c r="U40" s="336"/>
      <c r="V40" s="326"/>
      <c r="W40" s="585">
        <f t="shared" si="29"/>
        <v>0</v>
      </c>
      <c r="X40" s="585">
        <f t="shared" si="30"/>
        <v>0</v>
      </c>
      <c r="Y40" s="314">
        <f t="shared" si="31"/>
        <v>0</v>
      </c>
      <c r="Z40" s="87"/>
      <c r="AA40" s="87"/>
      <c r="AB40" s="87"/>
      <c r="AC40" s="87"/>
      <c r="AD40" s="87"/>
      <c r="AE40" s="87"/>
      <c r="AF40" s="87"/>
      <c r="AG40" s="87"/>
      <c r="AH40" s="87"/>
      <c r="AI40" s="87"/>
      <c r="AJ40" s="87"/>
      <c r="AK40" s="87"/>
      <c r="AL40" s="87"/>
      <c r="AM40" s="87"/>
      <c r="AN40" s="87"/>
      <c r="AO40" s="87"/>
      <c r="AP40" s="87"/>
      <c r="AQ40" s="87"/>
      <c r="AR40" s="87"/>
      <c r="AS40" s="87"/>
      <c r="AT40" s="87"/>
      <c r="AU40" s="87"/>
    </row>
    <row r="41" spans="1:47" x14ac:dyDescent="0.35">
      <c r="A41" s="2" t="s">
        <v>681</v>
      </c>
      <c r="B41" s="67" t="s">
        <v>729</v>
      </c>
      <c r="C41" s="50" t="s">
        <v>1306</v>
      </c>
      <c r="D41" s="139" t="s">
        <v>21</v>
      </c>
      <c r="E41" s="89"/>
      <c r="F41" s="169"/>
      <c r="G41" s="271"/>
      <c r="H41" s="274">
        <f t="shared" si="20"/>
        <v>0</v>
      </c>
      <c r="I41" s="715">
        <f t="shared" si="21"/>
        <v>0</v>
      </c>
      <c r="J41" s="282">
        <f t="shared" si="22"/>
        <v>0</v>
      </c>
      <c r="K41" s="587"/>
      <c r="L41" s="331"/>
      <c r="M41" s="585">
        <f t="shared" si="23"/>
        <v>0</v>
      </c>
      <c r="N41" s="585">
        <f t="shared" si="24"/>
        <v>0</v>
      </c>
      <c r="O41" s="314">
        <f t="shared" si="25"/>
        <v>0</v>
      </c>
      <c r="P41" s="336"/>
      <c r="Q41" s="326"/>
      <c r="R41" s="585">
        <f t="shared" si="26"/>
        <v>0</v>
      </c>
      <c r="S41" s="585">
        <f t="shared" si="27"/>
        <v>0</v>
      </c>
      <c r="T41" s="314">
        <f t="shared" si="28"/>
        <v>0</v>
      </c>
      <c r="U41" s="336"/>
      <c r="V41" s="326"/>
      <c r="W41" s="585">
        <f t="shared" si="29"/>
        <v>0</v>
      </c>
      <c r="X41" s="585">
        <f t="shared" si="30"/>
        <v>0</v>
      </c>
      <c r="Y41" s="314">
        <f t="shared" si="31"/>
        <v>0</v>
      </c>
      <c r="Z41" s="87"/>
      <c r="AA41" s="87"/>
      <c r="AB41" s="87"/>
      <c r="AC41" s="87"/>
      <c r="AD41" s="87"/>
      <c r="AE41" s="87"/>
      <c r="AF41" s="87"/>
      <c r="AG41" s="87"/>
      <c r="AH41" s="87"/>
      <c r="AI41" s="87"/>
      <c r="AJ41" s="87"/>
      <c r="AK41" s="87"/>
      <c r="AL41" s="87"/>
      <c r="AM41" s="87"/>
      <c r="AN41" s="87"/>
      <c r="AO41" s="87"/>
      <c r="AP41" s="87"/>
      <c r="AQ41" s="87"/>
      <c r="AR41" s="87"/>
      <c r="AS41" s="87"/>
      <c r="AT41" s="87"/>
      <c r="AU41" s="87"/>
    </row>
    <row r="42" spans="1:47" x14ac:dyDescent="0.35">
      <c r="A42" s="2" t="s">
        <v>682</v>
      </c>
      <c r="B42" s="67" t="s">
        <v>729</v>
      </c>
      <c r="C42" s="50" t="s">
        <v>1314</v>
      </c>
      <c r="D42" s="139" t="s">
        <v>21</v>
      </c>
      <c r="E42" s="89"/>
      <c r="F42" s="169"/>
      <c r="G42" s="271"/>
      <c r="H42" s="274">
        <f t="shared" si="20"/>
        <v>0</v>
      </c>
      <c r="I42" s="715">
        <f t="shared" si="21"/>
        <v>0</v>
      </c>
      <c r="J42" s="282">
        <f t="shared" si="22"/>
        <v>0</v>
      </c>
      <c r="K42" s="587"/>
      <c r="L42" s="331"/>
      <c r="M42" s="585">
        <f t="shared" si="23"/>
        <v>0</v>
      </c>
      <c r="N42" s="585">
        <f t="shared" si="24"/>
        <v>0</v>
      </c>
      <c r="O42" s="314">
        <f t="shared" si="25"/>
        <v>0</v>
      </c>
      <c r="P42" s="336"/>
      <c r="Q42" s="326"/>
      <c r="R42" s="585">
        <f t="shared" si="26"/>
        <v>0</v>
      </c>
      <c r="S42" s="585">
        <f t="shared" si="27"/>
        <v>0</v>
      </c>
      <c r="T42" s="314">
        <f t="shared" si="28"/>
        <v>0</v>
      </c>
      <c r="U42" s="336"/>
      <c r="V42" s="326"/>
      <c r="W42" s="585">
        <f t="shared" si="29"/>
        <v>0</v>
      </c>
      <c r="X42" s="585">
        <f t="shared" si="30"/>
        <v>0</v>
      </c>
      <c r="Y42" s="314">
        <f t="shared" si="31"/>
        <v>0</v>
      </c>
      <c r="Z42" s="87"/>
      <c r="AA42" s="87"/>
      <c r="AB42" s="87"/>
      <c r="AC42" s="87"/>
      <c r="AD42" s="87"/>
      <c r="AE42" s="87"/>
      <c r="AF42" s="87"/>
      <c r="AG42" s="87"/>
      <c r="AH42" s="87"/>
      <c r="AI42" s="87"/>
      <c r="AJ42" s="87"/>
      <c r="AK42" s="87"/>
      <c r="AL42" s="87"/>
      <c r="AM42" s="87"/>
      <c r="AN42" s="87"/>
      <c r="AO42" s="87"/>
      <c r="AP42" s="87"/>
      <c r="AQ42" s="87"/>
      <c r="AR42" s="87"/>
      <c r="AS42" s="87"/>
      <c r="AT42" s="87"/>
      <c r="AU42" s="87"/>
    </row>
    <row r="43" spans="1:47" x14ac:dyDescent="0.35">
      <c r="A43" s="2" t="s">
        <v>683</v>
      </c>
      <c r="B43" s="67" t="s">
        <v>729</v>
      </c>
      <c r="C43" s="50" t="s">
        <v>1315</v>
      </c>
      <c r="D43" s="139" t="s">
        <v>21</v>
      </c>
      <c r="E43" s="89"/>
      <c r="F43" s="169"/>
      <c r="G43" s="271"/>
      <c r="H43" s="274">
        <f t="shared" si="20"/>
        <v>0</v>
      </c>
      <c r="I43" s="715">
        <f t="shared" si="21"/>
        <v>0</v>
      </c>
      <c r="J43" s="282">
        <f t="shared" si="22"/>
        <v>0</v>
      </c>
      <c r="K43" s="587"/>
      <c r="L43" s="331"/>
      <c r="M43" s="585">
        <f t="shared" si="23"/>
        <v>0</v>
      </c>
      <c r="N43" s="585">
        <f t="shared" si="24"/>
        <v>0</v>
      </c>
      <c r="O43" s="314">
        <f t="shared" si="25"/>
        <v>0</v>
      </c>
      <c r="P43" s="336"/>
      <c r="Q43" s="326"/>
      <c r="R43" s="585">
        <f t="shared" si="26"/>
        <v>0</v>
      </c>
      <c r="S43" s="585">
        <f t="shared" si="27"/>
        <v>0</v>
      </c>
      <c r="T43" s="314">
        <f t="shared" si="28"/>
        <v>0</v>
      </c>
      <c r="U43" s="336"/>
      <c r="V43" s="326"/>
      <c r="W43" s="585">
        <f t="shared" si="29"/>
        <v>0</v>
      </c>
      <c r="X43" s="585">
        <f t="shared" si="30"/>
        <v>0</v>
      </c>
      <c r="Y43" s="314">
        <f t="shared" si="31"/>
        <v>0</v>
      </c>
      <c r="Z43" s="87"/>
      <c r="AA43" s="87"/>
      <c r="AB43" s="87"/>
      <c r="AC43" s="87"/>
      <c r="AD43" s="87"/>
      <c r="AE43" s="87"/>
      <c r="AF43" s="87"/>
      <c r="AG43" s="87"/>
      <c r="AH43" s="87"/>
      <c r="AI43" s="87"/>
      <c r="AJ43" s="87"/>
      <c r="AK43" s="87"/>
      <c r="AL43" s="87"/>
      <c r="AM43" s="87"/>
      <c r="AN43" s="87"/>
      <c r="AO43" s="87"/>
      <c r="AP43" s="87"/>
      <c r="AQ43" s="87"/>
      <c r="AR43" s="87"/>
      <c r="AS43" s="87"/>
      <c r="AT43" s="87"/>
      <c r="AU43" s="87"/>
    </row>
    <row r="44" spans="1:47" x14ac:dyDescent="0.35">
      <c r="A44" s="2" t="s">
        <v>869</v>
      </c>
      <c r="B44" s="67" t="s">
        <v>729</v>
      </c>
      <c r="C44" s="50" t="s">
        <v>1316</v>
      </c>
      <c r="D44" s="139" t="s">
        <v>21</v>
      </c>
      <c r="E44" s="89"/>
      <c r="F44" s="169"/>
      <c r="G44" s="271"/>
      <c r="H44" s="274">
        <f t="shared" si="20"/>
        <v>0</v>
      </c>
      <c r="I44" s="715">
        <f t="shared" si="21"/>
        <v>0</v>
      </c>
      <c r="J44" s="282">
        <f t="shared" si="22"/>
        <v>0</v>
      </c>
      <c r="K44" s="587"/>
      <c r="L44" s="331"/>
      <c r="M44" s="585">
        <f t="shared" si="23"/>
        <v>0</v>
      </c>
      <c r="N44" s="585">
        <f t="shared" si="24"/>
        <v>0</v>
      </c>
      <c r="O44" s="314">
        <f t="shared" si="25"/>
        <v>0</v>
      </c>
      <c r="P44" s="336"/>
      <c r="Q44" s="326"/>
      <c r="R44" s="585">
        <f t="shared" si="26"/>
        <v>0</v>
      </c>
      <c r="S44" s="585">
        <f t="shared" si="27"/>
        <v>0</v>
      </c>
      <c r="T44" s="314">
        <f t="shared" si="28"/>
        <v>0</v>
      </c>
      <c r="U44" s="336"/>
      <c r="V44" s="326"/>
      <c r="W44" s="585">
        <f t="shared" si="29"/>
        <v>0</v>
      </c>
      <c r="X44" s="585">
        <f t="shared" si="30"/>
        <v>0</v>
      </c>
      <c r="Y44" s="314">
        <f t="shared" si="31"/>
        <v>0</v>
      </c>
      <c r="Z44" s="87"/>
      <c r="AA44" s="87"/>
      <c r="AB44" s="87"/>
      <c r="AC44" s="87"/>
      <c r="AD44" s="87"/>
      <c r="AE44" s="87"/>
      <c r="AF44" s="87"/>
      <c r="AG44" s="87"/>
      <c r="AH44" s="87"/>
      <c r="AI44" s="87"/>
      <c r="AJ44" s="87"/>
      <c r="AK44" s="87"/>
      <c r="AL44" s="87"/>
      <c r="AM44" s="87"/>
      <c r="AN44" s="87"/>
      <c r="AO44" s="87"/>
      <c r="AP44" s="87"/>
      <c r="AQ44" s="87"/>
      <c r="AR44" s="87"/>
      <c r="AS44" s="87"/>
      <c r="AT44" s="87"/>
      <c r="AU44" s="87"/>
    </row>
    <row r="45" spans="1:47" x14ac:dyDescent="0.35">
      <c r="A45" s="2" t="s">
        <v>870</v>
      </c>
      <c r="B45" s="67" t="s">
        <v>729</v>
      </c>
      <c r="C45" s="50" t="s">
        <v>1317</v>
      </c>
      <c r="D45" s="139" t="s">
        <v>21</v>
      </c>
      <c r="E45" s="89"/>
      <c r="F45" s="169"/>
      <c r="G45" s="271"/>
      <c r="H45" s="274">
        <f t="shared" si="20"/>
        <v>0</v>
      </c>
      <c r="I45" s="715">
        <f t="shared" si="21"/>
        <v>0</v>
      </c>
      <c r="J45" s="282">
        <f t="shared" si="22"/>
        <v>0</v>
      </c>
      <c r="K45" s="587"/>
      <c r="L45" s="331"/>
      <c r="M45" s="585">
        <f t="shared" si="23"/>
        <v>0</v>
      </c>
      <c r="N45" s="585">
        <f t="shared" si="24"/>
        <v>0</v>
      </c>
      <c r="O45" s="314">
        <f t="shared" si="25"/>
        <v>0</v>
      </c>
      <c r="P45" s="336"/>
      <c r="Q45" s="326"/>
      <c r="R45" s="585">
        <f t="shared" si="26"/>
        <v>0</v>
      </c>
      <c r="S45" s="585">
        <f t="shared" si="27"/>
        <v>0</v>
      </c>
      <c r="T45" s="314">
        <f t="shared" si="28"/>
        <v>0</v>
      </c>
      <c r="U45" s="336"/>
      <c r="V45" s="326"/>
      <c r="W45" s="585">
        <f t="shared" si="29"/>
        <v>0</v>
      </c>
      <c r="X45" s="585">
        <f t="shared" si="30"/>
        <v>0</v>
      </c>
      <c r="Y45" s="314">
        <f t="shared" si="31"/>
        <v>0</v>
      </c>
      <c r="Z45" s="87"/>
      <c r="AA45" s="87"/>
      <c r="AB45" s="87"/>
      <c r="AC45" s="87"/>
      <c r="AD45" s="87"/>
      <c r="AE45" s="87"/>
      <c r="AF45" s="87"/>
      <c r="AG45" s="87"/>
      <c r="AH45" s="87"/>
      <c r="AI45" s="87"/>
      <c r="AJ45" s="87"/>
      <c r="AK45" s="87"/>
      <c r="AL45" s="87"/>
      <c r="AM45" s="87"/>
      <c r="AN45" s="87"/>
      <c r="AO45" s="87"/>
      <c r="AP45" s="87"/>
      <c r="AQ45" s="87"/>
      <c r="AR45" s="87"/>
      <c r="AS45" s="87"/>
      <c r="AT45" s="87"/>
      <c r="AU45" s="87"/>
    </row>
    <row r="46" spans="1:47" x14ac:dyDescent="0.35">
      <c r="A46" s="2" t="s">
        <v>1529</v>
      </c>
      <c r="B46" s="67" t="s">
        <v>729</v>
      </c>
      <c r="C46" s="50" t="s">
        <v>1318</v>
      </c>
      <c r="D46" s="139" t="s">
        <v>21</v>
      </c>
      <c r="E46" s="89"/>
      <c r="F46" s="169"/>
      <c r="G46" s="271"/>
      <c r="H46" s="274">
        <f t="shared" si="20"/>
        <v>0</v>
      </c>
      <c r="I46" s="715">
        <f t="shared" si="21"/>
        <v>0</v>
      </c>
      <c r="J46" s="282">
        <f t="shared" si="22"/>
        <v>0</v>
      </c>
      <c r="K46" s="587"/>
      <c r="L46" s="331"/>
      <c r="M46" s="585">
        <f t="shared" si="23"/>
        <v>0</v>
      </c>
      <c r="N46" s="585">
        <f t="shared" si="24"/>
        <v>0</v>
      </c>
      <c r="O46" s="314">
        <f t="shared" si="25"/>
        <v>0</v>
      </c>
      <c r="P46" s="336"/>
      <c r="Q46" s="326"/>
      <c r="R46" s="585">
        <f t="shared" si="26"/>
        <v>0</v>
      </c>
      <c r="S46" s="585">
        <f t="shared" si="27"/>
        <v>0</v>
      </c>
      <c r="T46" s="314">
        <f t="shared" si="28"/>
        <v>0</v>
      </c>
      <c r="U46" s="336"/>
      <c r="V46" s="326"/>
      <c r="W46" s="585">
        <f t="shared" si="29"/>
        <v>0</v>
      </c>
      <c r="X46" s="585">
        <f t="shared" si="30"/>
        <v>0</v>
      </c>
      <c r="Y46" s="314">
        <f t="shared" si="31"/>
        <v>0</v>
      </c>
      <c r="Z46" s="87"/>
      <c r="AA46" s="87"/>
      <c r="AB46" s="87"/>
      <c r="AC46" s="87"/>
      <c r="AD46" s="87"/>
      <c r="AE46" s="87"/>
      <c r="AF46" s="87"/>
      <c r="AG46" s="87"/>
      <c r="AH46" s="87"/>
      <c r="AI46" s="87"/>
      <c r="AJ46" s="87"/>
      <c r="AK46" s="87"/>
      <c r="AL46" s="87"/>
      <c r="AM46" s="87"/>
      <c r="AN46" s="87"/>
      <c r="AO46" s="87"/>
      <c r="AP46" s="87"/>
      <c r="AQ46" s="87"/>
      <c r="AR46" s="87"/>
      <c r="AS46" s="87"/>
      <c r="AT46" s="87"/>
      <c r="AU46" s="87"/>
    </row>
    <row r="47" spans="1:47" x14ac:dyDescent="0.35">
      <c r="A47" s="2" t="s">
        <v>1530</v>
      </c>
      <c r="B47" s="67" t="s">
        <v>729</v>
      </c>
      <c r="C47" s="50" t="s">
        <v>1319</v>
      </c>
      <c r="D47" s="139" t="s">
        <v>21</v>
      </c>
      <c r="E47" s="89"/>
      <c r="F47" s="169"/>
      <c r="G47" s="271"/>
      <c r="H47" s="274">
        <f t="shared" si="20"/>
        <v>0</v>
      </c>
      <c r="I47" s="715">
        <f t="shared" si="21"/>
        <v>0</v>
      </c>
      <c r="J47" s="282">
        <f t="shared" si="22"/>
        <v>0</v>
      </c>
      <c r="K47" s="587"/>
      <c r="L47" s="331"/>
      <c r="M47" s="585">
        <f t="shared" si="23"/>
        <v>0</v>
      </c>
      <c r="N47" s="585">
        <f t="shared" si="24"/>
        <v>0</v>
      </c>
      <c r="O47" s="314">
        <f t="shared" si="25"/>
        <v>0</v>
      </c>
      <c r="P47" s="336"/>
      <c r="Q47" s="326"/>
      <c r="R47" s="585">
        <f t="shared" si="26"/>
        <v>0</v>
      </c>
      <c r="S47" s="585">
        <f t="shared" si="27"/>
        <v>0</v>
      </c>
      <c r="T47" s="314">
        <f t="shared" si="28"/>
        <v>0</v>
      </c>
      <c r="U47" s="336"/>
      <c r="V47" s="326"/>
      <c r="W47" s="585">
        <f t="shared" si="29"/>
        <v>0</v>
      </c>
      <c r="X47" s="585">
        <f t="shared" si="30"/>
        <v>0</v>
      </c>
      <c r="Y47" s="314">
        <f t="shared" si="31"/>
        <v>0</v>
      </c>
      <c r="Z47" s="87"/>
      <c r="AA47" s="87"/>
      <c r="AB47" s="87"/>
      <c r="AC47" s="87"/>
      <c r="AD47" s="87"/>
      <c r="AE47" s="87"/>
      <c r="AF47" s="87"/>
      <c r="AG47" s="87"/>
      <c r="AH47" s="87"/>
      <c r="AI47" s="87"/>
      <c r="AJ47" s="87"/>
      <c r="AK47" s="87"/>
      <c r="AL47" s="87"/>
      <c r="AM47" s="87"/>
      <c r="AN47" s="87"/>
      <c r="AO47" s="87"/>
      <c r="AP47" s="87"/>
      <c r="AQ47" s="87"/>
      <c r="AR47" s="87"/>
      <c r="AS47" s="87"/>
      <c r="AT47" s="87"/>
      <c r="AU47" s="87"/>
    </row>
    <row r="48" spans="1:47" x14ac:dyDescent="0.35">
      <c r="A48" s="2" t="s">
        <v>1531</v>
      </c>
      <c r="B48" s="67" t="s">
        <v>729</v>
      </c>
      <c r="C48" s="50" t="s">
        <v>1320</v>
      </c>
      <c r="D48" s="139" t="s">
        <v>21</v>
      </c>
      <c r="E48" s="89"/>
      <c r="F48" s="169"/>
      <c r="G48" s="271"/>
      <c r="H48" s="274">
        <f t="shared" si="20"/>
        <v>0</v>
      </c>
      <c r="I48" s="715">
        <f t="shared" si="21"/>
        <v>0</v>
      </c>
      <c r="J48" s="282">
        <f t="shared" si="22"/>
        <v>0</v>
      </c>
      <c r="K48" s="587"/>
      <c r="L48" s="331"/>
      <c r="M48" s="585">
        <f t="shared" si="23"/>
        <v>0</v>
      </c>
      <c r="N48" s="585">
        <f t="shared" si="24"/>
        <v>0</v>
      </c>
      <c r="O48" s="314">
        <f t="shared" si="25"/>
        <v>0</v>
      </c>
      <c r="P48" s="336"/>
      <c r="Q48" s="326"/>
      <c r="R48" s="585">
        <f t="shared" si="26"/>
        <v>0</v>
      </c>
      <c r="S48" s="585">
        <f t="shared" si="27"/>
        <v>0</v>
      </c>
      <c r="T48" s="314">
        <f t="shared" si="28"/>
        <v>0</v>
      </c>
      <c r="U48" s="336"/>
      <c r="V48" s="326"/>
      <c r="W48" s="585">
        <f t="shared" si="29"/>
        <v>0</v>
      </c>
      <c r="X48" s="585">
        <f t="shared" si="30"/>
        <v>0</v>
      </c>
      <c r="Y48" s="314">
        <f t="shared" si="31"/>
        <v>0</v>
      </c>
      <c r="Z48" s="87"/>
      <c r="AA48" s="87"/>
      <c r="AB48" s="87"/>
      <c r="AC48" s="87"/>
      <c r="AD48" s="87"/>
      <c r="AE48" s="87"/>
      <c r="AF48" s="87"/>
      <c r="AG48" s="87"/>
      <c r="AH48" s="87"/>
      <c r="AI48" s="87"/>
      <c r="AJ48" s="87"/>
      <c r="AK48" s="87"/>
      <c r="AL48" s="87"/>
      <c r="AM48" s="87"/>
      <c r="AN48" s="87"/>
      <c r="AO48" s="87"/>
      <c r="AP48" s="87"/>
      <c r="AQ48" s="87"/>
      <c r="AR48" s="87"/>
      <c r="AS48" s="87"/>
      <c r="AT48" s="87"/>
      <c r="AU48" s="87"/>
    </row>
    <row r="49" spans="1:47" x14ac:dyDescent="0.35">
      <c r="A49" s="2" t="s">
        <v>1532</v>
      </c>
      <c r="B49" s="67" t="s">
        <v>729</v>
      </c>
      <c r="C49" s="50" t="s">
        <v>1321</v>
      </c>
      <c r="D49" s="139" t="s">
        <v>21</v>
      </c>
      <c r="E49" s="89"/>
      <c r="F49" s="169"/>
      <c r="G49" s="271"/>
      <c r="H49" s="274">
        <f t="shared" si="20"/>
        <v>0</v>
      </c>
      <c r="I49" s="715">
        <f t="shared" si="21"/>
        <v>0</v>
      </c>
      <c r="J49" s="282">
        <f t="shared" si="22"/>
        <v>0</v>
      </c>
      <c r="K49" s="587"/>
      <c r="L49" s="331"/>
      <c r="M49" s="585">
        <f t="shared" si="23"/>
        <v>0</v>
      </c>
      <c r="N49" s="585">
        <f t="shared" si="24"/>
        <v>0</v>
      </c>
      <c r="O49" s="314">
        <f t="shared" si="25"/>
        <v>0</v>
      </c>
      <c r="P49" s="336"/>
      <c r="Q49" s="326"/>
      <c r="R49" s="585">
        <f t="shared" si="26"/>
        <v>0</v>
      </c>
      <c r="S49" s="585">
        <f t="shared" si="27"/>
        <v>0</v>
      </c>
      <c r="T49" s="314">
        <f t="shared" si="28"/>
        <v>0</v>
      </c>
      <c r="U49" s="336"/>
      <c r="V49" s="326"/>
      <c r="W49" s="585">
        <f t="shared" si="29"/>
        <v>0</v>
      </c>
      <c r="X49" s="585">
        <f t="shared" si="30"/>
        <v>0</v>
      </c>
      <c r="Y49" s="314">
        <f t="shared" si="31"/>
        <v>0</v>
      </c>
      <c r="Z49" s="87"/>
      <c r="AA49" s="87"/>
      <c r="AB49" s="87"/>
      <c r="AC49" s="87"/>
      <c r="AD49" s="87"/>
      <c r="AE49" s="87"/>
      <c r="AF49" s="87"/>
      <c r="AG49" s="87"/>
      <c r="AH49" s="87"/>
      <c r="AI49" s="87"/>
      <c r="AJ49" s="87"/>
      <c r="AK49" s="87"/>
      <c r="AL49" s="87"/>
      <c r="AM49" s="87"/>
      <c r="AN49" s="87"/>
      <c r="AO49" s="87"/>
      <c r="AP49" s="87"/>
      <c r="AQ49" s="87"/>
      <c r="AR49" s="87"/>
      <c r="AS49" s="87"/>
      <c r="AT49" s="87"/>
      <c r="AU49" s="87"/>
    </row>
    <row r="50" spans="1:47" x14ac:dyDescent="0.35">
      <c r="A50" s="2" t="s">
        <v>1533</v>
      </c>
      <c r="B50" s="67" t="s">
        <v>729</v>
      </c>
      <c r="C50" s="50" t="s">
        <v>1322</v>
      </c>
      <c r="D50" s="139" t="s">
        <v>21</v>
      </c>
      <c r="E50" s="89"/>
      <c r="F50" s="169"/>
      <c r="G50" s="271"/>
      <c r="H50" s="274">
        <f t="shared" si="20"/>
        <v>0</v>
      </c>
      <c r="I50" s="715">
        <f t="shared" si="21"/>
        <v>0</v>
      </c>
      <c r="J50" s="282">
        <f t="shared" si="22"/>
        <v>0</v>
      </c>
      <c r="K50" s="587"/>
      <c r="L50" s="331"/>
      <c r="M50" s="585">
        <f t="shared" si="23"/>
        <v>0</v>
      </c>
      <c r="N50" s="585">
        <f t="shared" si="24"/>
        <v>0</v>
      </c>
      <c r="O50" s="314">
        <f t="shared" si="25"/>
        <v>0</v>
      </c>
      <c r="P50" s="336"/>
      <c r="Q50" s="326"/>
      <c r="R50" s="585">
        <f t="shared" si="26"/>
        <v>0</v>
      </c>
      <c r="S50" s="585">
        <f t="shared" si="27"/>
        <v>0</v>
      </c>
      <c r="T50" s="314">
        <f t="shared" si="28"/>
        <v>0</v>
      </c>
      <c r="U50" s="336"/>
      <c r="V50" s="326"/>
      <c r="W50" s="585">
        <f t="shared" si="29"/>
        <v>0</v>
      </c>
      <c r="X50" s="585">
        <f t="shared" si="30"/>
        <v>0</v>
      </c>
      <c r="Y50" s="314">
        <f t="shared" si="31"/>
        <v>0</v>
      </c>
      <c r="Z50" s="87"/>
      <c r="AA50" s="87"/>
      <c r="AB50" s="87"/>
      <c r="AC50" s="87"/>
      <c r="AD50" s="87"/>
      <c r="AE50" s="87"/>
      <c r="AF50" s="87"/>
      <c r="AG50" s="87"/>
      <c r="AH50" s="87"/>
      <c r="AI50" s="87"/>
      <c r="AJ50" s="87"/>
      <c r="AK50" s="87"/>
      <c r="AL50" s="87"/>
      <c r="AM50" s="87"/>
      <c r="AN50" s="87"/>
      <c r="AO50" s="87"/>
      <c r="AP50" s="87"/>
      <c r="AQ50" s="87"/>
      <c r="AR50" s="87"/>
      <c r="AS50" s="87"/>
      <c r="AT50" s="87"/>
      <c r="AU50" s="87"/>
    </row>
    <row r="51" spans="1:47" x14ac:dyDescent="0.35">
      <c r="A51" s="2" t="s">
        <v>1534</v>
      </c>
      <c r="B51" s="67" t="s">
        <v>729</v>
      </c>
      <c r="C51" s="50" t="s">
        <v>1323</v>
      </c>
      <c r="D51" s="139" t="s">
        <v>21</v>
      </c>
      <c r="E51" s="89"/>
      <c r="F51" s="169"/>
      <c r="G51" s="271"/>
      <c r="H51" s="274">
        <f t="shared" si="20"/>
        <v>0</v>
      </c>
      <c r="I51" s="715">
        <f t="shared" si="21"/>
        <v>0</v>
      </c>
      <c r="J51" s="282">
        <f t="shared" si="22"/>
        <v>0</v>
      </c>
      <c r="K51" s="587"/>
      <c r="L51" s="331"/>
      <c r="M51" s="585">
        <f t="shared" si="23"/>
        <v>0</v>
      </c>
      <c r="N51" s="585">
        <f t="shared" si="24"/>
        <v>0</v>
      </c>
      <c r="O51" s="314">
        <f t="shared" si="25"/>
        <v>0</v>
      </c>
      <c r="P51" s="336"/>
      <c r="Q51" s="326"/>
      <c r="R51" s="585">
        <f t="shared" si="26"/>
        <v>0</v>
      </c>
      <c r="S51" s="585">
        <f t="shared" si="27"/>
        <v>0</v>
      </c>
      <c r="T51" s="314">
        <f t="shared" si="28"/>
        <v>0</v>
      </c>
      <c r="U51" s="336"/>
      <c r="V51" s="326"/>
      <c r="W51" s="585">
        <f t="shared" si="29"/>
        <v>0</v>
      </c>
      <c r="X51" s="585">
        <f t="shared" si="30"/>
        <v>0</v>
      </c>
      <c r="Y51" s="314">
        <f t="shared" si="31"/>
        <v>0</v>
      </c>
      <c r="Z51" s="87"/>
      <c r="AA51" s="87"/>
      <c r="AB51" s="87"/>
      <c r="AC51" s="87"/>
      <c r="AD51" s="87"/>
      <c r="AE51" s="87"/>
      <c r="AF51" s="87"/>
      <c r="AG51" s="87"/>
      <c r="AH51" s="87"/>
      <c r="AI51" s="87"/>
      <c r="AJ51" s="87"/>
      <c r="AK51" s="87"/>
      <c r="AL51" s="87"/>
      <c r="AM51" s="87"/>
      <c r="AN51" s="87"/>
      <c r="AO51" s="87"/>
      <c r="AP51" s="87"/>
      <c r="AQ51" s="87"/>
      <c r="AR51" s="87"/>
      <c r="AS51" s="87"/>
      <c r="AT51" s="87"/>
      <c r="AU51" s="87"/>
    </row>
    <row r="52" spans="1:47" x14ac:dyDescent="0.35">
      <c r="A52" s="2" t="s">
        <v>1535</v>
      </c>
      <c r="B52" s="67" t="s">
        <v>729</v>
      </c>
      <c r="C52" s="50" t="s">
        <v>1324</v>
      </c>
      <c r="D52" s="139" t="s">
        <v>21</v>
      </c>
      <c r="E52" s="89"/>
      <c r="F52" s="169"/>
      <c r="G52" s="271"/>
      <c r="H52" s="274">
        <f t="shared" si="20"/>
        <v>0</v>
      </c>
      <c r="I52" s="715">
        <f t="shared" si="21"/>
        <v>0</v>
      </c>
      <c r="J52" s="282">
        <f t="shared" si="22"/>
        <v>0</v>
      </c>
      <c r="K52" s="587"/>
      <c r="L52" s="331"/>
      <c r="M52" s="585">
        <f t="shared" si="23"/>
        <v>0</v>
      </c>
      <c r="N52" s="585">
        <f t="shared" si="24"/>
        <v>0</v>
      </c>
      <c r="O52" s="314">
        <f t="shared" si="25"/>
        <v>0</v>
      </c>
      <c r="P52" s="336"/>
      <c r="Q52" s="326"/>
      <c r="R52" s="585">
        <f t="shared" si="26"/>
        <v>0</v>
      </c>
      <c r="S52" s="585">
        <f t="shared" si="27"/>
        <v>0</v>
      </c>
      <c r="T52" s="314">
        <f t="shared" si="28"/>
        <v>0</v>
      </c>
      <c r="U52" s="336"/>
      <c r="V52" s="326"/>
      <c r="W52" s="585">
        <f t="shared" si="29"/>
        <v>0</v>
      </c>
      <c r="X52" s="585">
        <f t="shared" si="30"/>
        <v>0</v>
      </c>
      <c r="Y52" s="314">
        <f t="shared" si="31"/>
        <v>0</v>
      </c>
      <c r="Z52" s="87"/>
      <c r="AA52" s="87"/>
      <c r="AB52" s="87"/>
      <c r="AC52" s="87"/>
      <c r="AD52" s="87"/>
      <c r="AE52" s="87"/>
      <c r="AF52" s="87"/>
      <c r="AG52" s="87"/>
      <c r="AH52" s="87"/>
      <c r="AI52" s="87"/>
      <c r="AJ52" s="87"/>
      <c r="AK52" s="87"/>
      <c r="AL52" s="87"/>
      <c r="AM52" s="87"/>
      <c r="AN52" s="87"/>
      <c r="AO52" s="87"/>
      <c r="AP52" s="87"/>
      <c r="AQ52" s="87"/>
      <c r="AR52" s="87"/>
      <c r="AS52" s="87"/>
      <c r="AT52" s="87"/>
      <c r="AU52" s="87"/>
    </row>
    <row r="53" spans="1:47" x14ac:dyDescent="0.35">
      <c r="A53" s="2" t="s">
        <v>1536</v>
      </c>
      <c r="B53" s="67" t="s">
        <v>729</v>
      </c>
      <c r="C53" s="50" t="s">
        <v>1325</v>
      </c>
      <c r="D53" s="139" t="s">
        <v>21</v>
      </c>
      <c r="E53" s="89"/>
      <c r="F53" s="169"/>
      <c r="G53" s="271"/>
      <c r="H53" s="274">
        <f t="shared" si="20"/>
        <v>0</v>
      </c>
      <c r="I53" s="715">
        <f t="shared" si="21"/>
        <v>0</v>
      </c>
      <c r="J53" s="282">
        <f t="shared" si="22"/>
        <v>0</v>
      </c>
      <c r="K53" s="587"/>
      <c r="L53" s="331"/>
      <c r="M53" s="585">
        <f t="shared" si="23"/>
        <v>0</v>
      </c>
      <c r="N53" s="585">
        <f t="shared" si="24"/>
        <v>0</v>
      </c>
      <c r="O53" s="314">
        <f t="shared" si="25"/>
        <v>0</v>
      </c>
      <c r="P53" s="336"/>
      <c r="Q53" s="326"/>
      <c r="R53" s="585">
        <f t="shared" si="26"/>
        <v>0</v>
      </c>
      <c r="S53" s="585">
        <f t="shared" si="27"/>
        <v>0</v>
      </c>
      <c r="T53" s="314">
        <f t="shared" si="28"/>
        <v>0</v>
      </c>
      <c r="U53" s="336"/>
      <c r="V53" s="326"/>
      <c r="W53" s="585">
        <f t="shared" si="29"/>
        <v>0</v>
      </c>
      <c r="X53" s="585">
        <f t="shared" si="30"/>
        <v>0</v>
      </c>
      <c r="Y53" s="314">
        <f t="shared" si="31"/>
        <v>0</v>
      </c>
      <c r="Z53" s="87"/>
      <c r="AA53" s="87"/>
      <c r="AB53" s="87"/>
      <c r="AC53" s="87"/>
      <c r="AD53" s="87"/>
      <c r="AE53" s="87"/>
      <c r="AF53" s="87"/>
      <c r="AG53" s="87"/>
      <c r="AH53" s="87"/>
      <c r="AI53" s="87"/>
      <c r="AJ53" s="87"/>
      <c r="AK53" s="87"/>
      <c r="AL53" s="87"/>
      <c r="AM53" s="87"/>
      <c r="AN53" s="87"/>
      <c r="AO53" s="87"/>
      <c r="AP53" s="87"/>
      <c r="AQ53" s="87"/>
      <c r="AR53" s="87"/>
      <c r="AS53" s="87"/>
      <c r="AT53" s="87"/>
      <c r="AU53" s="87"/>
    </row>
    <row r="54" spans="1:47" x14ac:dyDescent="0.35">
      <c r="A54" s="2" t="s">
        <v>1537</v>
      </c>
      <c r="B54" s="67" t="s">
        <v>729</v>
      </c>
      <c r="C54" s="50" t="s">
        <v>1326</v>
      </c>
      <c r="D54" s="139" t="s">
        <v>21</v>
      </c>
      <c r="E54" s="89"/>
      <c r="F54" s="169"/>
      <c r="G54" s="271"/>
      <c r="H54" s="274">
        <f t="shared" si="20"/>
        <v>0</v>
      </c>
      <c r="I54" s="715">
        <f t="shared" si="21"/>
        <v>0</v>
      </c>
      <c r="J54" s="282">
        <f t="shared" si="22"/>
        <v>0</v>
      </c>
      <c r="K54" s="587"/>
      <c r="L54" s="331"/>
      <c r="M54" s="585">
        <f t="shared" si="23"/>
        <v>0</v>
      </c>
      <c r="N54" s="585">
        <f t="shared" si="24"/>
        <v>0</v>
      </c>
      <c r="O54" s="314">
        <f t="shared" si="25"/>
        <v>0</v>
      </c>
      <c r="P54" s="336"/>
      <c r="Q54" s="326"/>
      <c r="R54" s="585">
        <f t="shared" si="26"/>
        <v>0</v>
      </c>
      <c r="S54" s="585">
        <f t="shared" si="27"/>
        <v>0</v>
      </c>
      <c r="T54" s="314">
        <f t="shared" si="28"/>
        <v>0</v>
      </c>
      <c r="U54" s="336"/>
      <c r="V54" s="326"/>
      <c r="W54" s="585">
        <f t="shared" si="29"/>
        <v>0</v>
      </c>
      <c r="X54" s="585">
        <f t="shared" si="30"/>
        <v>0</v>
      </c>
      <c r="Y54" s="314">
        <f t="shared" si="31"/>
        <v>0</v>
      </c>
      <c r="Z54" s="87"/>
      <c r="AA54" s="87"/>
      <c r="AB54" s="87"/>
      <c r="AC54" s="87"/>
      <c r="AD54" s="87"/>
      <c r="AE54" s="87"/>
      <c r="AF54" s="87"/>
      <c r="AG54" s="87"/>
      <c r="AH54" s="87"/>
      <c r="AI54" s="87"/>
      <c r="AJ54" s="87"/>
      <c r="AK54" s="87"/>
      <c r="AL54" s="87"/>
      <c r="AM54" s="87"/>
      <c r="AN54" s="87"/>
      <c r="AO54" s="87"/>
      <c r="AP54" s="87"/>
      <c r="AQ54" s="87"/>
      <c r="AR54" s="87"/>
      <c r="AS54" s="87"/>
      <c r="AT54" s="87"/>
      <c r="AU54" s="87"/>
    </row>
    <row r="55" spans="1:47" x14ac:dyDescent="0.35">
      <c r="A55" s="2" t="s">
        <v>1538</v>
      </c>
      <c r="B55" s="67" t="s">
        <v>729</v>
      </c>
      <c r="C55" s="50" t="s">
        <v>1327</v>
      </c>
      <c r="D55" s="139" t="s">
        <v>21</v>
      </c>
      <c r="E55" s="89"/>
      <c r="F55" s="169"/>
      <c r="G55" s="271"/>
      <c r="H55" s="274">
        <f t="shared" si="20"/>
        <v>0</v>
      </c>
      <c r="I55" s="715">
        <f t="shared" si="21"/>
        <v>0</v>
      </c>
      <c r="J55" s="282">
        <f t="shared" si="22"/>
        <v>0</v>
      </c>
      <c r="K55" s="587"/>
      <c r="L55" s="331"/>
      <c r="M55" s="585">
        <f t="shared" si="23"/>
        <v>0</v>
      </c>
      <c r="N55" s="585">
        <f t="shared" si="24"/>
        <v>0</v>
      </c>
      <c r="O55" s="314">
        <f t="shared" si="25"/>
        <v>0</v>
      </c>
      <c r="P55" s="336"/>
      <c r="Q55" s="326"/>
      <c r="R55" s="585">
        <f t="shared" si="26"/>
        <v>0</v>
      </c>
      <c r="S55" s="585">
        <f t="shared" si="27"/>
        <v>0</v>
      </c>
      <c r="T55" s="314">
        <f t="shared" si="28"/>
        <v>0</v>
      </c>
      <c r="U55" s="336"/>
      <c r="V55" s="326"/>
      <c r="W55" s="585">
        <f t="shared" si="29"/>
        <v>0</v>
      </c>
      <c r="X55" s="585">
        <f t="shared" si="30"/>
        <v>0</v>
      </c>
      <c r="Y55" s="314">
        <f t="shared" si="31"/>
        <v>0</v>
      </c>
      <c r="Z55" s="87"/>
      <c r="AA55" s="87"/>
      <c r="AB55" s="87"/>
      <c r="AC55" s="87"/>
      <c r="AD55" s="87"/>
      <c r="AE55" s="87"/>
      <c r="AF55" s="87"/>
      <c r="AG55" s="87"/>
      <c r="AH55" s="87"/>
      <c r="AI55" s="87"/>
      <c r="AJ55" s="87"/>
      <c r="AK55" s="87"/>
      <c r="AL55" s="87"/>
      <c r="AM55" s="87"/>
      <c r="AN55" s="87"/>
      <c r="AO55" s="87"/>
      <c r="AP55" s="87"/>
      <c r="AQ55" s="87"/>
      <c r="AR55" s="87"/>
      <c r="AS55" s="87"/>
      <c r="AT55" s="87"/>
      <c r="AU55" s="87"/>
    </row>
    <row r="56" spans="1:47" x14ac:dyDescent="0.35">
      <c r="A56" s="2" t="s">
        <v>1539</v>
      </c>
      <c r="B56" s="67" t="s">
        <v>729</v>
      </c>
      <c r="C56" s="50" t="s">
        <v>1328</v>
      </c>
      <c r="D56" s="139" t="s">
        <v>21</v>
      </c>
      <c r="E56" s="89"/>
      <c r="F56" s="169"/>
      <c r="G56" s="271"/>
      <c r="H56" s="274">
        <f t="shared" si="20"/>
        <v>0</v>
      </c>
      <c r="I56" s="715">
        <f t="shared" si="21"/>
        <v>0</v>
      </c>
      <c r="J56" s="282">
        <f t="shared" si="22"/>
        <v>0</v>
      </c>
      <c r="K56" s="587"/>
      <c r="L56" s="331"/>
      <c r="M56" s="585">
        <f t="shared" si="23"/>
        <v>0</v>
      </c>
      <c r="N56" s="585">
        <f t="shared" si="24"/>
        <v>0</v>
      </c>
      <c r="O56" s="314">
        <f t="shared" si="25"/>
        <v>0</v>
      </c>
      <c r="P56" s="336"/>
      <c r="Q56" s="326"/>
      <c r="R56" s="585">
        <f t="shared" si="26"/>
        <v>0</v>
      </c>
      <c r="S56" s="585">
        <f t="shared" si="27"/>
        <v>0</v>
      </c>
      <c r="T56" s="314">
        <f t="shared" si="28"/>
        <v>0</v>
      </c>
      <c r="U56" s="336"/>
      <c r="V56" s="326"/>
      <c r="W56" s="585">
        <f t="shared" si="29"/>
        <v>0</v>
      </c>
      <c r="X56" s="585">
        <f t="shared" si="30"/>
        <v>0</v>
      </c>
      <c r="Y56" s="314">
        <f t="shared" si="31"/>
        <v>0</v>
      </c>
      <c r="Z56" s="87"/>
      <c r="AA56" s="87"/>
      <c r="AB56" s="87"/>
      <c r="AC56" s="87"/>
      <c r="AD56" s="87"/>
      <c r="AE56" s="87"/>
      <c r="AF56" s="87"/>
      <c r="AG56" s="87"/>
      <c r="AH56" s="87"/>
      <c r="AI56" s="87"/>
      <c r="AJ56" s="87"/>
      <c r="AK56" s="87"/>
      <c r="AL56" s="87"/>
      <c r="AM56" s="87"/>
      <c r="AN56" s="87"/>
      <c r="AO56" s="87"/>
      <c r="AP56" s="87"/>
      <c r="AQ56" s="87"/>
      <c r="AR56" s="87"/>
      <c r="AS56" s="87"/>
      <c r="AT56" s="87"/>
      <c r="AU56" s="87"/>
    </row>
    <row r="57" spans="1:47" x14ac:dyDescent="0.35">
      <c r="A57" s="2" t="s">
        <v>1540</v>
      </c>
      <c r="B57" s="67" t="s">
        <v>729</v>
      </c>
      <c r="C57" s="50" t="s">
        <v>1307</v>
      </c>
      <c r="D57" s="139" t="s">
        <v>21</v>
      </c>
      <c r="E57" s="89"/>
      <c r="F57" s="169"/>
      <c r="G57" s="271"/>
      <c r="H57" s="274">
        <f t="shared" si="20"/>
        <v>0</v>
      </c>
      <c r="I57" s="715">
        <f t="shared" si="21"/>
        <v>0</v>
      </c>
      <c r="J57" s="282">
        <f t="shared" si="22"/>
        <v>0</v>
      </c>
      <c r="K57" s="587"/>
      <c r="L57" s="331"/>
      <c r="M57" s="585">
        <f t="shared" si="23"/>
        <v>0</v>
      </c>
      <c r="N57" s="585">
        <f t="shared" si="24"/>
        <v>0</v>
      </c>
      <c r="O57" s="314">
        <f t="shared" si="25"/>
        <v>0</v>
      </c>
      <c r="P57" s="336"/>
      <c r="Q57" s="326"/>
      <c r="R57" s="585">
        <f t="shared" si="26"/>
        <v>0</v>
      </c>
      <c r="S57" s="585">
        <f t="shared" si="27"/>
        <v>0</v>
      </c>
      <c r="T57" s="314">
        <f t="shared" si="28"/>
        <v>0</v>
      </c>
      <c r="U57" s="336"/>
      <c r="V57" s="326"/>
      <c r="W57" s="585">
        <f t="shared" si="29"/>
        <v>0</v>
      </c>
      <c r="X57" s="585">
        <f t="shared" si="30"/>
        <v>0</v>
      </c>
      <c r="Y57" s="314">
        <f t="shared" si="31"/>
        <v>0</v>
      </c>
      <c r="Z57" s="87"/>
      <c r="AA57" s="87"/>
      <c r="AB57" s="87"/>
      <c r="AC57" s="87"/>
      <c r="AD57" s="87"/>
      <c r="AE57" s="87"/>
      <c r="AF57" s="87"/>
      <c r="AG57" s="87"/>
      <c r="AH57" s="87"/>
      <c r="AI57" s="87"/>
      <c r="AJ57" s="87"/>
      <c r="AK57" s="87"/>
      <c r="AL57" s="87"/>
      <c r="AM57" s="87"/>
      <c r="AN57" s="87"/>
      <c r="AO57" s="87"/>
      <c r="AP57" s="87"/>
      <c r="AQ57" s="87"/>
      <c r="AR57" s="87"/>
      <c r="AS57" s="87"/>
      <c r="AT57" s="87"/>
      <c r="AU57" s="87"/>
    </row>
    <row r="58" spans="1:47" x14ac:dyDescent="0.35">
      <c r="A58" s="2" t="s">
        <v>1541</v>
      </c>
      <c r="B58" s="67" t="s">
        <v>729</v>
      </c>
      <c r="C58" s="50" t="s">
        <v>1329</v>
      </c>
      <c r="D58" s="139" t="s">
        <v>21</v>
      </c>
      <c r="E58" s="89"/>
      <c r="F58" s="169"/>
      <c r="G58" s="271"/>
      <c r="H58" s="274">
        <f t="shared" si="20"/>
        <v>0</v>
      </c>
      <c r="I58" s="715">
        <f t="shared" si="21"/>
        <v>0</v>
      </c>
      <c r="J58" s="282">
        <f t="shared" si="22"/>
        <v>0</v>
      </c>
      <c r="K58" s="587"/>
      <c r="L58" s="331"/>
      <c r="M58" s="585">
        <f t="shared" si="23"/>
        <v>0</v>
      </c>
      <c r="N58" s="585">
        <f t="shared" si="24"/>
        <v>0</v>
      </c>
      <c r="O58" s="314">
        <f t="shared" si="25"/>
        <v>0</v>
      </c>
      <c r="P58" s="336"/>
      <c r="Q58" s="326"/>
      <c r="R58" s="585">
        <f t="shared" si="26"/>
        <v>0</v>
      </c>
      <c r="S58" s="585">
        <f t="shared" si="27"/>
        <v>0</v>
      </c>
      <c r="T58" s="314">
        <f t="shared" si="28"/>
        <v>0</v>
      </c>
      <c r="U58" s="336"/>
      <c r="V58" s="326"/>
      <c r="W58" s="585">
        <f t="shared" si="29"/>
        <v>0</v>
      </c>
      <c r="X58" s="585">
        <f t="shared" si="30"/>
        <v>0</v>
      </c>
      <c r="Y58" s="314">
        <f t="shared" si="31"/>
        <v>0</v>
      </c>
      <c r="Z58" s="87"/>
      <c r="AA58" s="87"/>
      <c r="AB58" s="87"/>
      <c r="AC58" s="87"/>
      <c r="AD58" s="87"/>
      <c r="AE58" s="87"/>
      <c r="AF58" s="87"/>
      <c r="AG58" s="87"/>
      <c r="AH58" s="87"/>
      <c r="AI58" s="87"/>
      <c r="AJ58" s="87"/>
      <c r="AK58" s="87"/>
      <c r="AL58" s="87"/>
      <c r="AM58" s="87"/>
      <c r="AN58" s="87"/>
      <c r="AO58" s="87"/>
      <c r="AP58" s="87"/>
      <c r="AQ58" s="87"/>
      <c r="AR58" s="87"/>
      <c r="AS58" s="87"/>
      <c r="AT58" s="87"/>
      <c r="AU58" s="87"/>
    </row>
    <row r="59" spans="1:47" x14ac:dyDescent="0.35">
      <c r="A59" s="2" t="s">
        <v>1542</v>
      </c>
      <c r="B59" s="67" t="s">
        <v>729</v>
      </c>
      <c r="C59" s="50" t="s">
        <v>1330</v>
      </c>
      <c r="D59" s="139" t="s">
        <v>21</v>
      </c>
      <c r="E59" s="89"/>
      <c r="F59" s="169"/>
      <c r="G59" s="271"/>
      <c r="H59" s="274">
        <f t="shared" si="20"/>
        <v>0</v>
      </c>
      <c r="I59" s="715">
        <f t="shared" si="21"/>
        <v>0</v>
      </c>
      <c r="J59" s="282">
        <f t="shared" si="22"/>
        <v>0</v>
      </c>
      <c r="K59" s="587"/>
      <c r="L59" s="331"/>
      <c r="M59" s="585">
        <f t="shared" si="23"/>
        <v>0</v>
      </c>
      <c r="N59" s="585">
        <f t="shared" si="24"/>
        <v>0</v>
      </c>
      <c r="O59" s="314">
        <f t="shared" si="25"/>
        <v>0</v>
      </c>
      <c r="P59" s="336"/>
      <c r="Q59" s="326"/>
      <c r="R59" s="585">
        <f t="shared" si="26"/>
        <v>0</v>
      </c>
      <c r="S59" s="585">
        <f t="shared" si="27"/>
        <v>0</v>
      </c>
      <c r="T59" s="314">
        <f t="shared" si="28"/>
        <v>0</v>
      </c>
      <c r="U59" s="336"/>
      <c r="V59" s="326"/>
      <c r="W59" s="585">
        <f t="shared" si="29"/>
        <v>0</v>
      </c>
      <c r="X59" s="585">
        <f t="shared" si="30"/>
        <v>0</v>
      </c>
      <c r="Y59" s="314">
        <f t="shared" si="31"/>
        <v>0</v>
      </c>
      <c r="Z59" s="87"/>
      <c r="AA59" s="87"/>
      <c r="AB59" s="87"/>
      <c r="AC59" s="87"/>
      <c r="AD59" s="87"/>
      <c r="AE59" s="87"/>
      <c r="AF59" s="87"/>
      <c r="AG59" s="87"/>
      <c r="AH59" s="87"/>
      <c r="AI59" s="87"/>
      <c r="AJ59" s="87"/>
      <c r="AK59" s="87"/>
      <c r="AL59" s="87"/>
      <c r="AM59" s="87"/>
      <c r="AN59" s="87"/>
      <c r="AO59" s="87"/>
      <c r="AP59" s="87"/>
      <c r="AQ59" s="87"/>
      <c r="AR59" s="87"/>
      <c r="AS59" s="87"/>
      <c r="AT59" s="87"/>
      <c r="AU59" s="87"/>
    </row>
    <row r="60" spans="1:47" x14ac:dyDescent="0.35">
      <c r="A60" s="2" t="s">
        <v>1543</v>
      </c>
      <c r="B60" s="67" t="s">
        <v>729</v>
      </c>
      <c r="C60" s="50" t="s">
        <v>1331</v>
      </c>
      <c r="D60" s="139" t="s">
        <v>21</v>
      </c>
      <c r="E60" s="89"/>
      <c r="F60" s="169"/>
      <c r="G60" s="271"/>
      <c r="H60" s="274">
        <f t="shared" si="20"/>
        <v>0</v>
      </c>
      <c r="I60" s="715">
        <f t="shared" si="21"/>
        <v>0</v>
      </c>
      <c r="J60" s="282">
        <f t="shared" si="22"/>
        <v>0</v>
      </c>
      <c r="K60" s="587"/>
      <c r="L60" s="331"/>
      <c r="M60" s="585">
        <f t="shared" si="23"/>
        <v>0</v>
      </c>
      <c r="N60" s="585">
        <f t="shared" si="24"/>
        <v>0</v>
      </c>
      <c r="O60" s="314">
        <f t="shared" si="25"/>
        <v>0</v>
      </c>
      <c r="P60" s="336"/>
      <c r="Q60" s="326"/>
      <c r="R60" s="585">
        <f t="shared" si="26"/>
        <v>0</v>
      </c>
      <c r="S60" s="585">
        <f t="shared" si="27"/>
        <v>0</v>
      </c>
      <c r="T60" s="314">
        <f t="shared" si="28"/>
        <v>0</v>
      </c>
      <c r="U60" s="336"/>
      <c r="V60" s="326"/>
      <c r="W60" s="585">
        <f t="shared" si="29"/>
        <v>0</v>
      </c>
      <c r="X60" s="585">
        <f t="shared" si="30"/>
        <v>0</v>
      </c>
      <c r="Y60" s="314">
        <f t="shared" si="31"/>
        <v>0</v>
      </c>
      <c r="Z60" s="87"/>
      <c r="AA60" s="87"/>
      <c r="AB60" s="87"/>
      <c r="AC60" s="87"/>
      <c r="AD60" s="87"/>
      <c r="AE60" s="87"/>
      <c r="AF60" s="87"/>
      <c r="AG60" s="87"/>
      <c r="AH60" s="87"/>
      <c r="AI60" s="87"/>
      <c r="AJ60" s="87"/>
      <c r="AK60" s="87"/>
      <c r="AL60" s="87"/>
      <c r="AM60" s="87"/>
      <c r="AN60" s="87"/>
      <c r="AO60" s="87"/>
      <c r="AP60" s="87"/>
      <c r="AQ60" s="87"/>
      <c r="AR60" s="87"/>
      <c r="AS60" s="87"/>
      <c r="AT60" s="87"/>
      <c r="AU60" s="87"/>
    </row>
    <row r="61" spans="1:47" x14ac:dyDescent="0.35">
      <c r="A61" s="2" t="s">
        <v>1544</v>
      </c>
      <c r="B61" s="67" t="s">
        <v>729</v>
      </c>
      <c r="C61" s="50" t="s">
        <v>1332</v>
      </c>
      <c r="D61" s="139" t="s">
        <v>21</v>
      </c>
      <c r="E61" s="89"/>
      <c r="F61" s="169"/>
      <c r="G61" s="271"/>
      <c r="H61" s="274">
        <f t="shared" si="20"/>
        <v>0</v>
      </c>
      <c r="I61" s="715">
        <f t="shared" si="21"/>
        <v>0</v>
      </c>
      <c r="J61" s="282">
        <f t="shared" si="22"/>
        <v>0</v>
      </c>
      <c r="K61" s="587"/>
      <c r="L61" s="331"/>
      <c r="M61" s="585">
        <f t="shared" si="23"/>
        <v>0</v>
      </c>
      <c r="N61" s="585">
        <f t="shared" si="24"/>
        <v>0</v>
      </c>
      <c r="O61" s="314">
        <f t="shared" si="25"/>
        <v>0</v>
      </c>
      <c r="P61" s="336"/>
      <c r="Q61" s="326"/>
      <c r="R61" s="585">
        <f t="shared" si="26"/>
        <v>0</v>
      </c>
      <c r="S61" s="585">
        <f t="shared" si="27"/>
        <v>0</v>
      </c>
      <c r="T61" s="314">
        <f t="shared" si="28"/>
        <v>0</v>
      </c>
      <c r="U61" s="336"/>
      <c r="V61" s="326"/>
      <c r="W61" s="585">
        <f t="shared" si="29"/>
        <v>0</v>
      </c>
      <c r="X61" s="585">
        <f t="shared" si="30"/>
        <v>0</v>
      </c>
      <c r="Y61" s="314">
        <f t="shared" si="31"/>
        <v>0</v>
      </c>
      <c r="Z61" s="87"/>
      <c r="AA61" s="87"/>
      <c r="AB61" s="87"/>
      <c r="AC61" s="87"/>
      <c r="AD61" s="87"/>
      <c r="AE61" s="87"/>
      <c r="AF61" s="87"/>
      <c r="AG61" s="87"/>
      <c r="AH61" s="87"/>
      <c r="AI61" s="87"/>
      <c r="AJ61" s="87"/>
      <c r="AK61" s="87"/>
      <c r="AL61" s="87"/>
      <c r="AM61" s="87"/>
      <c r="AN61" s="87"/>
      <c r="AO61" s="87"/>
      <c r="AP61" s="87"/>
      <c r="AQ61" s="87"/>
      <c r="AR61" s="87"/>
      <c r="AS61" s="87"/>
      <c r="AT61" s="87"/>
      <c r="AU61" s="87"/>
    </row>
    <row r="62" spans="1:47" x14ac:dyDescent="0.35">
      <c r="A62" s="2" t="s">
        <v>1545</v>
      </c>
      <c r="B62" s="67" t="s">
        <v>729</v>
      </c>
      <c r="C62" s="50" t="s">
        <v>1333</v>
      </c>
      <c r="D62" s="139" t="s">
        <v>21</v>
      </c>
      <c r="E62" s="89"/>
      <c r="F62" s="169"/>
      <c r="G62" s="271"/>
      <c r="H62" s="274">
        <f t="shared" si="20"/>
        <v>0</v>
      </c>
      <c r="I62" s="715">
        <f t="shared" si="21"/>
        <v>0</v>
      </c>
      <c r="J62" s="282">
        <f t="shared" si="22"/>
        <v>0</v>
      </c>
      <c r="K62" s="587"/>
      <c r="L62" s="331"/>
      <c r="M62" s="585">
        <f t="shared" si="23"/>
        <v>0</v>
      </c>
      <c r="N62" s="585">
        <f t="shared" si="24"/>
        <v>0</v>
      </c>
      <c r="O62" s="314">
        <f t="shared" si="25"/>
        <v>0</v>
      </c>
      <c r="P62" s="336"/>
      <c r="Q62" s="326"/>
      <c r="R62" s="585">
        <f t="shared" si="26"/>
        <v>0</v>
      </c>
      <c r="S62" s="585">
        <f t="shared" si="27"/>
        <v>0</v>
      </c>
      <c r="T62" s="314">
        <f t="shared" si="28"/>
        <v>0</v>
      </c>
      <c r="U62" s="336"/>
      <c r="V62" s="326"/>
      <c r="W62" s="585">
        <f t="shared" si="29"/>
        <v>0</v>
      </c>
      <c r="X62" s="585">
        <f t="shared" si="30"/>
        <v>0</v>
      </c>
      <c r="Y62" s="314">
        <f t="shared" si="31"/>
        <v>0</v>
      </c>
      <c r="Z62" s="87"/>
      <c r="AA62" s="87"/>
      <c r="AB62" s="87"/>
      <c r="AC62" s="87"/>
      <c r="AD62" s="87"/>
      <c r="AE62" s="87"/>
      <c r="AF62" s="87"/>
      <c r="AG62" s="87"/>
      <c r="AH62" s="87"/>
      <c r="AI62" s="87"/>
      <c r="AJ62" s="87"/>
      <c r="AK62" s="87"/>
      <c r="AL62" s="87"/>
      <c r="AM62" s="87"/>
      <c r="AN62" s="87"/>
      <c r="AO62" s="87"/>
      <c r="AP62" s="87"/>
      <c r="AQ62" s="87"/>
      <c r="AR62" s="87"/>
      <c r="AS62" s="87"/>
      <c r="AT62" s="87"/>
      <c r="AU62" s="87"/>
    </row>
    <row r="63" spans="1:47" x14ac:dyDescent="0.35">
      <c r="A63" s="2" t="s">
        <v>1546</v>
      </c>
      <c r="B63" s="67" t="s">
        <v>729</v>
      </c>
      <c r="C63" s="50" t="s">
        <v>1334</v>
      </c>
      <c r="D63" s="139" t="s">
        <v>21</v>
      </c>
      <c r="E63" s="89"/>
      <c r="F63" s="169"/>
      <c r="G63" s="271"/>
      <c r="H63" s="274">
        <f t="shared" si="20"/>
        <v>0</v>
      </c>
      <c r="I63" s="715">
        <f t="shared" si="21"/>
        <v>0</v>
      </c>
      <c r="J63" s="282">
        <f t="shared" si="22"/>
        <v>0</v>
      </c>
      <c r="K63" s="587"/>
      <c r="L63" s="331"/>
      <c r="M63" s="585">
        <f t="shared" si="23"/>
        <v>0</v>
      </c>
      <c r="N63" s="585">
        <f t="shared" si="24"/>
        <v>0</v>
      </c>
      <c r="O63" s="314">
        <f t="shared" si="25"/>
        <v>0</v>
      </c>
      <c r="P63" s="336"/>
      <c r="Q63" s="326"/>
      <c r="R63" s="585">
        <f t="shared" si="26"/>
        <v>0</v>
      </c>
      <c r="S63" s="585">
        <f t="shared" si="27"/>
        <v>0</v>
      </c>
      <c r="T63" s="314">
        <f t="shared" si="28"/>
        <v>0</v>
      </c>
      <c r="U63" s="336"/>
      <c r="V63" s="326"/>
      <c r="W63" s="585">
        <f t="shared" si="29"/>
        <v>0</v>
      </c>
      <c r="X63" s="585">
        <f t="shared" si="30"/>
        <v>0</v>
      </c>
      <c r="Y63" s="314">
        <f t="shared" si="31"/>
        <v>0</v>
      </c>
      <c r="Z63" s="87"/>
      <c r="AA63" s="87"/>
      <c r="AB63" s="87"/>
      <c r="AC63" s="87"/>
      <c r="AD63" s="87"/>
      <c r="AE63" s="87"/>
      <c r="AF63" s="87"/>
      <c r="AG63" s="87"/>
      <c r="AH63" s="87"/>
      <c r="AI63" s="87"/>
      <c r="AJ63" s="87"/>
      <c r="AK63" s="87"/>
      <c r="AL63" s="87"/>
      <c r="AM63" s="87"/>
      <c r="AN63" s="87"/>
      <c r="AO63" s="87"/>
      <c r="AP63" s="87"/>
      <c r="AQ63" s="87"/>
      <c r="AR63" s="87"/>
      <c r="AS63" s="87"/>
      <c r="AT63" s="87"/>
      <c r="AU63" s="87"/>
    </row>
    <row r="64" spans="1:47" x14ac:dyDescent="0.35">
      <c r="A64" s="2" t="s">
        <v>1547</v>
      </c>
      <c r="B64" s="67" t="s">
        <v>729</v>
      </c>
      <c r="C64" s="50" t="s">
        <v>1335</v>
      </c>
      <c r="D64" s="139" t="s">
        <v>21</v>
      </c>
      <c r="E64" s="89"/>
      <c r="F64" s="169"/>
      <c r="G64" s="271"/>
      <c r="H64" s="274">
        <f t="shared" si="20"/>
        <v>0</v>
      </c>
      <c r="I64" s="715">
        <f t="shared" si="21"/>
        <v>0</v>
      </c>
      <c r="J64" s="282">
        <f t="shared" si="22"/>
        <v>0</v>
      </c>
      <c r="K64" s="587"/>
      <c r="L64" s="331"/>
      <c r="M64" s="585">
        <f t="shared" si="23"/>
        <v>0</v>
      </c>
      <c r="N64" s="585">
        <f t="shared" si="24"/>
        <v>0</v>
      </c>
      <c r="O64" s="314">
        <f t="shared" si="25"/>
        <v>0</v>
      </c>
      <c r="P64" s="336"/>
      <c r="Q64" s="326"/>
      <c r="R64" s="585">
        <f t="shared" si="26"/>
        <v>0</v>
      </c>
      <c r="S64" s="585">
        <f t="shared" si="27"/>
        <v>0</v>
      </c>
      <c r="T64" s="314">
        <f t="shared" si="28"/>
        <v>0</v>
      </c>
      <c r="U64" s="336"/>
      <c r="V64" s="326"/>
      <c r="W64" s="585">
        <f t="shared" si="29"/>
        <v>0</v>
      </c>
      <c r="X64" s="585">
        <f t="shared" si="30"/>
        <v>0</v>
      </c>
      <c r="Y64" s="314">
        <f t="shared" si="31"/>
        <v>0</v>
      </c>
      <c r="Z64" s="87"/>
      <c r="AA64" s="87"/>
      <c r="AB64" s="87"/>
      <c r="AC64" s="87"/>
      <c r="AD64" s="87"/>
      <c r="AE64" s="87"/>
      <c r="AF64" s="87"/>
      <c r="AG64" s="87"/>
      <c r="AH64" s="87"/>
      <c r="AI64" s="87"/>
      <c r="AJ64" s="87"/>
      <c r="AK64" s="87"/>
      <c r="AL64" s="87"/>
      <c r="AM64" s="87"/>
      <c r="AN64" s="87"/>
      <c r="AO64" s="87"/>
      <c r="AP64" s="87"/>
      <c r="AQ64" s="87"/>
      <c r="AR64" s="87"/>
      <c r="AS64" s="87"/>
      <c r="AT64" s="87"/>
      <c r="AU64" s="87"/>
    </row>
    <row r="65" spans="1:47" x14ac:dyDescent="0.35">
      <c r="A65" s="2" t="s">
        <v>1548</v>
      </c>
      <c r="B65" s="67" t="s">
        <v>729</v>
      </c>
      <c r="C65" s="50" t="s">
        <v>1336</v>
      </c>
      <c r="D65" s="139" t="s">
        <v>21</v>
      </c>
      <c r="E65" s="89"/>
      <c r="F65" s="169"/>
      <c r="G65" s="271"/>
      <c r="H65" s="274">
        <f t="shared" si="20"/>
        <v>0</v>
      </c>
      <c r="I65" s="715">
        <f t="shared" si="21"/>
        <v>0</v>
      </c>
      <c r="J65" s="282">
        <f t="shared" si="22"/>
        <v>0</v>
      </c>
      <c r="K65" s="587"/>
      <c r="L65" s="331"/>
      <c r="M65" s="585">
        <f t="shared" si="23"/>
        <v>0</v>
      </c>
      <c r="N65" s="585">
        <f t="shared" si="24"/>
        <v>0</v>
      </c>
      <c r="O65" s="314">
        <f t="shared" si="25"/>
        <v>0</v>
      </c>
      <c r="P65" s="336"/>
      <c r="Q65" s="326"/>
      <c r="R65" s="585">
        <f t="shared" si="26"/>
        <v>0</v>
      </c>
      <c r="S65" s="585">
        <f t="shared" si="27"/>
        <v>0</v>
      </c>
      <c r="T65" s="314">
        <f t="shared" si="28"/>
        <v>0</v>
      </c>
      <c r="U65" s="336"/>
      <c r="V65" s="326"/>
      <c r="W65" s="585">
        <f t="shared" si="29"/>
        <v>0</v>
      </c>
      <c r="X65" s="585">
        <f t="shared" si="30"/>
        <v>0</v>
      </c>
      <c r="Y65" s="314">
        <f t="shared" si="31"/>
        <v>0</v>
      </c>
      <c r="Z65" s="87"/>
      <c r="AA65" s="87"/>
      <c r="AB65" s="87"/>
      <c r="AC65" s="87"/>
      <c r="AD65" s="87"/>
      <c r="AE65" s="87"/>
      <c r="AF65" s="87"/>
      <c r="AG65" s="87"/>
      <c r="AH65" s="87"/>
      <c r="AI65" s="87"/>
      <c r="AJ65" s="87"/>
      <c r="AK65" s="87"/>
      <c r="AL65" s="87"/>
      <c r="AM65" s="87"/>
      <c r="AN65" s="87"/>
      <c r="AO65" s="87"/>
      <c r="AP65" s="87"/>
      <c r="AQ65" s="87"/>
      <c r="AR65" s="87"/>
      <c r="AS65" s="87"/>
      <c r="AT65" s="87"/>
      <c r="AU65" s="87"/>
    </row>
    <row r="66" spans="1:47" x14ac:dyDescent="0.35">
      <c r="A66" s="2" t="s">
        <v>1549</v>
      </c>
      <c r="B66" s="67" t="s">
        <v>729</v>
      </c>
      <c r="C66" s="50" t="s">
        <v>1337</v>
      </c>
      <c r="D66" s="139" t="s">
        <v>21</v>
      </c>
      <c r="E66" s="89"/>
      <c r="F66" s="169"/>
      <c r="G66" s="271"/>
      <c r="H66" s="274">
        <f t="shared" si="20"/>
        <v>0</v>
      </c>
      <c r="I66" s="715">
        <f t="shared" si="21"/>
        <v>0</v>
      </c>
      <c r="J66" s="282">
        <f t="shared" si="22"/>
        <v>0</v>
      </c>
      <c r="K66" s="587"/>
      <c r="L66" s="331"/>
      <c r="M66" s="585">
        <f t="shared" si="23"/>
        <v>0</v>
      </c>
      <c r="N66" s="585">
        <f t="shared" si="24"/>
        <v>0</v>
      </c>
      <c r="O66" s="314">
        <f t="shared" si="25"/>
        <v>0</v>
      </c>
      <c r="P66" s="336"/>
      <c r="Q66" s="326"/>
      <c r="R66" s="585">
        <f t="shared" si="26"/>
        <v>0</v>
      </c>
      <c r="S66" s="585">
        <f t="shared" si="27"/>
        <v>0</v>
      </c>
      <c r="T66" s="314">
        <f t="shared" si="28"/>
        <v>0</v>
      </c>
      <c r="U66" s="336"/>
      <c r="V66" s="326"/>
      <c r="W66" s="585">
        <f t="shared" si="29"/>
        <v>0</v>
      </c>
      <c r="X66" s="585">
        <f t="shared" si="30"/>
        <v>0</v>
      </c>
      <c r="Y66" s="314">
        <f t="shared" si="31"/>
        <v>0</v>
      </c>
      <c r="Z66" s="87"/>
      <c r="AA66" s="87"/>
      <c r="AB66" s="87"/>
      <c r="AC66" s="87"/>
      <c r="AD66" s="87"/>
      <c r="AE66" s="87"/>
      <c r="AF66" s="87"/>
      <c r="AG66" s="87"/>
      <c r="AH66" s="87"/>
      <c r="AI66" s="87"/>
      <c r="AJ66" s="87"/>
      <c r="AK66" s="87"/>
      <c r="AL66" s="87"/>
      <c r="AM66" s="87"/>
      <c r="AN66" s="87"/>
      <c r="AO66" s="87"/>
      <c r="AP66" s="87"/>
      <c r="AQ66" s="87"/>
      <c r="AR66" s="87"/>
      <c r="AS66" s="87"/>
      <c r="AT66" s="87"/>
      <c r="AU66" s="87"/>
    </row>
    <row r="67" spans="1:47" x14ac:dyDescent="0.35">
      <c r="A67" s="2" t="s">
        <v>1550</v>
      </c>
      <c r="B67" s="67" t="s">
        <v>729</v>
      </c>
      <c r="C67" s="50" t="s">
        <v>1338</v>
      </c>
      <c r="D67" s="139" t="s">
        <v>21</v>
      </c>
      <c r="E67" s="89"/>
      <c r="F67" s="169"/>
      <c r="G67" s="271"/>
      <c r="H67" s="274">
        <f t="shared" si="20"/>
        <v>0</v>
      </c>
      <c r="I67" s="715">
        <f t="shared" si="21"/>
        <v>0</v>
      </c>
      <c r="J67" s="282">
        <f t="shared" si="22"/>
        <v>0</v>
      </c>
      <c r="K67" s="587"/>
      <c r="L67" s="331"/>
      <c r="M67" s="585">
        <f t="shared" si="23"/>
        <v>0</v>
      </c>
      <c r="N67" s="585">
        <f t="shared" si="24"/>
        <v>0</v>
      </c>
      <c r="O67" s="314">
        <f t="shared" si="25"/>
        <v>0</v>
      </c>
      <c r="P67" s="336"/>
      <c r="Q67" s="326"/>
      <c r="R67" s="585">
        <f t="shared" si="26"/>
        <v>0</v>
      </c>
      <c r="S67" s="585">
        <f t="shared" si="27"/>
        <v>0</v>
      </c>
      <c r="T67" s="314">
        <f t="shared" si="28"/>
        <v>0</v>
      </c>
      <c r="U67" s="336"/>
      <c r="V67" s="326"/>
      <c r="W67" s="585">
        <f t="shared" si="29"/>
        <v>0</v>
      </c>
      <c r="X67" s="585">
        <f t="shared" si="30"/>
        <v>0</v>
      </c>
      <c r="Y67" s="314">
        <f t="shared" si="31"/>
        <v>0</v>
      </c>
      <c r="Z67" s="87"/>
      <c r="AA67" s="87"/>
      <c r="AB67" s="87"/>
      <c r="AC67" s="87"/>
      <c r="AD67" s="87"/>
      <c r="AE67" s="87"/>
      <c r="AF67" s="87"/>
      <c r="AG67" s="87"/>
      <c r="AH67" s="87"/>
      <c r="AI67" s="87"/>
      <c r="AJ67" s="87"/>
      <c r="AK67" s="87"/>
      <c r="AL67" s="87"/>
      <c r="AM67" s="87"/>
      <c r="AN67" s="87"/>
      <c r="AO67" s="87"/>
      <c r="AP67" s="87"/>
      <c r="AQ67" s="87"/>
      <c r="AR67" s="87"/>
      <c r="AS67" s="87"/>
      <c r="AT67" s="87"/>
      <c r="AU67" s="87"/>
    </row>
    <row r="68" spans="1:47" x14ac:dyDescent="0.35">
      <c r="A68" s="2" t="s">
        <v>2244</v>
      </c>
      <c r="B68" s="67" t="s">
        <v>729</v>
      </c>
      <c r="C68" s="50" t="s">
        <v>1339</v>
      </c>
      <c r="D68" s="139" t="s">
        <v>21</v>
      </c>
      <c r="E68" s="89"/>
      <c r="F68" s="169"/>
      <c r="G68" s="271"/>
      <c r="H68" s="274">
        <f t="shared" si="20"/>
        <v>0</v>
      </c>
      <c r="I68" s="715">
        <f t="shared" si="21"/>
        <v>0</v>
      </c>
      <c r="J68" s="282">
        <f t="shared" si="22"/>
        <v>0</v>
      </c>
      <c r="K68" s="587"/>
      <c r="L68" s="331"/>
      <c r="M68" s="585">
        <f t="shared" si="23"/>
        <v>0</v>
      </c>
      <c r="N68" s="585">
        <f t="shared" si="24"/>
        <v>0</v>
      </c>
      <c r="O68" s="314">
        <f t="shared" si="25"/>
        <v>0</v>
      </c>
      <c r="P68" s="336"/>
      <c r="Q68" s="326"/>
      <c r="R68" s="585">
        <f t="shared" si="26"/>
        <v>0</v>
      </c>
      <c r="S68" s="585">
        <f t="shared" si="27"/>
        <v>0</v>
      </c>
      <c r="T68" s="314">
        <f t="shared" si="28"/>
        <v>0</v>
      </c>
      <c r="U68" s="336"/>
      <c r="V68" s="326"/>
      <c r="W68" s="585">
        <f t="shared" si="29"/>
        <v>0</v>
      </c>
      <c r="X68" s="585">
        <f t="shared" si="30"/>
        <v>0</v>
      </c>
      <c r="Y68" s="314">
        <f t="shared" si="31"/>
        <v>0</v>
      </c>
      <c r="Z68" s="87"/>
      <c r="AA68" s="87"/>
      <c r="AB68" s="87"/>
      <c r="AC68" s="87"/>
      <c r="AD68" s="87"/>
      <c r="AE68" s="87"/>
      <c r="AF68" s="87"/>
      <c r="AG68" s="87"/>
      <c r="AH68" s="87"/>
      <c r="AI68" s="87"/>
      <c r="AJ68" s="87"/>
      <c r="AK68" s="87"/>
      <c r="AL68" s="87"/>
      <c r="AM68" s="87"/>
      <c r="AN68" s="87"/>
      <c r="AO68" s="87"/>
      <c r="AP68" s="87"/>
      <c r="AQ68" s="87"/>
      <c r="AR68" s="87"/>
      <c r="AS68" s="87"/>
      <c r="AT68" s="87"/>
      <c r="AU68" s="87"/>
    </row>
    <row r="69" spans="1:47" x14ac:dyDescent="0.35">
      <c r="A69" s="2" t="s">
        <v>2245</v>
      </c>
      <c r="B69" s="67" t="s">
        <v>729</v>
      </c>
      <c r="C69" s="50" t="s">
        <v>1340</v>
      </c>
      <c r="D69" s="139" t="s">
        <v>21</v>
      </c>
      <c r="E69" s="89"/>
      <c r="F69" s="169"/>
      <c r="G69" s="271"/>
      <c r="H69" s="274">
        <f t="shared" si="20"/>
        <v>0</v>
      </c>
      <c r="I69" s="715">
        <f t="shared" si="21"/>
        <v>0</v>
      </c>
      <c r="J69" s="282">
        <f t="shared" si="22"/>
        <v>0</v>
      </c>
      <c r="K69" s="587"/>
      <c r="L69" s="331"/>
      <c r="M69" s="585">
        <f t="shared" si="23"/>
        <v>0</v>
      </c>
      <c r="N69" s="585">
        <f t="shared" si="24"/>
        <v>0</v>
      </c>
      <c r="O69" s="314">
        <f t="shared" si="25"/>
        <v>0</v>
      </c>
      <c r="P69" s="336"/>
      <c r="Q69" s="326"/>
      <c r="R69" s="585">
        <f t="shared" si="26"/>
        <v>0</v>
      </c>
      <c r="S69" s="585">
        <f t="shared" si="27"/>
        <v>0</v>
      </c>
      <c r="T69" s="314">
        <f t="shared" si="28"/>
        <v>0</v>
      </c>
      <c r="U69" s="336"/>
      <c r="V69" s="326"/>
      <c r="W69" s="585">
        <f t="shared" si="29"/>
        <v>0</v>
      </c>
      <c r="X69" s="585">
        <f t="shared" si="30"/>
        <v>0</v>
      </c>
      <c r="Y69" s="314">
        <f t="shared" si="31"/>
        <v>0</v>
      </c>
      <c r="Z69" s="87"/>
      <c r="AA69" s="87"/>
      <c r="AB69" s="87"/>
      <c r="AC69" s="87"/>
      <c r="AD69" s="87"/>
      <c r="AE69" s="87"/>
      <c r="AF69" s="87"/>
      <c r="AG69" s="87"/>
      <c r="AH69" s="87"/>
      <c r="AI69" s="87"/>
      <c r="AJ69" s="87"/>
      <c r="AK69" s="87"/>
      <c r="AL69" s="87"/>
      <c r="AM69" s="87"/>
      <c r="AN69" s="87"/>
      <c r="AO69" s="87"/>
      <c r="AP69" s="87"/>
      <c r="AQ69" s="87"/>
      <c r="AR69" s="87"/>
      <c r="AS69" s="87"/>
      <c r="AT69" s="87"/>
      <c r="AU69" s="87"/>
    </row>
    <row r="70" spans="1:47" x14ac:dyDescent="0.35">
      <c r="A70" s="2" t="s">
        <v>2246</v>
      </c>
      <c r="B70" s="67" t="s">
        <v>729</v>
      </c>
      <c r="C70" s="50" t="s">
        <v>1341</v>
      </c>
      <c r="D70" s="139" t="s">
        <v>21</v>
      </c>
      <c r="E70" s="89"/>
      <c r="F70" s="169"/>
      <c r="G70" s="271"/>
      <c r="H70" s="274">
        <f t="shared" si="20"/>
        <v>0</v>
      </c>
      <c r="I70" s="715">
        <f t="shared" si="21"/>
        <v>0</v>
      </c>
      <c r="J70" s="282">
        <f t="shared" si="22"/>
        <v>0</v>
      </c>
      <c r="K70" s="587"/>
      <c r="L70" s="331"/>
      <c r="M70" s="585">
        <f t="shared" si="23"/>
        <v>0</v>
      </c>
      <c r="N70" s="585">
        <f t="shared" si="24"/>
        <v>0</v>
      </c>
      <c r="O70" s="314">
        <f t="shared" si="25"/>
        <v>0</v>
      </c>
      <c r="P70" s="336"/>
      <c r="Q70" s="326"/>
      <c r="R70" s="585">
        <f t="shared" si="26"/>
        <v>0</v>
      </c>
      <c r="S70" s="585">
        <f t="shared" si="27"/>
        <v>0</v>
      </c>
      <c r="T70" s="314">
        <f t="shared" si="28"/>
        <v>0</v>
      </c>
      <c r="U70" s="336"/>
      <c r="V70" s="326"/>
      <c r="W70" s="585">
        <f t="shared" si="29"/>
        <v>0</v>
      </c>
      <c r="X70" s="585">
        <f t="shared" si="30"/>
        <v>0</v>
      </c>
      <c r="Y70" s="314">
        <f t="shared" si="31"/>
        <v>0</v>
      </c>
      <c r="Z70" s="87"/>
      <c r="AA70" s="87"/>
      <c r="AB70" s="87"/>
      <c r="AC70" s="87"/>
      <c r="AD70" s="87"/>
      <c r="AE70" s="87"/>
      <c r="AF70" s="87"/>
      <c r="AG70" s="87"/>
      <c r="AH70" s="87"/>
      <c r="AI70" s="87"/>
      <c r="AJ70" s="87"/>
      <c r="AK70" s="87"/>
      <c r="AL70" s="87"/>
      <c r="AM70" s="87"/>
      <c r="AN70" s="87"/>
      <c r="AO70" s="87"/>
      <c r="AP70" s="87"/>
      <c r="AQ70" s="87"/>
      <c r="AR70" s="87"/>
      <c r="AS70" s="87"/>
      <c r="AT70" s="87"/>
      <c r="AU70" s="87"/>
    </row>
    <row r="71" spans="1:47" x14ac:dyDescent="0.35">
      <c r="A71" s="2" t="s">
        <v>2247</v>
      </c>
      <c r="B71" s="67" t="s">
        <v>729</v>
      </c>
      <c r="C71" s="50" t="s">
        <v>1342</v>
      </c>
      <c r="D71" s="139" t="s">
        <v>21</v>
      </c>
      <c r="E71" s="89"/>
      <c r="F71" s="169"/>
      <c r="G71" s="271"/>
      <c r="H71" s="274">
        <f t="shared" si="20"/>
        <v>0</v>
      </c>
      <c r="I71" s="715">
        <f t="shared" si="21"/>
        <v>0</v>
      </c>
      <c r="J71" s="282">
        <f t="shared" si="22"/>
        <v>0</v>
      </c>
      <c r="K71" s="587"/>
      <c r="L71" s="331"/>
      <c r="M71" s="585">
        <f t="shared" si="23"/>
        <v>0</v>
      </c>
      <c r="N71" s="585">
        <f t="shared" si="24"/>
        <v>0</v>
      </c>
      <c r="O71" s="314">
        <f t="shared" si="25"/>
        <v>0</v>
      </c>
      <c r="P71" s="336"/>
      <c r="Q71" s="326"/>
      <c r="R71" s="585">
        <f t="shared" si="26"/>
        <v>0</v>
      </c>
      <c r="S71" s="585">
        <f t="shared" si="27"/>
        <v>0</v>
      </c>
      <c r="T71" s="314">
        <f t="shared" si="28"/>
        <v>0</v>
      </c>
      <c r="U71" s="336"/>
      <c r="V71" s="326"/>
      <c r="W71" s="585">
        <f t="shared" si="29"/>
        <v>0</v>
      </c>
      <c r="X71" s="585">
        <f t="shared" si="30"/>
        <v>0</v>
      </c>
      <c r="Y71" s="314">
        <f t="shared" si="31"/>
        <v>0</v>
      </c>
      <c r="Z71" s="87"/>
      <c r="AA71" s="87"/>
      <c r="AB71" s="87"/>
      <c r="AC71" s="87"/>
      <c r="AD71" s="87"/>
      <c r="AE71" s="87"/>
      <c r="AF71" s="87"/>
      <c r="AG71" s="87"/>
      <c r="AH71" s="87"/>
      <c r="AI71" s="87"/>
      <c r="AJ71" s="87"/>
      <c r="AK71" s="87"/>
      <c r="AL71" s="87"/>
      <c r="AM71" s="87"/>
      <c r="AN71" s="87"/>
      <c r="AO71" s="87"/>
      <c r="AP71" s="87"/>
      <c r="AQ71" s="87"/>
      <c r="AR71" s="87"/>
      <c r="AS71" s="87"/>
      <c r="AT71" s="87"/>
      <c r="AU71" s="87"/>
    </row>
    <row r="72" spans="1:47" x14ac:dyDescent="0.35">
      <c r="A72" s="2" t="s">
        <v>2248</v>
      </c>
      <c r="B72" s="67" t="s">
        <v>729</v>
      </c>
      <c r="C72" s="50" t="s">
        <v>1343</v>
      </c>
      <c r="D72" s="139" t="s">
        <v>21</v>
      </c>
      <c r="E72" s="89"/>
      <c r="F72" s="169"/>
      <c r="G72" s="271"/>
      <c r="H72" s="274">
        <f t="shared" si="20"/>
        <v>0</v>
      </c>
      <c r="I72" s="715">
        <f t="shared" si="21"/>
        <v>0</v>
      </c>
      <c r="J72" s="282">
        <f t="shared" si="22"/>
        <v>0</v>
      </c>
      <c r="K72" s="587"/>
      <c r="L72" s="331"/>
      <c r="M72" s="585">
        <f t="shared" si="23"/>
        <v>0</v>
      </c>
      <c r="N72" s="585">
        <f t="shared" si="24"/>
        <v>0</v>
      </c>
      <c r="O72" s="314">
        <f t="shared" si="25"/>
        <v>0</v>
      </c>
      <c r="P72" s="336"/>
      <c r="Q72" s="326"/>
      <c r="R72" s="585">
        <f t="shared" si="26"/>
        <v>0</v>
      </c>
      <c r="S72" s="585">
        <f t="shared" si="27"/>
        <v>0</v>
      </c>
      <c r="T72" s="314">
        <f t="shared" si="28"/>
        <v>0</v>
      </c>
      <c r="U72" s="336"/>
      <c r="V72" s="326"/>
      <c r="W72" s="585">
        <f t="shared" si="29"/>
        <v>0</v>
      </c>
      <c r="X72" s="585">
        <f t="shared" si="30"/>
        <v>0</v>
      </c>
      <c r="Y72" s="314">
        <f t="shared" si="31"/>
        <v>0</v>
      </c>
      <c r="Z72" s="87"/>
      <c r="AA72" s="87"/>
      <c r="AB72" s="87"/>
      <c r="AC72" s="87"/>
      <c r="AD72" s="87"/>
      <c r="AE72" s="87"/>
      <c r="AF72" s="87"/>
      <c r="AG72" s="87"/>
      <c r="AH72" s="87"/>
      <c r="AI72" s="87"/>
      <c r="AJ72" s="87"/>
      <c r="AK72" s="87"/>
      <c r="AL72" s="87"/>
      <c r="AM72" s="87"/>
      <c r="AN72" s="87"/>
      <c r="AO72" s="87"/>
      <c r="AP72" s="87"/>
      <c r="AQ72" s="87"/>
      <c r="AR72" s="87"/>
      <c r="AS72" s="87"/>
      <c r="AT72" s="87"/>
      <c r="AU72" s="87"/>
    </row>
    <row r="73" spans="1:47" x14ac:dyDescent="0.35">
      <c r="A73" s="2" t="s">
        <v>2249</v>
      </c>
      <c r="B73" s="67" t="s">
        <v>729</v>
      </c>
      <c r="C73" s="50" t="s">
        <v>1344</v>
      </c>
      <c r="D73" s="139" t="s">
        <v>21</v>
      </c>
      <c r="E73" s="89"/>
      <c r="F73" s="169"/>
      <c r="G73" s="271"/>
      <c r="H73" s="274">
        <f t="shared" si="20"/>
        <v>0</v>
      </c>
      <c r="I73" s="715">
        <f t="shared" si="21"/>
        <v>0</v>
      </c>
      <c r="J73" s="282">
        <f t="shared" si="22"/>
        <v>0</v>
      </c>
      <c r="K73" s="587"/>
      <c r="L73" s="331"/>
      <c r="M73" s="585">
        <f t="shared" si="23"/>
        <v>0</v>
      </c>
      <c r="N73" s="585">
        <f t="shared" si="24"/>
        <v>0</v>
      </c>
      <c r="O73" s="314">
        <f t="shared" si="25"/>
        <v>0</v>
      </c>
      <c r="P73" s="336"/>
      <c r="Q73" s="326"/>
      <c r="R73" s="585">
        <f t="shared" si="26"/>
        <v>0</v>
      </c>
      <c r="S73" s="585">
        <f t="shared" si="27"/>
        <v>0</v>
      </c>
      <c r="T73" s="314">
        <f t="shared" si="28"/>
        <v>0</v>
      </c>
      <c r="U73" s="336"/>
      <c r="V73" s="326"/>
      <c r="W73" s="585">
        <f t="shared" si="29"/>
        <v>0</v>
      </c>
      <c r="X73" s="585">
        <f t="shared" si="30"/>
        <v>0</v>
      </c>
      <c r="Y73" s="314">
        <f t="shared" si="31"/>
        <v>0</v>
      </c>
      <c r="Z73" s="87"/>
      <c r="AA73" s="87"/>
      <c r="AB73" s="87"/>
      <c r="AC73" s="87"/>
      <c r="AD73" s="87"/>
      <c r="AE73" s="87"/>
      <c r="AF73" s="87"/>
      <c r="AG73" s="87"/>
      <c r="AH73" s="87"/>
      <c r="AI73" s="87"/>
      <c r="AJ73" s="87"/>
      <c r="AK73" s="87"/>
      <c r="AL73" s="87"/>
      <c r="AM73" s="87"/>
      <c r="AN73" s="87"/>
      <c r="AO73" s="87"/>
      <c r="AP73" s="87"/>
      <c r="AQ73" s="87"/>
      <c r="AR73" s="87"/>
      <c r="AS73" s="87"/>
      <c r="AT73" s="87"/>
      <c r="AU73" s="87"/>
    </row>
    <row r="74" spans="1:47" x14ac:dyDescent="0.35">
      <c r="A74" s="2" t="s">
        <v>2250</v>
      </c>
      <c r="B74" s="67" t="s">
        <v>729</v>
      </c>
      <c r="C74" s="50" t="s">
        <v>1345</v>
      </c>
      <c r="D74" s="139" t="s">
        <v>21</v>
      </c>
      <c r="E74" s="89"/>
      <c r="F74" s="169"/>
      <c r="G74" s="271"/>
      <c r="H74" s="274">
        <f t="shared" si="20"/>
        <v>0</v>
      </c>
      <c r="I74" s="715">
        <f t="shared" si="21"/>
        <v>0</v>
      </c>
      <c r="J74" s="282">
        <f t="shared" si="22"/>
        <v>0</v>
      </c>
      <c r="K74" s="587"/>
      <c r="L74" s="331"/>
      <c r="M74" s="585">
        <f t="shared" si="23"/>
        <v>0</v>
      </c>
      <c r="N74" s="585">
        <f t="shared" si="24"/>
        <v>0</v>
      </c>
      <c r="O74" s="314">
        <f t="shared" si="25"/>
        <v>0</v>
      </c>
      <c r="P74" s="336"/>
      <c r="Q74" s="326"/>
      <c r="R74" s="585">
        <f t="shared" si="26"/>
        <v>0</v>
      </c>
      <c r="S74" s="585">
        <f t="shared" si="27"/>
        <v>0</v>
      </c>
      <c r="T74" s="314">
        <f t="shared" si="28"/>
        <v>0</v>
      </c>
      <c r="U74" s="336"/>
      <c r="V74" s="326"/>
      <c r="W74" s="585">
        <f t="shared" si="29"/>
        <v>0</v>
      </c>
      <c r="X74" s="585">
        <f t="shared" si="30"/>
        <v>0</v>
      </c>
      <c r="Y74" s="314">
        <f t="shared" si="31"/>
        <v>0</v>
      </c>
      <c r="Z74" s="87"/>
      <c r="AA74" s="87"/>
      <c r="AB74" s="87"/>
      <c r="AC74" s="87"/>
      <c r="AD74" s="87"/>
      <c r="AE74" s="87"/>
      <c r="AF74" s="87"/>
      <c r="AG74" s="87"/>
      <c r="AH74" s="87"/>
      <c r="AI74" s="87"/>
      <c r="AJ74" s="87"/>
      <c r="AK74" s="87"/>
      <c r="AL74" s="87"/>
      <c r="AM74" s="87"/>
      <c r="AN74" s="87"/>
      <c r="AO74" s="87"/>
      <c r="AP74" s="87"/>
      <c r="AQ74" s="87"/>
      <c r="AR74" s="87"/>
      <c r="AS74" s="87"/>
      <c r="AT74" s="87"/>
      <c r="AU74" s="87"/>
    </row>
    <row r="75" spans="1:47" x14ac:dyDescent="0.35">
      <c r="A75" s="2" t="s">
        <v>2251</v>
      </c>
      <c r="B75" s="67" t="s">
        <v>729</v>
      </c>
      <c r="C75" s="50" t="s">
        <v>1346</v>
      </c>
      <c r="D75" s="139" t="s">
        <v>21</v>
      </c>
      <c r="E75" s="89"/>
      <c r="F75" s="169"/>
      <c r="G75" s="271"/>
      <c r="H75" s="274">
        <f t="shared" si="20"/>
        <v>0</v>
      </c>
      <c r="I75" s="715">
        <f t="shared" si="21"/>
        <v>0</v>
      </c>
      <c r="J75" s="282">
        <f t="shared" si="22"/>
        <v>0</v>
      </c>
      <c r="K75" s="587"/>
      <c r="L75" s="331"/>
      <c r="M75" s="585">
        <f t="shared" si="23"/>
        <v>0</v>
      </c>
      <c r="N75" s="585">
        <f t="shared" si="24"/>
        <v>0</v>
      </c>
      <c r="O75" s="314">
        <f t="shared" si="25"/>
        <v>0</v>
      </c>
      <c r="P75" s="336"/>
      <c r="Q75" s="326"/>
      <c r="R75" s="585">
        <f t="shared" si="26"/>
        <v>0</v>
      </c>
      <c r="S75" s="585">
        <f t="shared" si="27"/>
        <v>0</v>
      </c>
      <c r="T75" s="314">
        <f t="shared" si="28"/>
        <v>0</v>
      </c>
      <c r="U75" s="336"/>
      <c r="V75" s="326"/>
      <c r="W75" s="585">
        <f t="shared" si="29"/>
        <v>0</v>
      </c>
      <c r="X75" s="585">
        <f t="shared" si="30"/>
        <v>0</v>
      </c>
      <c r="Y75" s="314">
        <f t="shared" si="31"/>
        <v>0</v>
      </c>
      <c r="Z75" s="87"/>
      <c r="AA75" s="87"/>
      <c r="AB75" s="87"/>
      <c r="AC75" s="87"/>
      <c r="AD75" s="87"/>
      <c r="AE75" s="87"/>
      <c r="AF75" s="87"/>
      <c r="AG75" s="87"/>
      <c r="AH75" s="87"/>
      <c r="AI75" s="87"/>
      <c r="AJ75" s="87"/>
      <c r="AK75" s="87"/>
      <c r="AL75" s="87"/>
      <c r="AM75" s="87"/>
      <c r="AN75" s="87"/>
      <c r="AO75" s="87"/>
      <c r="AP75" s="87"/>
      <c r="AQ75" s="87"/>
      <c r="AR75" s="87"/>
      <c r="AS75" s="87"/>
      <c r="AT75" s="87"/>
      <c r="AU75" s="87"/>
    </row>
    <row r="76" spans="1:47" x14ac:dyDescent="0.35">
      <c r="A76" s="2" t="s">
        <v>2252</v>
      </c>
      <c r="B76" s="67" t="s">
        <v>729</v>
      </c>
      <c r="C76" s="50" t="s">
        <v>1347</v>
      </c>
      <c r="D76" s="139" t="s">
        <v>21</v>
      </c>
      <c r="E76" s="89"/>
      <c r="F76" s="169"/>
      <c r="G76" s="271"/>
      <c r="H76" s="274">
        <f t="shared" si="20"/>
        <v>0</v>
      </c>
      <c r="I76" s="715">
        <f t="shared" si="21"/>
        <v>0</v>
      </c>
      <c r="J76" s="282">
        <f t="shared" si="22"/>
        <v>0</v>
      </c>
      <c r="K76" s="587"/>
      <c r="L76" s="331"/>
      <c r="M76" s="585">
        <f t="shared" si="23"/>
        <v>0</v>
      </c>
      <c r="N76" s="585">
        <f t="shared" si="24"/>
        <v>0</v>
      </c>
      <c r="O76" s="314">
        <f t="shared" si="25"/>
        <v>0</v>
      </c>
      <c r="P76" s="336"/>
      <c r="Q76" s="326"/>
      <c r="R76" s="585">
        <f t="shared" si="26"/>
        <v>0</v>
      </c>
      <c r="S76" s="585">
        <f t="shared" si="27"/>
        <v>0</v>
      </c>
      <c r="T76" s="314">
        <f t="shared" si="28"/>
        <v>0</v>
      </c>
      <c r="U76" s="336"/>
      <c r="V76" s="326"/>
      <c r="W76" s="585">
        <f t="shared" si="29"/>
        <v>0</v>
      </c>
      <c r="X76" s="585">
        <f t="shared" si="30"/>
        <v>0</v>
      </c>
      <c r="Y76" s="314">
        <f t="shared" si="31"/>
        <v>0</v>
      </c>
      <c r="Z76" s="87"/>
      <c r="AA76" s="87"/>
      <c r="AB76" s="87"/>
      <c r="AC76" s="87"/>
      <c r="AD76" s="87"/>
      <c r="AE76" s="87"/>
      <c r="AF76" s="87"/>
      <c r="AG76" s="87"/>
      <c r="AH76" s="87"/>
      <c r="AI76" s="87"/>
      <c r="AJ76" s="87"/>
      <c r="AK76" s="87"/>
      <c r="AL76" s="87"/>
      <c r="AM76" s="87"/>
      <c r="AN76" s="87"/>
      <c r="AO76" s="87"/>
      <c r="AP76" s="87"/>
      <c r="AQ76" s="87"/>
      <c r="AR76" s="87"/>
      <c r="AS76" s="87"/>
      <c r="AT76" s="87"/>
      <c r="AU76" s="87"/>
    </row>
    <row r="77" spans="1:47" x14ac:dyDescent="0.35">
      <c r="A77" s="2" t="s">
        <v>2253</v>
      </c>
      <c r="B77" s="67" t="s">
        <v>729</v>
      </c>
      <c r="C77" s="50" t="s">
        <v>1348</v>
      </c>
      <c r="D77" s="139" t="s">
        <v>21</v>
      </c>
      <c r="E77" s="89"/>
      <c r="F77" s="169"/>
      <c r="G77" s="271"/>
      <c r="H77" s="274">
        <f t="shared" si="20"/>
        <v>0</v>
      </c>
      <c r="I77" s="715">
        <f t="shared" si="21"/>
        <v>0</v>
      </c>
      <c r="J77" s="282">
        <f t="shared" si="22"/>
        <v>0</v>
      </c>
      <c r="K77" s="587"/>
      <c r="L77" s="331"/>
      <c r="M77" s="585">
        <f t="shared" si="23"/>
        <v>0</v>
      </c>
      <c r="N77" s="585">
        <f t="shared" si="24"/>
        <v>0</v>
      </c>
      <c r="O77" s="314">
        <f t="shared" si="25"/>
        <v>0</v>
      </c>
      <c r="P77" s="336"/>
      <c r="Q77" s="326"/>
      <c r="R77" s="585">
        <f t="shared" si="26"/>
        <v>0</v>
      </c>
      <c r="S77" s="585">
        <f t="shared" si="27"/>
        <v>0</v>
      </c>
      <c r="T77" s="314">
        <f t="shared" si="28"/>
        <v>0</v>
      </c>
      <c r="U77" s="336"/>
      <c r="V77" s="326"/>
      <c r="W77" s="585">
        <f t="shared" si="29"/>
        <v>0</v>
      </c>
      <c r="X77" s="585">
        <f t="shared" si="30"/>
        <v>0</v>
      </c>
      <c r="Y77" s="314">
        <f t="shared" si="31"/>
        <v>0</v>
      </c>
      <c r="Z77" s="87"/>
      <c r="AA77" s="87"/>
      <c r="AB77" s="87"/>
      <c r="AC77" s="87"/>
      <c r="AD77" s="87"/>
      <c r="AE77" s="87"/>
      <c r="AF77" s="87"/>
      <c r="AG77" s="87"/>
      <c r="AH77" s="87"/>
      <c r="AI77" s="87"/>
      <c r="AJ77" s="87"/>
      <c r="AK77" s="87"/>
      <c r="AL77" s="87"/>
      <c r="AM77" s="87"/>
      <c r="AN77" s="87"/>
      <c r="AO77" s="87"/>
      <c r="AP77" s="87"/>
      <c r="AQ77" s="87"/>
      <c r="AR77" s="87"/>
      <c r="AS77" s="87"/>
      <c r="AT77" s="87"/>
      <c r="AU77" s="87"/>
    </row>
    <row r="78" spans="1:47" x14ac:dyDescent="0.35">
      <c r="A78" s="2" t="s">
        <v>2254</v>
      </c>
      <c r="B78" s="67" t="s">
        <v>729</v>
      </c>
      <c r="C78" s="50" t="s">
        <v>1349</v>
      </c>
      <c r="D78" s="139" t="s">
        <v>21</v>
      </c>
      <c r="E78" s="89"/>
      <c r="F78" s="169"/>
      <c r="G78" s="271"/>
      <c r="H78" s="274">
        <f t="shared" si="20"/>
        <v>0</v>
      </c>
      <c r="I78" s="715">
        <f t="shared" si="21"/>
        <v>0</v>
      </c>
      <c r="J78" s="282">
        <f t="shared" si="22"/>
        <v>0</v>
      </c>
      <c r="K78" s="587"/>
      <c r="L78" s="331"/>
      <c r="M78" s="585">
        <f t="shared" si="23"/>
        <v>0</v>
      </c>
      <c r="N78" s="585">
        <f t="shared" si="24"/>
        <v>0</v>
      </c>
      <c r="O78" s="314">
        <f t="shared" si="25"/>
        <v>0</v>
      </c>
      <c r="P78" s="336"/>
      <c r="Q78" s="326"/>
      <c r="R78" s="585">
        <f t="shared" si="26"/>
        <v>0</v>
      </c>
      <c r="S78" s="585">
        <f t="shared" si="27"/>
        <v>0</v>
      </c>
      <c r="T78" s="314">
        <f t="shared" si="28"/>
        <v>0</v>
      </c>
      <c r="U78" s="336"/>
      <c r="V78" s="326"/>
      <c r="W78" s="585">
        <f t="shared" si="29"/>
        <v>0</v>
      </c>
      <c r="X78" s="585">
        <f t="shared" si="30"/>
        <v>0</v>
      </c>
      <c r="Y78" s="314">
        <f t="shared" si="31"/>
        <v>0</v>
      </c>
      <c r="Z78" s="92"/>
      <c r="AA78" s="92"/>
      <c r="AB78" s="92"/>
      <c r="AC78" s="92"/>
      <c r="AD78" s="92"/>
      <c r="AE78" s="92"/>
      <c r="AF78" s="92"/>
      <c r="AG78" s="92"/>
      <c r="AH78" s="92"/>
      <c r="AI78" s="92"/>
      <c r="AJ78" s="92"/>
      <c r="AK78" s="92"/>
      <c r="AL78" s="92"/>
      <c r="AM78" s="92"/>
      <c r="AN78" s="92"/>
      <c r="AO78" s="92"/>
      <c r="AP78" s="92"/>
      <c r="AQ78" s="92"/>
      <c r="AR78" s="92"/>
      <c r="AS78" s="92"/>
      <c r="AT78" s="92"/>
      <c r="AU78" s="92"/>
    </row>
    <row r="79" spans="1:47" x14ac:dyDescent="0.35">
      <c r="A79" s="2" t="s">
        <v>2255</v>
      </c>
      <c r="B79" s="67" t="s">
        <v>729</v>
      </c>
      <c r="C79" s="50" t="s">
        <v>1350</v>
      </c>
      <c r="D79" s="139" t="s">
        <v>21</v>
      </c>
      <c r="E79" s="89"/>
      <c r="F79" s="169"/>
      <c r="G79" s="271"/>
      <c r="H79" s="274">
        <f t="shared" si="20"/>
        <v>0</v>
      </c>
      <c r="I79" s="715">
        <f t="shared" si="21"/>
        <v>0</v>
      </c>
      <c r="J79" s="282">
        <f t="shared" si="22"/>
        <v>0</v>
      </c>
      <c r="K79" s="587"/>
      <c r="L79" s="331"/>
      <c r="M79" s="585">
        <f t="shared" si="23"/>
        <v>0</v>
      </c>
      <c r="N79" s="585">
        <f t="shared" si="24"/>
        <v>0</v>
      </c>
      <c r="O79" s="314">
        <f t="shared" si="25"/>
        <v>0</v>
      </c>
      <c r="P79" s="336"/>
      <c r="Q79" s="326"/>
      <c r="R79" s="585">
        <f t="shared" si="26"/>
        <v>0</v>
      </c>
      <c r="S79" s="585">
        <f t="shared" si="27"/>
        <v>0</v>
      </c>
      <c r="T79" s="314">
        <f t="shared" si="28"/>
        <v>0</v>
      </c>
      <c r="U79" s="336"/>
      <c r="V79" s="326"/>
      <c r="W79" s="585">
        <f t="shared" si="29"/>
        <v>0</v>
      </c>
      <c r="X79" s="585">
        <f t="shared" si="30"/>
        <v>0</v>
      </c>
      <c r="Y79" s="314">
        <f t="shared" si="31"/>
        <v>0</v>
      </c>
      <c r="Z79" s="92"/>
      <c r="AA79" s="92"/>
      <c r="AB79" s="92"/>
      <c r="AC79" s="92"/>
      <c r="AD79" s="92"/>
      <c r="AE79" s="92"/>
      <c r="AF79" s="92"/>
      <c r="AG79" s="92"/>
      <c r="AH79" s="92"/>
      <c r="AI79" s="92"/>
      <c r="AJ79" s="92"/>
      <c r="AK79" s="92"/>
      <c r="AL79" s="92"/>
      <c r="AM79" s="92"/>
      <c r="AN79" s="92"/>
      <c r="AO79" s="92"/>
      <c r="AP79" s="92"/>
      <c r="AQ79" s="92"/>
      <c r="AR79" s="92"/>
      <c r="AS79" s="92"/>
      <c r="AT79" s="92"/>
      <c r="AU79" s="92"/>
    </row>
    <row r="80" spans="1:47" x14ac:dyDescent="0.35">
      <c r="A80" s="2" t="s">
        <v>2256</v>
      </c>
      <c r="B80" s="67" t="s">
        <v>729</v>
      </c>
      <c r="C80" s="50" t="s">
        <v>1351</v>
      </c>
      <c r="D80" s="139" t="s">
        <v>21</v>
      </c>
      <c r="E80" s="89"/>
      <c r="F80" s="169"/>
      <c r="G80" s="271"/>
      <c r="H80" s="274">
        <f t="shared" si="20"/>
        <v>0</v>
      </c>
      <c r="I80" s="715">
        <f t="shared" si="21"/>
        <v>0</v>
      </c>
      <c r="J80" s="282">
        <f t="shared" si="22"/>
        <v>0</v>
      </c>
      <c r="K80" s="587"/>
      <c r="L80" s="331"/>
      <c r="M80" s="585">
        <f t="shared" si="23"/>
        <v>0</v>
      </c>
      <c r="N80" s="585">
        <f t="shared" si="24"/>
        <v>0</v>
      </c>
      <c r="O80" s="314">
        <f t="shared" si="25"/>
        <v>0</v>
      </c>
      <c r="P80" s="336"/>
      <c r="Q80" s="326"/>
      <c r="R80" s="585">
        <f t="shared" si="26"/>
        <v>0</v>
      </c>
      <c r="S80" s="585">
        <f t="shared" si="27"/>
        <v>0</v>
      </c>
      <c r="T80" s="314">
        <f t="shared" si="28"/>
        <v>0</v>
      </c>
      <c r="U80" s="336"/>
      <c r="V80" s="326"/>
      <c r="W80" s="585">
        <f t="shared" si="29"/>
        <v>0</v>
      </c>
      <c r="X80" s="585">
        <f t="shared" si="30"/>
        <v>0</v>
      </c>
      <c r="Y80" s="314">
        <f t="shared" si="31"/>
        <v>0</v>
      </c>
      <c r="Z80" s="92"/>
      <c r="AA80" s="92"/>
      <c r="AB80" s="92"/>
      <c r="AC80" s="92"/>
      <c r="AD80" s="92"/>
      <c r="AE80" s="92"/>
      <c r="AF80" s="92"/>
      <c r="AG80" s="92"/>
      <c r="AH80" s="92"/>
      <c r="AI80" s="92"/>
      <c r="AJ80" s="92"/>
      <c r="AK80" s="92"/>
      <c r="AL80" s="92"/>
      <c r="AM80" s="92"/>
      <c r="AN80" s="92"/>
      <c r="AO80" s="92"/>
      <c r="AP80" s="92"/>
      <c r="AQ80" s="92"/>
      <c r="AR80" s="92"/>
      <c r="AS80" s="92"/>
      <c r="AT80" s="92"/>
      <c r="AU80" s="92"/>
    </row>
    <row r="81" spans="1:47" x14ac:dyDescent="0.35">
      <c r="A81" s="2" t="s">
        <v>2257</v>
      </c>
      <c r="B81" s="67" t="s">
        <v>729</v>
      </c>
      <c r="C81" s="50" t="s">
        <v>1352</v>
      </c>
      <c r="D81" s="139" t="s">
        <v>21</v>
      </c>
      <c r="E81" s="89"/>
      <c r="F81" s="169"/>
      <c r="G81" s="271"/>
      <c r="H81" s="274">
        <f t="shared" si="20"/>
        <v>0</v>
      </c>
      <c r="I81" s="715">
        <f t="shared" si="21"/>
        <v>0</v>
      </c>
      <c r="J81" s="282">
        <f t="shared" si="22"/>
        <v>0</v>
      </c>
      <c r="K81" s="587"/>
      <c r="L81" s="331"/>
      <c r="M81" s="585">
        <f t="shared" si="23"/>
        <v>0</v>
      </c>
      <c r="N81" s="585">
        <f t="shared" si="24"/>
        <v>0</v>
      </c>
      <c r="O81" s="314">
        <f t="shared" si="25"/>
        <v>0</v>
      </c>
      <c r="P81" s="336"/>
      <c r="Q81" s="326"/>
      <c r="R81" s="585">
        <f t="shared" si="26"/>
        <v>0</v>
      </c>
      <c r="S81" s="585">
        <f t="shared" si="27"/>
        <v>0</v>
      </c>
      <c r="T81" s="314">
        <f t="shared" si="28"/>
        <v>0</v>
      </c>
      <c r="U81" s="336"/>
      <c r="V81" s="326"/>
      <c r="W81" s="585">
        <f t="shared" si="29"/>
        <v>0</v>
      </c>
      <c r="X81" s="585">
        <f t="shared" si="30"/>
        <v>0</v>
      </c>
      <c r="Y81" s="314">
        <f t="shared" si="31"/>
        <v>0</v>
      </c>
      <c r="Z81" s="92"/>
      <c r="AA81" s="92"/>
      <c r="AB81" s="92"/>
      <c r="AC81" s="92"/>
      <c r="AD81" s="92"/>
      <c r="AE81" s="92"/>
      <c r="AF81" s="92"/>
      <c r="AG81" s="92"/>
      <c r="AH81" s="92"/>
      <c r="AI81" s="92"/>
      <c r="AJ81" s="92"/>
      <c r="AK81" s="92"/>
      <c r="AL81" s="92"/>
      <c r="AM81" s="92"/>
      <c r="AN81" s="92"/>
      <c r="AO81" s="92"/>
      <c r="AP81" s="92"/>
      <c r="AQ81" s="92"/>
      <c r="AR81" s="92"/>
      <c r="AS81" s="92"/>
      <c r="AT81" s="92"/>
      <c r="AU81" s="92"/>
    </row>
    <row r="82" spans="1:47" x14ac:dyDescent="0.35">
      <c r="A82" s="2" t="s">
        <v>2258</v>
      </c>
      <c r="B82" s="67" t="s">
        <v>729</v>
      </c>
      <c r="C82" s="50" t="s">
        <v>1353</v>
      </c>
      <c r="D82" s="139" t="s">
        <v>21</v>
      </c>
      <c r="E82" s="89"/>
      <c r="F82" s="169"/>
      <c r="G82" s="271"/>
      <c r="H82" s="274">
        <f t="shared" si="20"/>
        <v>0</v>
      </c>
      <c r="I82" s="715">
        <f t="shared" si="21"/>
        <v>0</v>
      </c>
      <c r="J82" s="282">
        <f t="shared" si="22"/>
        <v>0</v>
      </c>
      <c r="K82" s="587"/>
      <c r="L82" s="331"/>
      <c r="M82" s="585">
        <f t="shared" si="23"/>
        <v>0</v>
      </c>
      <c r="N82" s="585">
        <f t="shared" si="24"/>
        <v>0</v>
      </c>
      <c r="O82" s="314">
        <f t="shared" si="25"/>
        <v>0</v>
      </c>
      <c r="P82" s="336"/>
      <c r="Q82" s="326"/>
      <c r="R82" s="585">
        <f t="shared" si="26"/>
        <v>0</v>
      </c>
      <c r="S82" s="585">
        <f t="shared" si="27"/>
        <v>0</v>
      </c>
      <c r="T82" s="314">
        <f t="shared" si="28"/>
        <v>0</v>
      </c>
      <c r="U82" s="336"/>
      <c r="V82" s="326"/>
      <c r="W82" s="585">
        <f t="shared" si="29"/>
        <v>0</v>
      </c>
      <c r="X82" s="585">
        <f t="shared" si="30"/>
        <v>0</v>
      </c>
      <c r="Y82" s="314">
        <f t="shared" si="31"/>
        <v>0</v>
      </c>
      <c r="Z82" s="92"/>
      <c r="AA82" s="92"/>
      <c r="AB82" s="92"/>
      <c r="AC82" s="92"/>
      <c r="AD82" s="92"/>
      <c r="AE82" s="92"/>
      <c r="AF82" s="92"/>
      <c r="AG82" s="92"/>
      <c r="AH82" s="92"/>
      <c r="AI82" s="92"/>
      <c r="AJ82" s="92"/>
      <c r="AK82" s="92"/>
      <c r="AL82" s="92"/>
      <c r="AM82" s="92"/>
      <c r="AN82" s="92"/>
      <c r="AO82" s="92"/>
      <c r="AP82" s="92"/>
      <c r="AQ82" s="92"/>
      <c r="AR82" s="92"/>
      <c r="AS82" s="92"/>
      <c r="AT82" s="92"/>
      <c r="AU82" s="92"/>
    </row>
    <row r="83" spans="1:47" x14ac:dyDescent="0.35">
      <c r="A83" s="2" t="s">
        <v>2259</v>
      </c>
      <c r="B83" s="67" t="s">
        <v>729</v>
      </c>
      <c r="C83" s="50" t="s">
        <v>1354</v>
      </c>
      <c r="D83" s="139" t="s">
        <v>21</v>
      </c>
      <c r="E83" s="89"/>
      <c r="F83" s="169"/>
      <c r="G83" s="271"/>
      <c r="H83" s="274">
        <f t="shared" si="20"/>
        <v>0</v>
      </c>
      <c r="I83" s="715">
        <f t="shared" si="21"/>
        <v>0</v>
      </c>
      <c r="J83" s="282">
        <f t="shared" si="22"/>
        <v>0</v>
      </c>
      <c r="K83" s="587"/>
      <c r="L83" s="331"/>
      <c r="M83" s="585">
        <f t="shared" si="23"/>
        <v>0</v>
      </c>
      <c r="N83" s="585">
        <f t="shared" si="24"/>
        <v>0</v>
      </c>
      <c r="O83" s="314">
        <f t="shared" si="25"/>
        <v>0</v>
      </c>
      <c r="P83" s="336"/>
      <c r="Q83" s="326"/>
      <c r="R83" s="585">
        <f t="shared" si="26"/>
        <v>0</v>
      </c>
      <c r="S83" s="585">
        <f t="shared" si="27"/>
        <v>0</v>
      </c>
      <c r="T83" s="314">
        <f t="shared" si="28"/>
        <v>0</v>
      </c>
      <c r="U83" s="336"/>
      <c r="V83" s="326"/>
      <c r="W83" s="585">
        <f t="shared" si="29"/>
        <v>0</v>
      </c>
      <c r="X83" s="585">
        <f t="shared" si="30"/>
        <v>0</v>
      </c>
      <c r="Y83" s="314">
        <f t="shared" si="31"/>
        <v>0</v>
      </c>
      <c r="Z83" s="92"/>
      <c r="AA83" s="92"/>
      <c r="AB83" s="92"/>
      <c r="AC83" s="92"/>
      <c r="AD83" s="92"/>
      <c r="AE83" s="92"/>
      <c r="AF83" s="92"/>
      <c r="AG83" s="92"/>
      <c r="AH83" s="92"/>
      <c r="AI83" s="92"/>
      <c r="AJ83" s="92"/>
      <c r="AK83" s="92"/>
      <c r="AL83" s="92"/>
      <c r="AM83" s="92"/>
      <c r="AN83" s="92"/>
      <c r="AO83" s="92"/>
      <c r="AP83" s="92"/>
      <c r="AQ83" s="92"/>
      <c r="AR83" s="92"/>
      <c r="AS83" s="92"/>
      <c r="AT83" s="92"/>
      <c r="AU83" s="92"/>
    </row>
    <row r="84" spans="1:47" x14ac:dyDescent="0.35">
      <c r="A84" s="2" t="s">
        <v>2260</v>
      </c>
      <c r="B84" s="67" t="s">
        <v>729</v>
      </c>
      <c r="C84" s="50" t="s">
        <v>1355</v>
      </c>
      <c r="D84" s="139" t="s">
        <v>21</v>
      </c>
      <c r="E84" s="89"/>
      <c r="F84" s="169"/>
      <c r="G84" s="271"/>
      <c r="H84" s="274">
        <f t="shared" si="20"/>
        <v>0</v>
      </c>
      <c r="I84" s="715">
        <f t="shared" si="21"/>
        <v>0</v>
      </c>
      <c r="J84" s="282">
        <f t="shared" si="22"/>
        <v>0</v>
      </c>
      <c r="K84" s="587"/>
      <c r="L84" s="331"/>
      <c r="M84" s="585">
        <f t="shared" si="23"/>
        <v>0</v>
      </c>
      <c r="N84" s="585">
        <f t="shared" si="24"/>
        <v>0</v>
      </c>
      <c r="O84" s="314">
        <f t="shared" si="25"/>
        <v>0</v>
      </c>
      <c r="P84" s="336"/>
      <c r="Q84" s="326"/>
      <c r="R84" s="585">
        <f t="shared" si="26"/>
        <v>0</v>
      </c>
      <c r="S84" s="585">
        <f t="shared" si="27"/>
        <v>0</v>
      </c>
      <c r="T84" s="314">
        <f t="shared" si="28"/>
        <v>0</v>
      </c>
      <c r="U84" s="336"/>
      <c r="V84" s="326"/>
      <c r="W84" s="585">
        <f t="shared" si="29"/>
        <v>0</v>
      </c>
      <c r="X84" s="585">
        <f t="shared" si="30"/>
        <v>0</v>
      </c>
      <c r="Y84" s="314">
        <f t="shared" si="31"/>
        <v>0</v>
      </c>
      <c r="Z84" s="87"/>
      <c r="AA84" s="87"/>
      <c r="AB84" s="87"/>
      <c r="AC84" s="87"/>
      <c r="AD84" s="87"/>
      <c r="AE84" s="87"/>
      <c r="AF84" s="87"/>
      <c r="AG84" s="87"/>
      <c r="AH84" s="87"/>
      <c r="AI84" s="87"/>
      <c r="AJ84" s="87"/>
      <c r="AK84" s="87"/>
      <c r="AL84" s="87"/>
      <c r="AM84" s="87"/>
      <c r="AN84" s="87"/>
      <c r="AO84" s="87"/>
      <c r="AP84" s="87"/>
      <c r="AQ84" s="87"/>
      <c r="AR84" s="87"/>
      <c r="AS84" s="87"/>
      <c r="AT84" s="87"/>
      <c r="AU84" s="87"/>
    </row>
    <row r="85" spans="1:47" x14ac:dyDescent="0.35">
      <c r="A85" s="2" t="s">
        <v>2261</v>
      </c>
      <c r="B85" s="67" t="s">
        <v>729</v>
      </c>
      <c r="C85" s="50" t="s">
        <v>1356</v>
      </c>
      <c r="D85" s="139" t="s">
        <v>21</v>
      </c>
      <c r="E85" s="89"/>
      <c r="F85" s="169"/>
      <c r="G85" s="271"/>
      <c r="H85" s="274">
        <f t="shared" si="20"/>
        <v>0</v>
      </c>
      <c r="I85" s="715">
        <f t="shared" si="21"/>
        <v>0</v>
      </c>
      <c r="J85" s="282">
        <f t="shared" si="22"/>
        <v>0</v>
      </c>
      <c r="K85" s="587"/>
      <c r="L85" s="331"/>
      <c r="M85" s="585">
        <f t="shared" si="23"/>
        <v>0</v>
      </c>
      <c r="N85" s="585">
        <f t="shared" si="24"/>
        <v>0</v>
      </c>
      <c r="O85" s="314">
        <f t="shared" si="25"/>
        <v>0</v>
      </c>
      <c r="P85" s="336"/>
      <c r="Q85" s="326"/>
      <c r="R85" s="585">
        <f t="shared" si="26"/>
        <v>0</v>
      </c>
      <c r="S85" s="585">
        <f t="shared" si="27"/>
        <v>0</v>
      </c>
      <c r="T85" s="314">
        <f t="shared" si="28"/>
        <v>0</v>
      </c>
      <c r="U85" s="336"/>
      <c r="V85" s="326"/>
      <c r="W85" s="585">
        <f t="shared" si="29"/>
        <v>0</v>
      </c>
      <c r="X85" s="585">
        <f t="shared" si="30"/>
        <v>0</v>
      </c>
      <c r="Y85" s="314">
        <f t="shared" si="31"/>
        <v>0</v>
      </c>
      <c r="Z85" s="92"/>
      <c r="AA85" s="92"/>
      <c r="AB85" s="92"/>
      <c r="AC85" s="92"/>
      <c r="AD85" s="92"/>
      <c r="AE85" s="92"/>
      <c r="AF85" s="92"/>
      <c r="AG85" s="92"/>
      <c r="AH85" s="92"/>
      <c r="AI85" s="92"/>
      <c r="AJ85" s="92"/>
      <c r="AK85" s="92"/>
      <c r="AL85" s="92"/>
      <c r="AM85" s="92"/>
      <c r="AN85" s="92"/>
      <c r="AO85" s="92"/>
      <c r="AP85" s="92"/>
      <c r="AQ85" s="92"/>
      <c r="AR85" s="92"/>
      <c r="AS85" s="92"/>
      <c r="AT85" s="92"/>
      <c r="AU85" s="92"/>
    </row>
    <row r="86" spans="1:47" x14ac:dyDescent="0.35">
      <c r="A86" s="2" t="s">
        <v>2262</v>
      </c>
      <c r="B86" s="67" t="s">
        <v>729</v>
      </c>
      <c r="C86" s="50" t="s">
        <v>1357</v>
      </c>
      <c r="D86" s="139" t="s">
        <v>21</v>
      </c>
      <c r="E86" s="89"/>
      <c r="F86" s="169"/>
      <c r="G86" s="271"/>
      <c r="H86" s="274">
        <f t="shared" si="20"/>
        <v>0</v>
      </c>
      <c r="I86" s="715">
        <f t="shared" si="21"/>
        <v>0</v>
      </c>
      <c r="J86" s="282">
        <f t="shared" si="22"/>
        <v>0</v>
      </c>
      <c r="K86" s="587"/>
      <c r="L86" s="331"/>
      <c r="M86" s="585">
        <f t="shared" si="23"/>
        <v>0</v>
      </c>
      <c r="N86" s="585">
        <f t="shared" si="24"/>
        <v>0</v>
      </c>
      <c r="O86" s="314">
        <f t="shared" si="25"/>
        <v>0</v>
      </c>
      <c r="P86" s="336"/>
      <c r="Q86" s="326"/>
      <c r="R86" s="585">
        <f t="shared" si="26"/>
        <v>0</v>
      </c>
      <c r="S86" s="585">
        <f t="shared" si="27"/>
        <v>0</v>
      </c>
      <c r="T86" s="314">
        <f t="shared" si="28"/>
        <v>0</v>
      </c>
      <c r="U86" s="336"/>
      <c r="V86" s="326"/>
      <c r="W86" s="585">
        <f t="shared" si="29"/>
        <v>0</v>
      </c>
      <c r="X86" s="585">
        <f t="shared" si="30"/>
        <v>0</v>
      </c>
      <c r="Y86" s="314">
        <f t="shared" si="31"/>
        <v>0</v>
      </c>
      <c r="Z86" s="92"/>
      <c r="AA86" s="92"/>
      <c r="AB86" s="92"/>
      <c r="AC86" s="92"/>
      <c r="AD86" s="92"/>
      <c r="AE86" s="92"/>
      <c r="AF86" s="92"/>
      <c r="AG86" s="92"/>
      <c r="AH86" s="92"/>
      <c r="AI86" s="92"/>
      <c r="AJ86" s="92"/>
      <c r="AK86" s="92"/>
      <c r="AL86" s="92"/>
      <c r="AM86" s="92"/>
      <c r="AN86" s="92"/>
      <c r="AO86" s="92"/>
      <c r="AP86" s="92"/>
      <c r="AQ86" s="92"/>
      <c r="AR86" s="92"/>
      <c r="AS86" s="92"/>
      <c r="AT86" s="92"/>
      <c r="AU86" s="92"/>
    </row>
    <row r="87" spans="1:47" x14ac:dyDescent="0.35">
      <c r="A87" s="2" t="s">
        <v>2263</v>
      </c>
      <c r="B87" s="67" t="s">
        <v>729</v>
      </c>
      <c r="C87" s="50" t="s">
        <v>1358</v>
      </c>
      <c r="D87" s="139" t="s">
        <v>21</v>
      </c>
      <c r="E87" s="89"/>
      <c r="F87" s="169"/>
      <c r="G87" s="271"/>
      <c r="H87" s="274">
        <f t="shared" si="20"/>
        <v>0</v>
      </c>
      <c r="I87" s="715">
        <f t="shared" si="21"/>
        <v>0</v>
      </c>
      <c r="J87" s="282">
        <f t="shared" si="22"/>
        <v>0</v>
      </c>
      <c r="K87" s="587"/>
      <c r="L87" s="331"/>
      <c r="M87" s="585">
        <f t="shared" si="23"/>
        <v>0</v>
      </c>
      <c r="N87" s="585">
        <f t="shared" si="24"/>
        <v>0</v>
      </c>
      <c r="O87" s="314">
        <f t="shared" si="25"/>
        <v>0</v>
      </c>
      <c r="P87" s="336"/>
      <c r="Q87" s="326"/>
      <c r="R87" s="585">
        <f t="shared" si="26"/>
        <v>0</v>
      </c>
      <c r="S87" s="585">
        <f t="shared" si="27"/>
        <v>0</v>
      </c>
      <c r="T87" s="314">
        <f t="shared" si="28"/>
        <v>0</v>
      </c>
      <c r="U87" s="336"/>
      <c r="V87" s="326"/>
      <c r="W87" s="585">
        <f t="shared" si="29"/>
        <v>0</v>
      </c>
      <c r="X87" s="585">
        <f t="shared" si="30"/>
        <v>0</v>
      </c>
      <c r="Y87" s="314">
        <f t="shared" si="31"/>
        <v>0</v>
      </c>
      <c r="Z87" s="92"/>
      <c r="AA87" s="92"/>
      <c r="AB87" s="92"/>
      <c r="AC87" s="92"/>
      <c r="AD87" s="92"/>
      <c r="AE87" s="92"/>
      <c r="AF87" s="92"/>
      <c r="AG87" s="92"/>
      <c r="AH87" s="92"/>
      <c r="AI87" s="92"/>
      <c r="AJ87" s="92"/>
      <c r="AK87" s="92"/>
      <c r="AL87" s="92"/>
      <c r="AM87" s="92"/>
      <c r="AN87" s="92"/>
      <c r="AO87" s="92"/>
      <c r="AP87" s="92"/>
      <c r="AQ87" s="92"/>
      <c r="AR87" s="92"/>
      <c r="AS87" s="92"/>
      <c r="AT87" s="92"/>
      <c r="AU87" s="92"/>
    </row>
    <row r="88" spans="1:47" x14ac:dyDescent="0.35">
      <c r="A88" s="2" t="s">
        <v>2264</v>
      </c>
      <c r="B88" s="67" t="s">
        <v>729</v>
      </c>
      <c r="C88" s="50" t="s">
        <v>1360</v>
      </c>
      <c r="D88" s="139" t="s">
        <v>21</v>
      </c>
      <c r="E88" s="89"/>
      <c r="F88" s="169"/>
      <c r="G88" s="271"/>
      <c r="H88" s="274">
        <f t="shared" si="20"/>
        <v>0</v>
      </c>
      <c r="I88" s="715">
        <f t="shared" si="21"/>
        <v>0</v>
      </c>
      <c r="J88" s="282">
        <f t="shared" si="22"/>
        <v>0</v>
      </c>
      <c r="K88" s="587"/>
      <c r="L88" s="331"/>
      <c r="M88" s="585">
        <f t="shared" si="23"/>
        <v>0</v>
      </c>
      <c r="N88" s="585">
        <f t="shared" si="24"/>
        <v>0</v>
      </c>
      <c r="O88" s="314">
        <f t="shared" si="25"/>
        <v>0</v>
      </c>
      <c r="P88" s="336"/>
      <c r="Q88" s="326"/>
      <c r="R88" s="585">
        <f t="shared" si="26"/>
        <v>0</v>
      </c>
      <c r="S88" s="585">
        <f t="shared" si="27"/>
        <v>0</v>
      </c>
      <c r="T88" s="314">
        <f t="shared" si="28"/>
        <v>0</v>
      </c>
      <c r="U88" s="336"/>
      <c r="V88" s="326"/>
      <c r="W88" s="585">
        <f t="shared" si="29"/>
        <v>0</v>
      </c>
      <c r="X88" s="585">
        <f t="shared" si="30"/>
        <v>0</v>
      </c>
      <c r="Y88" s="314">
        <f t="shared" si="31"/>
        <v>0</v>
      </c>
      <c r="Z88" s="92"/>
      <c r="AA88" s="92"/>
      <c r="AB88" s="92"/>
      <c r="AC88" s="92"/>
      <c r="AD88" s="92"/>
      <c r="AE88" s="92"/>
      <c r="AF88" s="92"/>
      <c r="AG88" s="92"/>
      <c r="AH88" s="92"/>
      <c r="AI88" s="92"/>
      <c r="AJ88" s="92"/>
      <c r="AK88" s="92"/>
      <c r="AL88" s="92"/>
      <c r="AM88" s="92"/>
      <c r="AN88" s="92"/>
      <c r="AO88" s="92"/>
      <c r="AP88" s="92"/>
      <c r="AQ88" s="92"/>
      <c r="AR88" s="92"/>
      <c r="AS88" s="92"/>
      <c r="AT88" s="92"/>
      <c r="AU88" s="92"/>
    </row>
    <row r="89" spans="1:47" x14ac:dyDescent="0.35">
      <c r="A89" s="2" t="s">
        <v>2265</v>
      </c>
      <c r="B89" s="67" t="s">
        <v>729</v>
      </c>
      <c r="C89" s="50" t="s">
        <v>1359</v>
      </c>
      <c r="D89" s="139" t="s">
        <v>21</v>
      </c>
      <c r="E89" s="89"/>
      <c r="F89" s="169"/>
      <c r="G89" s="271"/>
      <c r="H89" s="274">
        <f t="shared" si="20"/>
        <v>0</v>
      </c>
      <c r="I89" s="715">
        <f t="shared" si="21"/>
        <v>0</v>
      </c>
      <c r="J89" s="282">
        <f t="shared" si="22"/>
        <v>0</v>
      </c>
      <c r="K89" s="587"/>
      <c r="L89" s="331"/>
      <c r="M89" s="585">
        <f t="shared" si="23"/>
        <v>0</v>
      </c>
      <c r="N89" s="585">
        <f t="shared" si="24"/>
        <v>0</v>
      </c>
      <c r="O89" s="314">
        <f t="shared" si="25"/>
        <v>0</v>
      </c>
      <c r="P89" s="336"/>
      <c r="Q89" s="326"/>
      <c r="R89" s="585">
        <f t="shared" si="26"/>
        <v>0</v>
      </c>
      <c r="S89" s="585">
        <f t="shared" si="27"/>
        <v>0</v>
      </c>
      <c r="T89" s="314">
        <f t="shared" si="28"/>
        <v>0</v>
      </c>
      <c r="U89" s="336"/>
      <c r="V89" s="326"/>
      <c r="W89" s="585">
        <f t="shared" si="29"/>
        <v>0</v>
      </c>
      <c r="X89" s="585">
        <f t="shared" si="30"/>
        <v>0</v>
      </c>
      <c r="Y89" s="314">
        <f t="shared" si="31"/>
        <v>0</v>
      </c>
      <c r="Z89" s="92"/>
      <c r="AA89" s="92"/>
      <c r="AB89" s="92"/>
      <c r="AC89" s="92"/>
      <c r="AD89" s="92"/>
      <c r="AE89" s="92"/>
      <c r="AF89" s="92"/>
      <c r="AG89" s="92"/>
      <c r="AH89" s="92"/>
      <c r="AI89" s="92"/>
      <c r="AJ89" s="92"/>
      <c r="AK89" s="92"/>
      <c r="AL89" s="92"/>
      <c r="AM89" s="92"/>
      <c r="AN89" s="92"/>
      <c r="AO89" s="92"/>
      <c r="AP89" s="92"/>
      <c r="AQ89" s="92"/>
      <c r="AR89" s="92"/>
      <c r="AS89" s="92"/>
      <c r="AT89" s="92"/>
      <c r="AU89" s="92"/>
    </row>
    <row r="90" spans="1:47" x14ac:dyDescent="0.35">
      <c r="A90" s="2" t="s">
        <v>2266</v>
      </c>
      <c r="B90" s="67" t="s">
        <v>729</v>
      </c>
      <c r="C90" s="50" t="s">
        <v>1361</v>
      </c>
      <c r="D90" s="139" t="s">
        <v>21</v>
      </c>
      <c r="E90" s="89"/>
      <c r="F90" s="169"/>
      <c r="G90" s="271"/>
      <c r="H90" s="274">
        <f t="shared" si="20"/>
        <v>0</v>
      </c>
      <c r="I90" s="715">
        <f t="shared" si="21"/>
        <v>0</v>
      </c>
      <c r="J90" s="282">
        <f t="shared" si="22"/>
        <v>0</v>
      </c>
      <c r="K90" s="587"/>
      <c r="L90" s="331"/>
      <c r="M90" s="585">
        <f t="shared" si="23"/>
        <v>0</v>
      </c>
      <c r="N90" s="585">
        <f t="shared" si="24"/>
        <v>0</v>
      </c>
      <c r="O90" s="314">
        <f t="shared" si="25"/>
        <v>0</v>
      </c>
      <c r="P90" s="336"/>
      <c r="Q90" s="326"/>
      <c r="R90" s="585">
        <f t="shared" si="26"/>
        <v>0</v>
      </c>
      <c r="S90" s="585">
        <f t="shared" si="27"/>
        <v>0</v>
      </c>
      <c r="T90" s="314">
        <f t="shared" si="28"/>
        <v>0</v>
      </c>
      <c r="U90" s="336"/>
      <c r="V90" s="326"/>
      <c r="W90" s="585">
        <f t="shared" si="29"/>
        <v>0</v>
      </c>
      <c r="X90" s="585">
        <f t="shared" si="30"/>
        <v>0</v>
      </c>
      <c r="Y90" s="314">
        <f t="shared" si="31"/>
        <v>0</v>
      </c>
      <c r="Z90" s="92"/>
      <c r="AA90" s="92"/>
      <c r="AB90" s="92"/>
      <c r="AC90" s="92"/>
      <c r="AD90" s="92"/>
      <c r="AE90" s="92"/>
      <c r="AF90" s="92"/>
      <c r="AG90" s="92"/>
      <c r="AH90" s="92"/>
      <c r="AI90" s="92"/>
      <c r="AJ90" s="92"/>
      <c r="AK90" s="92"/>
      <c r="AL90" s="92"/>
      <c r="AM90" s="92"/>
      <c r="AN90" s="92"/>
      <c r="AO90" s="92"/>
      <c r="AP90" s="92"/>
      <c r="AQ90" s="92"/>
      <c r="AR90" s="92"/>
      <c r="AS90" s="92"/>
      <c r="AT90" s="92"/>
      <c r="AU90" s="92"/>
    </row>
    <row r="91" spans="1:47" x14ac:dyDescent="0.35">
      <c r="A91" s="2" t="s">
        <v>2267</v>
      </c>
      <c r="B91" s="67" t="s">
        <v>729</v>
      </c>
      <c r="C91" s="50" t="s">
        <v>1362</v>
      </c>
      <c r="D91" s="139" t="s">
        <v>21</v>
      </c>
      <c r="E91" s="89"/>
      <c r="F91" s="169"/>
      <c r="G91" s="271"/>
      <c r="H91" s="274">
        <f t="shared" si="20"/>
        <v>0</v>
      </c>
      <c r="I91" s="715">
        <f t="shared" si="21"/>
        <v>0</v>
      </c>
      <c r="J91" s="282">
        <f t="shared" si="22"/>
        <v>0</v>
      </c>
      <c r="K91" s="587"/>
      <c r="L91" s="331"/>
      <c r="M91" s="585">
        <f t="shared" si="23"/>
        <v>0</v>
      </c>
      <c r="N91" s="585">
        <f t="shared" si="24"/>
        <v>0</v>
      </c>
      <c r="O91" s="314">
        <f t="shared" si="25"/>
        <v>0</v>
      </c>
      <c r="P91" s="336"/>
      <c r="Q91" s="326"/>
      <c r="R91" s="585">
        <f t="shared" si="26"/>
        <v>0</v>
      </c>
      <c r="S91" s="585">
        <f t="shared" si="27"/>
        <v>0</v>
      </c>
      <c r="T91" s="314">
        <f t="shared" si="28"/>
        <v>0</v>
      </c>
      <c r="U91" s="336"/>
      <c r="V91" s="326"/>
      <c r="W91" s="585">
        <f t="shared" si="29"/>
        <v>0</v>
      </c>
      <c r="X91" s="585">
        <f t="shared" si="30"/>
        <v>0</v>
      </c>
      <c r="Y91" s="314">
        <f t="shared" si="31"/>
        <v>0</v>
      </c>
      <c r="Z91" s="92"/>
      <c r="AA91" s="92"/>
      <c r="AB91" s="92"/>
      <c r="AC91" s="92"/>
      <c r="AD91" s="92"/>
      <c r="AE91" s="92"/>
      <c r="AF91" s="92"/>
      <c r="AG91" s="92"/>
      <c r="AH91" s="92"/>
      <c r="AI91" s="92"/>
      <c r="AJ91" s="92"/>
      <c r="AK91" s="92"/>
      <c r="AL91" s="92"/>
      <c r="AM91" s="92"/>
      <c r="AN91" s="92"/>
      <c r="AO91" s="92"/>
      <c r="AP91" s="92"/>
      <c r="AQ91" s="92"/>
      <c r="AR91" s="92"/>
      <c r="AS91" s="92"/>
      <c r="AT91" s="92"/>
      <c r="AU91" s="92"/>
    </row>
    <row r="92" spans="1:47" x14ac:dyDescent="0.35">
      <c r="A92" s="2" t="s">
        <v>2268</v>
      </c>
      <c r="B92" s="67" t="s">
        <v>729</v>
      </c>
      <c r="C92" s="50" t="s">
        <v>1363</v>
      </c>
      <c r="D92" s="139" t="s">
        <v>21</v>
      </c>
      <c r="E92" s="89"/>
      <c r="F92" s="169"/>
      <c r="G92" s="271"/>
      <c r="H92" s="274">
        <f t="shared" si="20"/>
        <v>0</v>
      </c>
      <c r="I92" s="715">
        <f t="shared" si="21"/>
        <v>0</v>
      </c>
      <c r="J92" s="282">
        <f t="shared" si="22"/>
        <v>0</v>
      </c>
      <c r="K92" s="587"/>
      <c r="L92" s="331"/>
      <c r="M92" s="585">
        <f t="shared" si="23"/>
        <v>0</v>
      </c>
      <c r="N92" s="585">
        <f t="shared" si="24"/>
        <v>0</v>
      </c>
      <c r="O92" s="314">
        <f t="shared" si="25"/>
        <v>0</v>
      </c>
      <c r="P92" s="336"/>
      <c r="Q92" s="326"/>
      <c r="R92" s="585">
        <f t="shared" si="26"/>
        <v>0</v>
      </c>
      <c r="S92" s="585">
        <f t="shared" si="27"/>
        <v>0</v>
      </c>
      <c r="T92" s="314">
        <f t="shared" si="28"/>
        <v>0</v>
      </c>
      <c r="U92" s="336"/>
      <c r="V92" s="326"/>
      <c r="W92" s="585">
        <f t="shared" si="29"/>
        <v>0</v>
      </c>
      <c r="X92" s="585">
        <f t="shared" si="30"/>
        <v>0</v>
      </c>
      <c r="Y92" s="314">
        <f t="shared" si="31"/>
        <v>0</v>
      </c>
      <c r="Z92" s="92"/>
      <c r="AA92" s="92"/>
      <c r="AB92" s="92"/>
      <c r="AC92" s="92"/>
      <c r="AD92" s="92"/>
      <c r="AE92" s="92"/>
      <c r="AF92" s="92"/>
      <c r="AG92" s="92"/>
      <c r="AH92" s="92"/>
      <c r="AI92" s="92"/>
      <c r="AJ92" s="92"/>
      <c r="AK92" s="92"/>
      <c r="AL92" s="92"/>
      <c r="AM92" s="92"/>
      <c r="AN92" s="92"/>
      <c r="AO92" s="92"/>
      <c r="AP92" s="92"/>
      <c r="AQ92" s="92"/>
      <c r="AR92" s="92"/>
      <c r="AS92" s="92"/>
      <c r="AT92" s="92"/>
      <c r="AU92" s="92"/>
    </row>
    <row r="93" spans="1:47" x14ac:dyDescent="0.35">
      <c r="A93" s="2" t="s">
        <v>2269</v>
      </c>
      <c r="B93" s="67" t="s">
        <v>729</v>
      </c>
      <c r="C93" s="50" t="s">
        <v>1364</v>
      </c>
      <c r="D93" s="139" t="s">
        <v>21</v>
      </c>
      <c r="E93" s="89"/>
      <c r="F93" s="169"/>
      <c r="G93" s="271"/>
      <c r="H93" s="274">
        <f t="shared" si="20"/>
        <v>0</v>
      </c>
      <c r="I93" s="715">
        <f t="shared" si="21"/>
        <v>0</v>
      </c>
      <c r="J93" s="282">
        <f t="shared" si="22"/>
        <v>0</v>
      </c>
      <c r="K93" s="587"/>
      <c r="L93" s="331"/>
      <c r="M93" s="585">
        <f t="shared" si="23"/>
        <v>0</v>
      </c>
      <c r="N93" s="585">
        <f t="shared" si="24"/>
        <v>0</v>
      </c>
      <c r="O93" s="314">
        <f t="shared" si="25"/>
        <v>0</v>
      </c>
      <c r="P93" s="336"/>
      <c r="Q93" s="326"/>
      <c r="R93" s="585">
        <f t="shared" si="26"/>
        <v>0</v>
      </c>
      <c r="S93" s="585">
        <f t="shared" si="27"/>
        <v>0</v>
      </c>
      <c r="T93" s="314">
        <f t="shared" si="28"/>
        <v>0</v>
      </c>
      <c r="U93" s="336"/>
      <c r="V93" s="326"/>
      <c r="W93" s="585">
        <f t="shared" si="29"/>
        <v>0</v>
      </c>
      <c r="X93" s="585">
        <f t="shared" si="30"/>
        <v>0</v>
      </c>
      <c r="Y93" s="314">
        <f t="shared" si="31"/>
        <v>0</v>
      </c>
      <c r="Z93" s="92"/>
      <c r="AA93" s="92"/>
      <c r="AB93" s="92"/>
      <c r="AC93" s="92"/>
      <c r="AD93" s="92"/>
      <c r="AE93" s="92"/>
      <c r="AF93" s="92"/>
      <c r="AG93" s="92"/>
      <c r="AH93" s="92"/>
      <c r="AI93" s="92"/>
      <c r="AJ93" s="92"/>
      <c r="AK93" s="92"/>
      <c r="AL93" s="92"/>
      <c r="AM93" s="92"/>
      <c r="AN93" s="92"/>
      <c r="AO93" s="92"/>
      <c r="AP93" s="92"/>
      <c r="AQ93" s="92"/>
      <c r="AR93" s="92"/>
      <c r="AS93" s="92"/>
      <c r="AT93" s="92"/>
      <c r="AU93" s="92"/>
    </row>
    <row r="94" spans="1:47" x14ac:dyDescent="0.35">
      <c r="A94" s="2" t="s">
        <v>2270</v>
      </c>
      <c r="B94" s="67" t="s">
        <v>729</v>
      </c>
      <c r="C94" s="50" t="s">
        <v>730</v>
      </c>
      <c r="D94" s="139" t="s">
        <v>21</v>
      </c>
      <c r="E94" s="89"/>
      <c r="F94" s="169"/>
      <c r="G94" s="271"/>
      <c r="H94" s="274">
        <f t="shared" si="20"/>
        <v>0</v>
      </c>
      <c r="I94" s="715">
        <f t="shared" si="21"/>
        <v>0</v>
      </c>
      <c r="J94" s="282">
        <f t="shared" si="22"/>
        <v>0</v>
      </c>
      <c r="K94" s="587"/>
      <c r="L94" s="331"/>
      <c r="M94" s="585">
        <f t="shared" si="23"/>
        <v>0</v>
      </c>
      <c r="N94" s="585">
        <f t="shared" si="24"/>
        <v>0</v>
      </c>
      <c r="O94" s="314">
        <f t="shared" si="25"/>
        <v>0</v>
      </c>
      <c r="P94" s="336"/>
      <c r="Q94" s="326"/>
      <c r="R94" s="585">
        <f t="shared" si="26"/>
        <v>0</v>
      </c>
      <c r="S94" s="585">
        <f t="shared" si="27"/>
        <v>0</v>
      </c>
      <c r="T94" s="314">
        <f t="shared" si="28"/>
        <v>0</v>
      </c>
      <c r="U94" s="336"/>
      <c r="V94" s="326"/>
      <c r="W94" s="585">
        <f t="shared" si="29"/>
        <v>0</v>
      </c>
      <c r="X94" s="585">
        <f t="shared" si="30"/>
        <v>0</v>
      </c>
      <c r="Y94" s="314">
        <f t="shared" si="31"/>
        <v>0</v>
      </c>
      <c r="Z94" s="92"/>
      <c r="AA94" s="92"/>
      <c r="AB94" s="92"/>
      <c r="AC94" s="92"/>
      <c r="AD94" s="92"/>
      <c r="AE94" s="92"/>
      <c r="AF94" s="92"/>
      <c r="AG94" s="92"/>
      <c r="AH94" s="92"/>
      <c r="AI94" s="92"/>
      <c r="AJ94" s="92"/>
      <c r="AK94" s="92"/>
      <c r="AL94" s="92"/>
      <c r="AM94" s="92"/>
      <c r="AN94" s="92"/>
      <c r="AO94" s="92"/>
      <c r="AP94" s="92"/>
      <c r="AQ94" s="92"/>
      <c r="AR94" s="92"/>
      <c r="AS94" s="92"/>
      <c r="AT94" s="92"/>
      <c r="AU94" s="92"/>
    </row>
    <row r="95" spans="1:47" x14ac:dyDescent="0.35">
      <c r="A95" s="2" t="s">
        <v>2271</v>
      </c>
      <c r="B95" s="67" t="s">
        <v>729</v>
      </c>
      <c r="C95" s="50" t="s">
        <v>731</v>
      </c>
      <c r="D95" s="139" t="s">
        <v>21</v>
      </c>
      <c r="E95" s="89"/>
      <c r="F95" s="169"/>
      <c r="G95" s="271"/>
      <c r="H95" s="274">
        <f t="shared" si="20"/>
        <v>0</v>
      </c>
      <c r="I95" s="715">
        <f t="shared" si="21"/>
        <v>0</v>
      </c>
      <c r="J95" s="282">
        <f t="shared" si="22"/>
        <v>0</v>
      </c>
      <c r="K95" s="587"/>
      <c r="L95" s="331"/>
      <c r="M95" s="585">
        <f t="shared" si="23"/>
        <v>0</v>
      </c>
      <c r="N95" s="585">
        <f t="shared" si="24"/>
        <v>0</v>
      </c>
      <c r="O95" s="314">
        <f t="shared" si="25"/>
        <v>0</v>
      </c>
      <c r="P95" s="336"/>
      <c r="Q95" s="326"/>
      <c r="R95" s="585">
        <f t="shared" si="26"/>
        <v>0</v>
      </c>
      <c r="S95" s="585">
        <f t="shared" si="27"/>
        <v>0</v>
      </c>
      <c r="T95" s="314">
        <f t="shared" si="28"/>
        <v>0</v>
      </c>
      <c r="U95" s="336"/>
      <c r="V95" s="326"/>
      <c r="W95" s="585">
        <f t="shared" si="29"/>
        <v>0</v>
      </c>
      <c r="X95" s="585">
        <f t="shared" si="30"/>
        <v>0</v>
      </c>
      <c r="Y95" s="314">
        <f t="shared" si="31"/>
        <v>0</v>
      </c>
      <c r="Z95" s="92"/>
      <c r="AA95" s="92"/>
      <c r="AB95" s="92"/>
      <c r="AC95" s="92"/>
      <c r="AD95" s="92"/>
      <c r="AE95" s="92"/>
      <c r="AF95" s="92"/>
      <c r="AG95" s="92"/>
      <c r="AH95" s="92"/>
      <c r="AI95" s="92"/>
      <c r="AJ95" s="92"/>
      <c r="AK95" s="92"/>
      <c r="AL95" s="92"/>
      <c r="AM95" s="92"/>
      <c r="AN95" s="92"/>
      <c r="AO95" s="92"/>
      <c r="AP95" s="92"/>
      <c r="AQ95" s="92"/>
      <c r="AR95" s="92"/>
      <c r="AS95" s="92"/>
      <c r="AT95" s="92"/>
      <c r="AU95" s="92"/>
    </row>
    <row r="96" spans="1:47" x14ac:dyDescent="0.35">
      <c r="A96" s="2" t="s">
        <v>2272</v>
      </c>
      <c r="B96" s="67" t="s">
        <v>729</v>
      </c>
      <c r="C96" s="50" t="s">
        <v>732</v>
      </c>
      <c r="D96" s="139" t="s">
        <v>21</v>
      </c>
      <c r="E96" s="89"/>
      <c r="F96" s="169"/>
      <c r="G96" s="271"/>
      <c r="H96" s="274">
        <f t="shared" si="20"/>
        <v>0</v>
      </c>
      <c r="I96" s="715">
        <f t="shared" si="21"/>
        <v>0</v>
      </c>
      <c r="J96" s="282">
        <f t="shared" si="22"/>
        <v>0</v>
      </c>
      <c r="K96" s="587"/>
      <c r="L96" s="331"/>
      <c r="M96" s="585">
        <f t="shared" si="23"/>
        <v>0</v>
      </c>
      <c r="N96" s="585">
        <f t="shared" si="24"/>
        <v>0</v>
      </c>
      <c r="O96" s="314">
        <f t="shared" si="25"/>
        <v>0</v>
      </c>
      <c r="P96" s="336"/>
      <c r="Q96" s="326"/>
      <c r="R96" s="585">
        <f t="shared" si="26"/>
        <v>0</v>
      </c>
      <c r="S96" s="585">
        <f t="shared" si="27"/>
        <v>0</v>
      </c>
      <c r="T96" s="314">
        <f t="shared" si="28"/>
        <v>0</v>
      </c>
      <c r="U96" s="336"/>
      <c r="V96" s="326"/>
      <c r="W96" s="585">
        <f t="shared" si="29"/>
        <v>0</v>
      </c>
      <c r="X96" s="585">
        <f t="shared" si="30"/>
        <v>0</v>
      </c>
      <c r="Y96" s="314">
        <f t="shared" si="31"/>
        <v>0</v>
      </c>
      <c r="Z96" s="92"/>
      <c r="AA96" s="92"/>
      <c r="AB96" s="92"/>
      <c r="AC96" s="92"/>
      <c r="AD96" s="92"/>
      <c r="AE96" s="92"/>
      <c r="AF96" s="92"/>
      <c r="AG96" s="92"/>
      <c r="AH96" s="92"/>
      <c r="AI96" s="92"/>
      <c r="AJ96" s="92"/>
      <c r="AK96" s="92"/>
      <c r="AL96" s="92"/>
      <c r="AM96" s="92"/>
      <c r="AN96" s="92"/>
      <c r="AO96" s="92"/>
      <c r="AP96" s="92"/>
      <c r="AQ96" s="92"/>
      <c r="AR96" s="92"/>
      <c r="AS96" s="92"/>
      <c r="AT96" s="92"/>
      <c r="AU96" s="92"/>
    </row>
    <row r="97" spans="1:47" x14ac:dyDescent="0.35">
      <c r="A97" s="2" t="s">
        <v>2273</v>
      </c>
      <c r="B97" s="67" t="s">
        <v>729</v>
      </c>
      <c r="C97" s="50" t="s">
        <v>733</v>
      </c>
      <c r="D97" s="139" t="s">
        <v>21</v>
      </c>
      <c r="E97" s="89"/>
      <c r="F97" s="169"/>
      <c r="G97" s="271"/>
      <c r="H97" s="274">
        <f t="shared" si="20"/>
        <v>0</v>
      </c>
      <c r="I97" s="715">
        <f t="shared" si="21"/>
        <v>0</v>
      </c>
      <c r="J97" s="282">
        <f t="shared" si="22"/>
        <v>0</v>
      </c>
      <c r="K97" s="587"/>
      <c r="L97" s="331"/>
      <c r="M97" s="585">
        <f t="shared" si="23"/>
        <v>0</v>
      </c>
      <c r="N97" s="585">
        <f t="shared" si="24"/>
        <v>0</v>
      </c>
      <c r="O97" s="314">
        <f t="shared" si="25"/>
        <v>0</v>
      </c>
      <c r="P97" s="336"/>
      <c r="Q97" s="326"/>
      <c r="R97" s="585">
        <f t="shared" si="26"/>
        <v>0</v>
      </c>
      <c r="S97" s="585">
        <f t="shared" si="27"/>
        <v>0</v>
      </c>
      <c r="T97" s="314">
        <f t="shared" si="28"/>
        <v>0</v>
      </c>
      <c r="U97" s="336"/>
      <c r="V97" s="326"/>
      <c r="W97" s="585">
        <f t="shared" si="29"/>
        <v>0</v>
      </c>
      <c r="X97" s="585">
        <f t="shared" si="30"/>
        <v>0</v>
      </c>
      <c r="Y97" s="314">
        <f t="shared" si="31"/>
        <v>0</v>
      </c>
      <c r="Z97" s="92"/>
      <c r="AA97" s="92"/>
      <c r="AB97" s="92"/>
      <c r="AC97" s="92"/>
      <c r="AD97" s="92"/>
      <c r="AE97" s="92"/>
      <c r="AF97" s="92"/>
      <c r="AG97" s="92"/>
      <c r="AH97" s="92"/>
      <c r="AI97" s="92"/>
      <c r="AJ97" s="92"/>
      <c r="AK97" s="92"/>
      <c r="AL97" s="92"/>
      <c r="AM97" s="92"/>
      <c r="AN97" s="92"/>
      <c r="AO97" s="92"/>
      <c r="AP97" s="92"/>
      <c r="AQ97" s="92"/>
      <c r="AR97" s="92"/>
      <c r="AS97" s="92"/>
      <c r="AT97" s="92"/>
      <c r="AU97" s="92"/>
    </row>
    <row r="98" spans="1:47" x14ac:dyDescent="0.35">
      <c r="A98" s="2" t="s">
        <v>2274</v>
      </c>
      <c r="B98" s="67" t="s">
        <v>729</v>
      </c>
      <c r="C98" s="50" t="s">
        <v>734</v>
      </c>
      <c r="D98" s="139" t="s">
        <v>21</v>
      </c>
      <c r="E98" s="89"/>
      <c r="F98" s="169"/>
      <c r="G98" s="271"/>
      <c r="H98" s="274">
        <f t="shared" si="20"/>
        <v>0</v>
      </c>
      <c r="I98" s="715">
        <f t="shared" si="21"/>
        <v>0</v>
      </c>
      <c r="J98" s="282">
        <f t="shared" si="22"/>
        <v>0</v>
      </c>
      <c r="K98" s="587"/>
      <c r="L98" s="331"/>
      <c r="M98" s="585">
        <f t="shared" si="23"/>
        <v>0</v>
      </c>
      <c r="N98" s="585">
        <f t="shared" si="24"/>
        <v>0</v>
      </c>
      <c r="O98" s="314">
        <f t="shared" si="25"/>
        <v>0</v>
      </c>
      <c r="P98" s="336"/>
      <c r="Q98" s="326"/>
      <c r="R98" s="585">
        <f t="shared" si="26"/>
        <v>0</v>
      </c>
      <c r="S98" s="585">
        <f t="shared" si="27"/>
        <v>0</v>
      </c>
      <c r="T98" s="314">
        <f t="shared" si="28"/>
        <v>0</v>
      </c>
      <c r="U98" s="336"/>
      <c r="V98" s="326"/>
      <c r="W98" s="585">
        <f t="shared" si="29"/>
        <v>0</v>
      </c>
      <c r="X98" s="585">
        <f t="shared" si="30"/>
        <v>0</v>
      </c>
      <c r="Y98" s="314">
        <f t="shared" si="31"/>
        <v>0</v>
      </c>
      <c r="Z98" s="92"/>
      <c r="AA98" s="92"/>
      <c r="AB98" s="92"/>
      <c r="AC98" s="92"/>
      <c r="AD98" s="92"/>
      <c r="AE98" s="92"/>
      <c r="AF98" s="92"/>
      <c r="AG98" s="92"/>
      <c r="AH98" s="92"/>
      <c r="AI98" s="92"/>
      <c r="AJ98" s="92"/>
      <c r="AK98" s="92"/>
      <c r="AL98" s="92"/>
      <c r="AM98" s="92"/>
      <c r="AN98" s="92"/>
      <c r="AO98" s="92"/>
      <c r="AP98" s="92"/>
      <c r="AQ98" s="92"/>
      <c r="AR98" s="92"/>
      <c r="AS98" s="92"/>
      <c r="AT98" s="92"/>
      <c r="AU98" s="92"/>
    </row>
    <row r="99" spans="1:47" x14ac:dyDescent="0.35">
      <c r="A99" s="2" t="s">
        <v>2275</v>
      </c>
      <c r="B99" s="67" t="s">
        <v>729</v>
      </c>
      <c r="C99" s="50" t="s">
        <v>735</v>
      </c>
      <c r="D99" s="139" t="s">
        <v>21</v>
      </c>
      <c r="E99" s="89"/>
      <c r="F99" s="169"/>
      <c r="G99" s="271"/>
      <c r="H99" s="274">
        <f t="shared" si="20"/>
        <v>0</v>
      </c>
      <c r="I99" s="715">
        <f t="shared" si="21"/>
        <v>0</v>
      </c>
      <c r="J99" s="282">
        <f t="shared" si="22"/>
        <v>0</v>
      </c>
      <c r="K99" s="587"/>
      <c r="L99" s="331"/>
      <c r="M99" s="585">
        <f t="shared" si="23"/>
        <v>0</v>
      </c>
      <c r="N99" s="585">
        <f t="shared" si="24"/>
        <v>0</v>
      </c>
      <c r="O99" s="314">
        <f t="shared" si="25"/>
        <v>0</v>
      </c>
      <c r="P99" s="336"/>
      <c r="Q99" s="326"/>
      <c r="R99" s="585">
        <f t="shared" si="26"/>
        <v>0</v>
      </c>
      <c r="S99" s="585">
        <f t="shared" si="27"/>
        <v>0</v>
      </c>
      <c r="T99" s="314">
        <f t="shared" si="28"/>
        <v>0</v>
      </c>
      <c r="U99" s="336"/>
      <c r="V99" s="326"/>
      <c r="W99" s="585">
        <f t="shared" si="29"/>
        <v>0</v>
      </c>
      <c r="X99" s="585">
        <f t="shared" si="30"/>
        <v>0</v>
      </c>
      <c r="Y99" s="314">
        <f t="shared" si="31"/>
        <v>0</v>
      </c>
      <c r="Z99" s="92"/>
      <c r="AA99" s="92"/>
      <c r="AB99" s="92"/>
      <c r="AC99" s="92"/>
      <c r="AD99" s="92"/>
      <c r="AE99" s="92"/>
      <c r="AF99" s="92"/>
      <c r="AG99" s="92"/>
      <c r="AH99" s="92"/>
      <c r="AI99" s="92"/>
      <c r="AJ99" s="92"/>
      <c r="AK99" s="92"/>
      <c r="AL99" s="92"/>
      <c r="AM99" s="92"/>
      <c r="AN99" s="92"/>
      <c r="AO99" s="92"/>
      <c r="AP99" s="92"/>
      <c r="AQ99" s="92"/>
      <c r="AR99" s="92"/>
      <c r="AS99" s="92"/>
      <c r="AT99" s="92"/>
      <c r="AU99" s="92"/>
    </row>
    <row r="100" spans="1:47" x14ac:dyDescent="0.35">
      <c r="A100" s="2" t="s">
        <v>2276</v>
      </c>
      <c r="B100" s="67" t="s">
        <v>729</v>
      </c>
      <c r="C100" s="50" t="s">
        <v>1304</v>
      </c>
      <c r="D100" s="139" t="s">
        <v>21</v>
      </c>
      <c r="E100" s="89"/>
      <c r="F100" s="169"/>
      <c r="G100" s="271"/>
      <c r="H100" s="274">
        <f t="shared" ref="H100:H104" si="32">F100*E100</f>
        <v>0</v>
      </c>
      <c r="I100" s="715">
        <f t="shared" ref="I100:I104" si="33">E100*G100</f>
        <v>0</v>
      </c>
      <c r="J100" s="282">
        <f t="shared" ref="J100:J104" si="34">(E100*F100)+(E100*G100)</f>
        <v>0</v>
      </c>
      <c r="K100" s="587"/>
      <c r="L100" s="331"/>
      <c r="M100" s="585">
        <f t="shared" ref="M100:M163" si="35">K100*F100</f>
        <v>0</v>
      </c>
      <c r="N100" s="585">
        <f t="shared" ref="N100:N163" si="36">L100*G100</f>
        <v>0</v>
      </c>
      <c r="O100" s="314">
        <f t="shared" ref="O100:O163" si="37">SUM(K100*F100)+(L100*G100)</f>
        <v>0</v>
      </c>
      <c r="P100" s="336"/>
      <c r="Q100" s="326"/>
      <c r="R100" s="585">
        <f t="shared" ref="R100:R163" si="38">P100*F100</f>
        <v>0</v>
      </c>
      <c r="S100" s="585">
        <f t="shared" ref="S100:S163" si="39">Q100*G100</f>
        <v>0</v>
      </c>
      <c r="T100" s="314">
        <f t="shared" ref="T100:T163" si="40">SUM(P100*F100)+(Q100*G100)</f>
        <v>0</v>
      </c>
      <c r="U100" s="336"/>
      <c r="V100" s="326"/>
      <c r="W100" s="585">
        <f t="shared" ref="W100:W163" si="41">U100*F100</f>
        <v>0</v>
      </c>
      <c r="X100" s="585">
        <f t="shared" ref="X100:X163" si="42">V100*G100</f>
        <v>0</v>
      </c>
      <c r="Y100" s="314">
        <f t="shared" ref="Y100:Y163" si="43">SUM(U100*F100)+(V100*G100)</f>
        <v>0</v>
      </c>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row>
    <row r="101" spans="1:47" x14ac:dyDescent="0.35">
      <c r="A101" s="2" t="s">
        <v>2277</v>
      </c>
      <c r="B101" s="67" t="s">
        <v>729</v>
      </c>
      <c r="C101" s="50" t="s">
        <v>1305</v>
      </c>
      <c r="D101" s="139" t="s">
        <v>21</v>
      </c>
      <c r="E101" s="89"/>
      <c r="F101" s="169"/>
      <c r="G101" s="271"/>
      <c r="H101" s="274">
        <f t="shared" si="32"/>
        <v>0</v>
      </c>
      <c r="I101" s="715">
        <f t="shared" si="33"/>
        <v>0</v>
      </c>
      <c r="J101" s="282">
        <f t="shared" si="34"/>
        <v>0</v>
      </c>
      <c r="K101" s="587"/>
      <c r="L101" s="331"/>
      <c r="M101" s="585">
        <f t="shared" si="35"/>
        <v>0</v>
      </c>
      <c r="N101" s="585">
        <f t="shared" si="36"/>
        <v>0</v>
      </c>
      <c r="O101" s="314">
        <f t="shared" si="37"/>
        <v>0</v>
      </c>
      <c r="P101" s="336"/>
      <c r="Q101" s="326"/>
      <c r="R101" s="585">
        <f t="shared" si="38"/>
        <v>0</v>
      </c>
      <c r="S101" s="585">
        <f t="shared" si="39"/>
        <v>0</v>
      </c>
      <c r="T101" s="314">
        <f t="shared" si="40"/>
        <v>0</v>
      </c>
      <c r="U101" s="336"/>
      <c r="V101" s="326"/>
      <c r="W101" s="585">
        <f t="shared" si="41"/>
        <v>0</v>
      </c>
      <c r="X101" s="585">
        <f t="shared" si="42"/>
        <v>0</v>
      </c>
      <c r="Y101" s="314">
        <f t="shared" si="43"/>
        <v>0</v>
      </c>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row>
    <row r="102" spans="1:47" x14ac:dyDescent="0.35">
      <c r="A102" s="2" t="s">
        <v>2278</v>
      </c>
      <c r="B102" s="67">
        <v>1013</v>
      </c>
      <c r="C102" s="50" t="s">
        <v>1500</v>
      </c>
      <c r="D102" s="139" t="s">
        <v>21</v>
      </c>
      <c r="E102" s="89"/>
      <c r="F102" s="169"/>
      <c r="G102" s="271"/>
      <c r="H102" s="274">
        <f t="shared" si="32"/>
        <v>0</v>
      </c>
      <c r="I102" s="715">
        <f t="shared" si="33"/>
        <v>0</v>
      </c>
      <c r="J102" s="282">
        <f t="shared" si="34"/>
        <v>0</v>
      </c>
      <c r="K102" s="587"/>
      <c r="L102" s="331"/>
      <c r="M102" s="585">
        <f t="shared" si="35"/>
        <v>0</v>
      </c>
      <c r="N102" s="585">
        <f t="shared" si="36"/>
        <v>0</v>
      </c>
      <c r="O102" s="314">
        <f t="shared" si="37"/>
        <v>0</v>
      </c>
      <c r="P102" s="336"/>
      <c r="Q102" s="326"/>
      <c r="R102" s="585">
        <f t="shared" si="38"/>
        <v>0</v>
      </c>
      <c r="S102" s="585">
        <f t="shared" si="39"/>
        <v>0</v>
      </c>
      <c r="T102" s="314">
        <f t="shared" si="40"/>
        <v>0</v>
      </c>
      <c r="U102" s="336"/>
      <c r="V102" s="326"/>
      <c r="W102" s="585">
        <f t="shared" si="41"/>
        <v>0</v>
      </c>
      <c r="X102" s="585">
        <f t="shared" si="42"/>
        <v>0</v>
      </c>
      <c r="Y102" s="314">
        <f t="shared" si="43"/>
        <v>0</v>
      </c>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row>
    <row r="103" spans="1:47" ht="31" x14ac:dyDescent="0.35">
      <c r="A103" s="2" t="s">
        <v>2279</v>
      </c>
      <c r="B103" s="67" t="s">
        <v>1501</v>
      </c>
      <c r="C103" s="42" t="s">
        <v>1502</v>
      </c>
      <c r="D103" s="139" t="s">
        <v>21</v>
      </c>
      <c r="E103" s="89"/>
      <c r="F103" s="169"/>
      <c r="G103" s="271"/>
      <c r="H103" s="274">
        <f t="shared" si="32"/>
        <v>0</v>
      </c>
      <c r="I103" s="715">
        <f t="shared" si="33"/>
        <v>0</v>
      </c>
      <c r="J103" s="282">
        <f t="shared" si="34"/>
        <v>0</v>
      </c>
      <c r="K103" s="587"/>
      <c r="L103" s="331"/>
      <c r="M103" s="585">
        <f t="shared" si="35"/>
        <v>0</v>
      </c>
      <c r="N103" s="585">
        <f t="shared" si="36"/>
        <v>0</v>
      </c>
      <c r="O103" s="314">
        <f t="shared" si="37"/>
        <v>0</v>
      </c>
      <c r="P103" s="336"/>
      <c r="Q103" s="326"/>
      <c r="R103" s="585">
        <f t="shared" si="38"/>
        <v>0</v>
      </c>
      <c r="S103" s="585">
        <f t="shared" si="39"/>
        <v>0</v>
      </c>
      <c r="T103" s="314">
        <f t="shared" si="40"/>
        <v>0</v>
      </c>
      <c r="U103" s="336"/>
      <c r="V103" s="326"/>
      <c r="W103" s="585">
        <f t="shared" si="41"/>
        <v>0</v>
      </c>
      <c r="X103" s="585">
        <f t="shared" si="42"/>
        <v>0</v>
      </c>
      <c r="Y103" s="314">
        <f t="shared" si="43"/>
        <v>0</v>
      </c>
    </row>
    <row r="104" spans="1:47" ht="31" x14ac:dyDescent="0.35">
      <c r="A104" s="2" t="s">
        <v>2280</v>
      </c>
      <c r="B104" s="67">
        <v>1034</v>
      </c>
      <c r="C104" s="42" t="s">
        <v>1503</v>
      </c>
      <c r="D104" s="139" t="s">
        <v>21</v>
      </c>
      <c r="E104" s="89"/>
      <c r="F104" s="169"/>
      <c r="G104" s="271"/>
      <c r="H104" s="274">
        <f t="shared" si="32"/>
        <v>0</v>
      </c>
      <c r="I104" s="715">
        <f t="shared" si="33"/>
        <v>0</v>
      </c>
      <c r="J104" s="282">
        <f t="shared" si="34"/>
        <v>0</v>
      </c>
      <c r="K104" s="587"/>
      <c r="L104" s="331"/>
      <c r="M104" s="585">
        <f t="shared" si="35"/>
        <v>0</v>
      </c>
      <c r="N104" s="585">
        <f t="shared" si="36"/>
        <v>0</v>
      </c>
      <c r="O104" s="314">
        <f t="shared" si="37"/>
        <v>0</v>
      </c>
      <c r="P104" s="336"/>
      <c r="Q104" s="326"/>
      <c r="R104" s="585">
        <f t="shared" si="38"/>
        <v>0</v>
      </c>
      <c r="S104" s="585">
        <f t="shared" si="39"/>
        <v>0</v>
      </c>
      <c r="T104" s="314">
        <f t="shared" si="40"/>
        <v>0</v>
      </c>
      <c r="U104" s="336"/>
      <c r="V104" s="326"/>
      <c r="W104" s="585">
        <f t="shared" si="41"/>
        <v>0</v>
      </c>
      <c r="X104" s="585">
        <f t="shared" si="42"/>
        <v>0</v>
      </c>
      <c r="Y104" s="314">
        <f t="shared" si="43"/>
        <v>0</v>
      </c>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row>
    <row r="105" spans="1:47" s="43" customFormat="1" x14ac:dyDescent="0.35">
      <c r="A105" s="153">
        <v>7.3</v>
      </c>
      <c r="B105" s="135"/>
      <c r="C105" s="133" t="s">
        <v>817</v>
      </c>
      <c r="D105" s="138"/>
      <c r="E105" s="294"/>
      <c r="F105" s="266"/>
      <c r="G105" s="269"/>
      <c r="H105" s="693"/>
      <c r="I105" s="693"/>
      <c r="J105" s="526"/>
      <c r="K105" s="589"/>
      <c r="L105" s="397"/>
      <c r="M105" s="590"/>
      <c r="N105" s="590"/>
      <c r="O105" s="313"/>
      <c r="P105" s="335"/>
      <c r="Q105" s="325"/>
      <c r="R105" s="590"/>
      <c r="S105" s="590"/>
      <c r="T105" s="313"/>
      <c r="U105" s="335"/>
      <c r="V105" s="325"/>
      <c r="W105" s="590"/>
      <c r="X105" s="590"/>
      <c r="Y105" s="313"/>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row>
    <row r="106" spans="1:47" s="43" customFormat="1" ht="46.5" x14ac:dyDescent="0.35">
      <c r="A106" s="153"/>
      <c r="B106" s="135"/>
      <c r="C106" s="132" t="s">
        <v>1365</v>
      </c>
      <c r="D106" s="138"/>
      <c r="E106" s="294"/>
      <c r="F106" s="266"/>
      <c r="G106" s="269"/>
      <c r="H106" s="693"/>
      <c r="I106" s="693"/>
      <c r="J106" s="400"/>
      <c r="K106" s="589"/>
      <c r="L106" s="397"/>
      <c r="M106" s="590"/>
      <c r="N106" s="590"/>
      <c r="O106" s="313"/>
      <c r="P106" s="335"/>
      <c r="Q106" s="325"/>
      <c r="R106" s="590"/>
      <c r="S106" s="590"/>
      <c r="T106" s="313"/>
      <c r="U106" s="335"/>
      <c r="V106" s="325"/>
      <c r="W106" s="590"/>
      <c r="X106" s="590"/>
      <c r="Y106" s="313"/>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row>
    <row r="107" spans="1:47" x14ac:dyDescent="0.35">
      <c r="A107" s="68" t="s">
        <v>648</v>
      </c>
      <c r="B107" s="67">
        <v>831</v>
      </c>
      <c r="C107" s="50" t="s">
        <v>1366</v>
      </c>
      <c r="D107" s="139" t="s">
        <v>21</v>
      </c>
      <c r="E107" s="89"/>
      <c r="F107" s="169"/>
      <c r="G107" s="271"/>
      <c r="H107" s="274">
        <f t="shared" ref="H107:H121" si="44">F107*E107</f>
        <v>0</v>
      </c>
      <c r="I107" s="715">
        <f t="shared" ref="I107:I121" si="45">E107*G107</f>
        <v>0</v>
      </c>
      <c r="J107" s="282">
        <f t="shared" ref="J107:J121" si="46">(E107*F107)+(E107*G107)</f>
        <v>0</v>
      </c>
      <c r="K107" s="587"/>
      <c r="L107" s="331"/>
      <c r="M107" s="585">
        <f t="shared" si="35"/>
        <v>0</v>
      </c>
      <c r="N107" s="585">
        <f t="shared" si="36"/>
        <v>0</v>
      </c>
      <c r="O107" s="314">
        <f t="shared" si="37"/>
        <v>0</v>
      </c>
      <c r="P107" s="336"/>
      <c r="Q107" s="326"/>
      <c r="R107" s="585">
        <f t="shared" si="38"/>
        <v>0</v>
      </c>
      <c r="S107" s="585">
        <f t="shared" si="39"/>
        <v>0</v>
      </c>
      <c r="T107" s="314">
        <f t="shared" si="40"/>
        <v>0</v>
      </c>
      <c r="U107" s="336"/>
      <c r="V107" s="326"/>
      <c r="W107" s="585">
        <f t="shared" si="41"/>
        <v>0</v>
      </c>
      <c r="X107" s="585">
        <f t="shared" si="42"/>
        <v>0</v>
      </c>
      <c r="Y107" s="314">
        <f t="shared" si="43"/>
        <v>0</v>
      </c>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row>
    <row r="108" spans="1:47" x14ac:dyDescent="0.35">
      <c r="A108" s="68" t="s">
        <v>871</v>
      </c>
      <c r="B108" s="67">
        <v>831</v>
      </c>
      <c r="C108" s="50" t="s">
        <v>1367</v>
      </c>
      <c r="D108" s="139" t="s">
        <v>21</v>
      </c>
      <c r="E108" s="89"/>
      <c r="F108" s="169"/>
      <c r="G108" s="271"/>
      <c r="H108" s="274">
        <f t="shared" si="44"/>
        <v>0</v>
      </c>
      <c r="I108" s="715">
        <f t="shared" si="45"/>
        <v>0</v>
      </c>
      <c r="J108" s="282">
        <f t="shared" si="46"/>
        <v>0</v>
      </c>
      <c r="K108" s="587"/>
      <c r="L108" s="331"/>
      <c r="M108" s="585">
        <f t="shared" si="35"/>
        <v>0</v>
      </c>
      <c r="N108" s="585">
        <f t="shared" si="36"/>
        <v>0</v>
      </c>
      <c r="O108" s="314">
        <f t="shared" si="37"/>
        <v>0</v>
      </c>
      <c r="P108" s="336"/>
      <c r="Q108" s="326"/>
      <c r="R108" s="585">
        <f t="shared" si="38"/>
        <v>0</v>
      </c>
      <c r="S108" s="585">
        <f t="shared" si="39"/>
        <v>0</v>
      </c>
      <c r="T108" s="314">
        <f t="shared" si="40"/>
        <v>0</v>
      </c>
      <c r="U108" s="336"/>
      <c r="V108" s="326"/>
      <c r="W108" s="585">
        <f t="shared" si="41"/>
        <v>0</v>
      </c>
      <c r="X108" s="585">
        <f t="shared" si="42"/>
        <v>0</v>
      </c>
      <c r="Y108" s="314">
        <f t="shared" si="43"/>
        <v>0</v>
      </c>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row>
    <row r="109" spans="1:47" x14ac:dyDescent="0.35">
      <c r="A109" s="68" t="s">
        <v>872</v>
      </c>
      <c r="B109" s="67">
        <v>831</v>
      </c>
      <c r="C109" s="50" t="s">
        <v>1368</v>
      </c>
      <c r="D109" s="139" t="s">
        <v>21</v>
      </c>
      <c r="E109" s="89"/>
      <c r="F109" s="169"/>
      <c r="G109" s="271"/>
      <c r="H109" s="274">
        <f t="shared" si="44"/>
        <v>0</v>
      </c>
      <c r="I109" s="715">
        <f t="shared" si="45"/>
        <v>0</v>
      </c>
      <c r="J109" s="282">
        <f t="shared" si="46"/>
        <v>0</v>
      </c>
      <c r="K109" s="587"/>
      <c r="L109" s="331"/>
      <c r="M109" s="585">
        <f t="shared" si="35"/>
        <v>0</v>
      </c>
      <c r="N109" s="585">
        <f t="shared" si="36"/>
        <v>0</v>
      </c>
      <c r="O109" s="314">
        <f t="shared" si="37"/>
        <v>0</v>
      </c>
      <c r="P109" s="336"/>
      <c r="Q109" s="326"/>
      <c r="R109" s="585">
        <f t="shared" si="38"/>
        <v>0</v>
      </c>
      <c r="S109" s="585">
        <f t="shared" si="39"/>
        <v>0</v>
      </c>
      <c r="T109" s="314">
        <f t="shared" si="40"/>
        <v>0</v>
      </c>
      <c r="U109" s="336"/>
      <c r="V109" s="326"/>
      <c r="W109" s="585">
        <f t="shared" si="41"/>
        <v>0</v>
      </c>
      <c r="X109" s="585">
        <f t="shared" si="42"/>
        <v>0</v>
      </c>
      <c r="Y109" s="314">
        <f t="shared" si="43"/>
        <v>0</v>
      </c>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row>
    <row r="110" spans="1:47" x14ac:dyDescent="0.35">
      <c r="A110" s="68" t="s">
        <v>873</v>
      </c>
      <c r="B110" s="67">
        <v>832</v>
      </c>
      <c r="C110" s="50" t="s">
        <v>1369</v>
      </c>
      <c r="D110" s="139" t="s">
        <v>21</v>
      </c>
      <c r="E110" s="89"/>
      <c r="F110" s="169"/>
      <c r="G110" s="271"/>
      <c r="H110" s="274">
        <f t="shared" si="44"/>
        <v>0</v>
      </c>
      <c r="I110" s="715">
        <f t="shared" si="45"/>
        <v>0</v>
      </c>
      <c r="J110" s="282">
        <f t="shared" si="46"/>
        <v>0</v>
      </c>
      <c r="K110" s="587"/>
      <c r="L110" s="331"/>
      <c r="M110" s="585">
        <f t="shared" si="35"/>
        <v>0</v>
      </c>
      <c r="N110" s="585">
        <f t="shared" si="36"/>
        <v>0</v>
      </c>
      <c r="O110" s="314">
        <f t="shared" si="37"/>
        <v>0</v>
      </c>
      <c r="P110" s="336"/>
      <c r="Q110" s="326"/>
      <c r="R110" s="585">
        <f t="shared" si="38"/>
        <v>0</v>
      </c>
      <c r="S110" s="585">
        <f t="shared" si="39"/>
        <v>0</v>
      </c>
      <c r="T110" s="314">
        <f t="shared" si="40"/>
        <v>0</v>
      </c>
      <c r="U110" s="336"/>
      <c r="V110" s="326"/>
      <c r="W110" s="585">
        <f t="shared" si="41"/>
        <v>0</v>
      </c>
      <c r="X110" s="585">
        <f t="shared" si="42"/>
        <v>0</v>
      </c>
      <c r="Y110" s="314">
        <f t="shared" si="43"/>
        <v>0</v>
      </c>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row>
    <row r="111" spans="1:47" x14ac:dyDescent="0.35">
      <c r="A111" s="68" t="s">
        <v>2281</v>
      </c>
      <c r="B111" s="67">
        <v>832</v>
      </c>
      <c r="C111" s="50" t="s">
        <v>1370</v>
      </c>
      <c r="D111" s="139" t="s">
        <v>21</v>
      </c>
      <c r="E111" s="89"/>
      <c r="F111" s="169"/>
      <c r="G111" s="271"/>
      <c r="H111" s="274">
        <f t="shared" si="44"/>
        <v>0</v>
      </c>
      <c r="I111" s="715">
        <f t="shared" si="45"/>
        <v>0</v>
      </c>
      <c r="J111" s="282">
        <f t="shared" si="46"/>
        <v>0</v>
      </c>
      <c r="K111" s="587"/>
      <c r="L111" s="331"/>
      <c r="M111" s="585">
        <f t="shared" si="35"/>
        <v>0</v>
      </c>
      <c r="N111" s="585">
        <f t="shared" si="36"/>
        <v>0</v>
      </c>
      <c r="O111" s="314">
        <f t="shared" si="37"/>
        <v>0</v>
      </c>
      <c r="P111" s="336"/>
      <c r="Q111" s="326"/>
      <c r="R111" s="585">
        <f t="shared" si="38"/>
        <v>0</v>
      </c>
      <c r="S111" s="585">
        <f t="shared" si="39"/>
        <v>0</v>
      </c>
      <c r="T111" s="314">
        <f t="shared" si="40"/>
        <v>0</v>
      </c>
      <c r="U111" s="336"/>
      <c r="V111" s="326"/>
      <c r="W111" s="585">
        <f t="shared" si="41"/>
        <v>0</v>
      </c>
      <c r="X111" s="585">
        <f t="shared" si="42"/>
        <v>0</v>
      </c>
      <c r="Y111" s="314">
        <f t="shared" si="43"/>
        <v>0</v>
      </c>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row>
    <row r="112" spans="1:47" x14ac:dyDescent="0.35">
      <c r="A112" s="68" t="s">
        <v>874</v>
      </c>
      <c r="B112" s="67">
        <v>832</v>
      </c>
      <c r="C112" s="50" t="s">
        <v>1371</v>
      </c>
      <c r="D112" s="139" t="s">
        <v>21</v>
      </c>
      <c r="E112" s="89"/>
      <c r="F112" s="169"/>
      <c r="G112" s="271"/>
      <c r="H112" s="274">
        <f t="shared" si="44"/>
        <v>0</v>
      </c>
      <c r="I112" s="715">
        <f t="shared" si="45"/>
        <v>0</v>
      </c>
      <c r="J112" s="282">
        <f t="shared" si="46"/>
        <v>0</v>
      </c>
      <c r="K112" s="587"/>
      <c r="L112" s="331"/>
      <c r="M112" s="585">
        <f t="shared" si="35"/>
        <v>0</v>
      </c>
      <c r="N112" s="585">
        <f t="shared" si="36"/>
        <v>0</v>
      </c>
      <c r="O112" s="314">
        <f t="shared" si="37"/>
        <v>0</v>
      </c>
      <c r="P112" s="336"/>
      <c r="Q112" s="326"/>
      <c r="R112" s="585">
        <f t="shared" si="38"/>
        <v>0</v>
      </c>
      <c r="S112" s="585">
        <f t="shared" si="39"/>
        <v>0</v>
      </c>
      <c r="T112" s="314">
        <f t="shared" si="40"/>
        <v>0</v>
      </c>
      <c r="U112" s="336"/>
      <c r="V112" s="326"/>
      <c r="W112" s="585">
        <f t="shared" si="41"/>
        <v>0</v>
      </c>
      <c r="X112" s="585">
        <f t="shared" si="42"/>
        <v>0</v>
      </c>
      <c r="Y112" s="314">
        <f t="shared" si="43"/>
        <v>0</v>
      </c>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row>
    <row r="113" spans="1:47" x14ac:dyDescent="0.35">
      <c r="A113" s="68" t="s">
        <v>2282</v>
      </c>
      <c r="B113" s="67">
        <v>833</v>
      </c>
      <c r="C113" s="50" t="s">
        <v>1372</v>
      </c>
      <c r="D113" s="139" t="s">
        <v>21</v>
      </c>
      <c r="E113" s="89"/>
      <c r="F113" s="169"/>
      <c r="G113" s="271"/>
      <c r="H113" s="274">
        <f t="shared" si="44"/>
        <v>0</v>
      </c>
      <c r="I113" s="715">
        <f t="shared" si="45"/>
        <v>0</v>
      </c>
      <c r="J113" s="282">
        <f t="shared" si="46"/>
        <v>0</v>
      </c>
      <c r="K113" s="587"/>
      <c r="L113" s="331"/>
      <c r="M113" s="585">
        <f t="shared" si="35"/>
        <v>0</v>
      </c>
      <c r="N113" s="585">
        <f t="shared" si="36"/>
        <v>0</v>
      </c>
      <c r="O113" s="314">
        <f t="shared" si="37"/>
        <v>0</v>
      </c>
      <c r="P113" s="336"/>
      <c r="Q113" s="326"/>
      <c r="R113" s="585">
        <f t="shared" si="38"/>
        <v>0</v>
      </c>
      <c r="S113" s="585">
        <f t="shared" si="39"/>
        <v>0</v>
      </c>
      <c r="T113" s="314">
        <f t="shared" si="40"/>
        <v>0</v>
      </c>
      <c r="U113" s="336"/>
      <c r="V113" s="326"/>
      <c r="W113" s="585">
        <f t="shared" si="41"/>
        <v>0</v>
      </c>
      <c r="X113" s="585">
        <f t="shared" si="42"/>
        <v>0</v>
      </c>
      <c r="Y113" s="314">
        <f t="shared" si="43"/>
        <v>0</v>
      </c>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row>
    <row r="114" spans="1:47" x14ac:dyDescent="0.35">
      <c r="A114" s="68" t="s">
        <v>2283</v>
      </c>
      <c r="B114" s="67">
        <v>833</v>
      </c>
      <c r="C114" s="50" t="s">
        <v>1373</v>
      </c>
      <c r="D114" s="139" t="s">
        <v>21</v>
      </c>
      <c r="E114" s="89"/>
      <c r="F114" s="169"/>
      <c r="G114" s="271"/>
      <c r="H114" s="274">
        <f t="shared" si="44"/>
        <v>0</v>
      </c>
      <c r="I114" s="715">
        <f t="shared" si="45"/>
        <v>0</v>
      </c>
      <c r="J114" s="282">
        <f t="shared" si="46"/>
        <v>0</v>
      </c>
      <c r="K114" s="587"/>
      <c r="L114" s="331"/>
      <c r="M114" s="585">
        <f t="shared" si="35"/>
        <v>0</v>
      </c>
      <c r="N114" s="585">
        <f t="shared" si="36"/>
        <v>0</v>
      </c>
      <c r="O114" s="314">
        <f t="shared" si="37"/>
        <v>0</v>
      </c>
      <c r="P114" s="336"/>
      <c r="Q114" s="326"/>
      <c r="R114" s="585">
        <f t="shared" si="38"/>
        <v>0</v>
      </c>
      <c r="S114" s="585">
        <f t="shared" si="39"/>
        <v>0</v>
      </c>
      <c r="T114" s="314">
        <f t="shared" si="40"/>
        <v>0</v>
      </c>
      <c r="U114" s="336"/>
      <c r="V114" s="326"/>
      <c r="W114" s="585">
        <f t="shared" si="41"/>
        <v>0</v>
      </c>
      <c r="X114" s="585">
        <f t="shared" si="42"/>
        <v>0</v>
      </c>
      <c r="Y114" s="314">
        <f t="shared" si="43"/>
        <v>0</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row>
    <row r="115" spans="1:47" x14ac:dyDescent="0.35">
      <c r="A115" s="68" t="s">
        <v>2284</v>
      </c>
      <c r="B115" s="67">
        <v>833</v>
      </c>
      <c r="C115" s="50" t="s">
        <v>1374</v>
      </c>
      <c r="D115" s="139" t="s">
        <v>21</v>
      </c>
      <c r="E115" s="89"/>
      <c r="F115" s="169"/>
      <c r="G115" s="271"/>
      <c r="H115" s="274">
        <f t="shared" si="44"/>
        <v>0</v>
      </c>
      <c r="I115" s="715">
        <f t="shared" si="45"/>
        <v>0</v>
      </c>
      <c r="J115" s="282">
        <f t="shared" si="46"/>
        <v>0</v>
      </c>
      <c r="K115" s="587"/>
      <c r="L115" s="331"/>
      <c r="M115" s="585">
        <f t="shared" si="35"/>
        <v>0</v>
      </c>
      <c r="N115" s="585">
        <f t="shared" si="36"/>
        <v>0</v>
      </c>
      <c r="O115" s="314">
        <f t="shared" si="37"/>
        <v>0</v>
      </c>
      <c r="P115" s="336"/>
      <c r="Q115" s="326"/>
      <c r="R115" s="585">
        <f t="shared" si="38"/>
        <v>0</v>
      </c>
      <c r="S115" s="585">
        <f t="shared" si="39"/>
        <v>0</v>
      </c>
      <c r="T115" s="314">
        <f t="shared" si="40"/>
        <v>0</v>
      </c>
      <c r="U115" s="336"/>
      <c r="V115" s="326"/>
      <c r="W115" s="585">
        <f t="shared" si="41"/>
        <v>0</v>
      </c>
      <c r="X115" s="585">
        <f t="shared" si="42"/>
        <v>0</v>
      </c>
      <c r="Y115" s="314">
        <f t="shared" si="43"/>
        <v>0</v>
      </c>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row>
    <row r="116" spans="1:47" x14ac:dyDescent="0.35">
      <c r="A116" s="68" t="s">
        <v>2285</v>
      </c>
      <c r="B116" s="67">
        <v>834</v>
      </c>
      <c r="C116" s="50" t="s">
        <v>1375</v>
      </c>
      <c r="D116" s="139" t="s">
        <v>21</v>
      </c>
      <c r="E116" s="89"/>
      <c r="F116" s="169"/>
      <c r="G116" s="271"/>
      <c r="H116" s="274">
        <f t="shared" si="44"/>
        <v>0</v>
      </c>
      <c r="I116" s="715">
        <f t="shared" si="45"/>
        <v>0</v>
      </c>
      <c r="J116" s="282">
        <f t="shared" si="46"/>
        <v>0</v>
      </c>
      <c r="K116" s="587"/>
      <c r="L116" s="331"/>
      <c r="M116" s="585">
        <f t="shared" si="35"/>
        <v>0</v>
      </c>
      <c r="N116" s="585">
        <f t="shared" si="36"/>
        <v>0</v>
      </c>
      <c r="O116" s="314">
        <f t="shared" si="37"/>
        <v>0</v>
      </c>
      <c r="P116" s="336"/>
      <c r="Q116" s="326"/>
      <c r="R116" s="585">
        <f t="shared" si="38"/>
        <v>0</v>
      </c>
      <c r="S116" s="585">
        <f t="shared" si="39"/>
        <v>0</v>
      </c>
      <c r="T116" s="314">
        <f t="shared" si="40"/>
        <v>0</v>
      </c>
      <c r="U116" s="336"/>
      <c r="V116" s="326"/>
      <c r="W116" s="585">
        <f t="shared" si="41"/>
        <v>0</v>
      </c>
      <c r="X116" s="585">
        <f t="shared" si="42"/>
        <v>0</v>
      </c>
      <c r="Y116" s="314">
        <f t="shared" si="43"/>
        <v>0</v>
      </c>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row>
    <row r="117" spans="1:47" x14ac:dyDescent="0.35">
      <c r="A117" s="68" t="s">
        <v>2286</v>
      </c>
      <c r="B117" s="67">
        <v>834</v>
      </c>
      <c r="C117" s="50" t="s">
        <v>1376</v>
      </c>
      <c r="D117" s="139" t="s">
        <v>21</v>
      </c>
      <c r="E117" s="89"/>
      <c r="F117" s="169"/>
      <c r="G117" s="271"/>
      <c r="H117" s="274">
        <f t="shared" si="44"/>
        <v>0</v>
      </c>
      <c r="I117" s="715">
        <f t="shared" si="45"/>
        <v>0</v>
      </c>
      <c r="J117" s="282">
        <f t="shared" si="46"/>
        <v>0</v>
      </c>
      <c r="K117" s="587"/>
      <c r="L117" s="331"/>
      <c r="M117" s="585">
        <f t="shared" si="35"/>
        <v>0</v>
      </c>
      <c r="N117" s="585">
        <f t="shared" si="36"/>
        <v>0</v>
      </c>
      <c r="O117" s="314">
        <f t="shared" si="37"/>
        <v>0</v>
      </c>
      <c r="P117" s="336"/>
      <c r="Q117" s="326"/>
      <c r="R117" s="585">
        <f t="shared" si="38"/>
        <v>0</v>
      </c>
      <c r="S117" s="585">
        <f t="shared" si="39"/>
        <v>0</v>
      </c>
      <c r="T117" s="314">
        <f t="shared" si="40"/>
        <v>0</v>
      </c>
      <c r="U117" s="336"/>
      <c r="V117" s="326"/>
      <c r="W117" s="585">
        <f t="shared" si="41"/>
        <v>0</v>
      </c>
      <c r="X117" s="585">
        <f t="shared" si="42"/>
        <v>0</v>
      </c>
      <c r="Y117" s="314">
        <f t="shared" si="43"/>
        <v>0</v>
      </c>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row>
    <row r="118" spans="1:47" x14ac:dyDescent="0.35">
      <c r="A118" s="68" t="s">
        <v>2287</v>
      </c>
      <c r="B118" s="67">
        <v>834</v>
      </c>
      <c r="C118" s="50" t="s">
        <v>1377</v>
      </c>
      <c r="D118" s="139" t="s">
        <v>21</v>
      </c>
      <c r="E118" s="89"/>
      <c r="F118" s="169"/>
      <c r="G118" s="271"/>
      <c r="H118" s="274">
        <f t="shared" si="44"/>
        <v>0</v>
      </c>
      <c r="I118" s="715">
        <f t="shared" si="45"/>
        <v>0</v>
      </c>
      <c r="J118" s="282">
        <f t="shared" si="46"/>
        <v>0</v>
      </c>
      <c r="K118" s="587"/>
      <c r="L118" s="331"/>
      <c r="M118" s="585">
        <f t="shared" si="35"/>
        <v>0</v>
      </c>
      <c r="N118" s="585">
        <f t="shared" si="36"/>
        <v>0</v>
      </c>
      <c r="O118" s="314">
        <f t="shared" si="37"/>
        <v>0</v>
      </c>
      <c r="P118" s="336"/>
      <c r="Q118" s="326"/>
      <c r="R118" s="585">
        <f t="shared" si="38"/>
        <v>0</v>
      </c>
      <c r="S118" s="585">
        <f t="shared" si="39"/>
        <v>0</v>
      </c>
      <c r="T118" s="314">
        <f t="shared" si="40"/>
        <v>0</v>
      </c>
      <c r="U118" s="336"/>
      <c r="V118" s="326"/>
      <c r="W118" s="585">
        <f t="shared" si="41"/>
        <v>0</v>
      </c>
      <c r="X118" s="585">
        <f t="shared" si="42"/>
        <v>0</v>
      </c>
      <c r="Y118" s="314">
        <f t="shared" si="43"/>
        <v>0</v>
      </c>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row>
    <row r="119" spans="1:47" x14ac:dyDescent="0.35">
      <c r="A119" s="68" t="s">
        <v>2288</v>
      </c>
      <c r="B119" s="67">
        <v>836</v>
      </c>
      <c r="C119" s="50" t="s">
        <v>1378</v>
      </c>
      <c r="D119" s="139" t="s">
        <v>21</v>
      </c>
      <c r="E119" s="89"/>
      <c r="F119" s="169"/>
      <c r="G119" s="271"/>
      <c r="H119" s="274">
        <f t="shared" si="44"/>
        <v>0</v>
      </c>
      <c r="I119" s="715">
        <f t="shared" si="45"/>
        <v>0</v>
      </c>
      <c r="J119" s="282">
        <f t="shared" si="46"/>
        <v>0</v>
      </c>
      <c r="K119" s="587"/>
      <c r="L119" s="331"/>
      <c r="M119" s="585">
        <f t="shared" si="35"/>
        <v>0</v>
      </c>
      <c r="N119" s="585">
        <f t="shared" si="36"/>
        <v>0</v>
      </c>
      <c r="O119" s="314">
        <f t="shared" si="37"/>
        <v>0</v>
      </c>
      <c r="P119" s="336"/>
      <c r="Q119" s="326"/>
      <c r="R119" s="585">
        <f t="shared" si="38"/>
        <v>0</v>
      </c>
      <c r="S119" s="585">
        <f t="shared" si="39"/>
        <v>0</v>
      </c>
      <c r="T119" s="314">
        <f t="shared" si="40"/>
        <v>0</v>
      </c>
      <c r="U119" s="336"/>
      <c r="V119" s="326"/>
      <c r="W119" s="585">
        <f t="shared" si="41"/>
        <v>0</v>
      </c>
      <c r="X119" s="585">
        <f t="shared" si="42"/>
        <v>0</v>
      </c>
      <c r="Y119" s="314">
        <f t="shared" si="43"/>
        <v>0</v>
      </c>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row>
    <row r="120" spans="1:47" x14ac:dyDescent="0.35">
      <c r="A120" s="68" t="s">
        <v>2289</v>
      </c>
      <c r="B120" s="67">
        <v>836</v>
      </c>
      <c r="C120" s="50" t="s">
        <v>1379</v>
      </c>
      <c r="D120" s="139" t="s">
        <v>21</v>
      </c>
      <c r="E120" s="89"/>
      <c r="F120" s="169"/>
      <c r="G120" s="271"/>
      <c r="H120" s="274">
        <f t="shared" si="44"/>
        <v>0</v>
      </c>
      <c r="I120" s="715">
        <f t="shared" si="45"/>
        <v>0</v>
      </c>
      <c r="J120" s="282">
        <f t="shared" si="46"/>
        <v>0</v>
      </c>
      <c r="K120" s="587"/>
      <c r="L120" s="331"/>
      <c r="M120" s="585">
        <f t="shared" si="35"/>
        <v>0</v>
      </c>
      <c r="N120" s="585">
        <f t="shared" si="36"/>
        <v>0</v>
      </c>
      <c r="O120" s="314">
        <f t="shared" si="37"/>
        <v>0</v>
      </c>
      <c r="P120" s="336"/>
      <c r="Q120" s="326"/>
      <c r="R120" s="585">
        <f t="shared" si="38"/>
        <v>0</v>
      </c>
      <c r="S120" s="585">
        <f t="shared" si="39"/>
        <v>0</v>
      </c>
      <c r="T120" s="314">
        <f t="shared" si="40"/>
        <v>0</v>
      </c>
      <c r="U120" s="336"/>
      <c r="V120" s="326"/>
      <c r="W120" s="585">
        <f t="shared" si="41"/>
        <v>0</v>
      </c>
      <c r="X120" s="585">
        <f t="shared" si="42"/>
        <v>0</v>
      </c>
      <c r="Y120" s="314">
        <f t="shared" si="43"/>
        <v>0</v>
      </c>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row>
    <row r="121" spans="1:47" x14ac:dyDescent="0.35">
      <c r="A121" s="68" t="s">
        <v>2290</v>
      </c>
      <c r="B121" s="67">
        <v>836</v>
      </c>
      <c r="C121" s="50" t="s">
        <v>1380</v>
      </c>
      <c r="D121" s="139" t="s">
        <v>21</v>
      </c>
      <c r="E121" s="89"/>
      <c r="F121" s="169"/>
      <c r="G121" s="271"/>
      <c r="H121" s="274">
        <f t="shared" si="44"/>
        <v>0</v>
      </c>
      <c r="I121" s="715">
        <f t="shared" si="45"/>
        <v>0</v>
      </c>
      <c r="J121" s="282">
        <f t="shared" si="46"/>
        <v>0</v>
      </c>
      <c r="K121" s="587"/>
      <c r="L121" s="331"/>
      <c r="M121" s="585">
        <f t="shared" si="35"/>
        <v>0</v>
      </c>
      <c r="N121" s="585">
        <f t="shared" si="36"/>
        <v>0</v>
      </c>
      <c r="O121" s="314">
        <f t="shared" si="37"/>
        <v>0</v>
      </c>
      <c r="P121" s="336"/>
      <c r="Q121" s="326"/>
      <c r="R121" s="585">
        <f t="shared" si="38"/>
        <v>0</v>
      </c>
      <c r="S121" s="585">
        <f t="shared" si="39"/>
        <v>0</v>
      </c>
      <c r="T121" s="314">
        <f t="shared" si="40"/>
        <v>0</v>
      </c>
      <c r="U121" s="336"/>
      <c r="V121" s="326"/>
      <c r="W121" s="585">
        <f t="shared" si="41"/>
        <v>0</v>
      </c>
      <c r="X121" s="585">
        <f t="shared" si="42"/>
        <v>0</v>
      </c>
      <c r="Y121" s="314">
        <f t="shared" si="43"/>
        <v>0</v>
      </c>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row>
    <row r="122" spans="1:47" s="43" customFormat="1" x14ac:dyDescent="0.35">
      <c r="A122" s="153">
        <v>7.4</v>
      </c>
      <c r="B122" s="165"/>
      <c r="C122" s="133" t="s">
        <v>778</v>
      </c>
      <c r="D122" s="138"/>
      <c r="E122" s="294"/>
      <c r="F122" s="266"/>
      <c r="G122" s="269"/>
      <c r="H122" s="693"/>
      <c r="I122" s="693"/>
      <c r="J122" s="526"/>
      <c r="K122" s="589"/>
      <c r="L122" s="397"/>
      <c r="M122" s="590"/>
      <c r="N122" s="590"/>
      <c r="O122" s="313"/>
      <c r="P122" s="335"/>
      <c r="Q122" s="325"/>
      <c r="R122" s="590"/>
      <c r="S122" s="590"/>
      <c r="T122" s="313"/>
      <c r="U122" s="335"/>
      <c r="V122" s="325"/>
      <c r="W122" s="590"/>
      <c r="X122" s="590"/>
      <c r="Y122" s="313"/>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row>
    <row r="123" spans="1:47" s="43" customFormat="1" ht="77.5" x14ac:dyDescent="0.35">
      <c r="A123" s="153"/>
      <c r="B123" s="165"/>
      <c r="C123" s="132" t="s">
        <v>1381</v>
      </c>
      <c r="D123" s="138"/>
      <c r="E123" s="294"/>
      <c r="F123" s="266"/>
      <c r="G123" s="269"/>
      <c r="H123" s="693"/>
      <c r="I123" s="693"/>
      <c r="J123" s="526"/>
      <c r="K123" s="589"/>
      <c r="L123" s="397"/>
      <c r="M123" s="590"/>
      <c r="N123" s="590"/>
      <c r="O123" s="313"/>
      <c r="P123" s="335"/>
      <c r="Q123" s="325"/>
      <c r="R123" s="590"/>
      <c r="S123" s="590"/>
      <c r="T123" s="313"/>
      <c r="U123" s="335"/>
      <c r="V123" s="325"/>
      <c r="W123" s="590"/>
      <c r="X123" s="590"/>
      <c r="Y123" s="313"/>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row>
    <row r="124" spans="1:47" x14ac:dyDescent="0.35">
      <c r="A124" s="51"/>
      <c r="B124" s="135"/>
      <c r="C124" s="164" t="s">
        <v>818</v>
      </c>
      <c r="D124" s="531"/>
      <c r="E124" s="311"/>
      <c r="F124" s="310"/>
      <c r="G124" s="269"/>
      <c r="H124" s="693"/>
      <c r="I124" s="693"/>
      <c r="J124" s="526"/>
      <c r="K124" s="589"/>
      <c r="L124" s="397"/>
      <c r="M124" s="590"/>
      <c r="N124" s="590"/>
      <c r="O124" s="313"/>
      <c r="P124" s="335"/>
      <c r="Q124" s="325"/>
      <c r="R124" s="590"/>
      <c r="S124" s="590"/>
      <c r="T124" s="313"/>
      <c r="U124" s="335"/>
      <c r="V124" s="325"/>
      <c r="W124" s="590"/>
      <c r="X124" s="590"/>
      <c r="Y124" s="313"/>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row>
    <row r="125" spans="1:47" x14ac:dyDescent="0.35">
      <c r="A125" s="51" t="s">
        <v>649</v>
      </c>
      <c r="B125" s="67" t="s">
        <v>1383</v>
      </c>
      <c r="C125" s="136" t="s">
        <v>1382</v>
      </c>
      <c r="D125" s="139" t="s">
        <v>21</v>
      </c>
      <c r="E125" s="89"/>
      <c r="F125" s="169"/>
      <c r="G125" s="271"/>
      <c r="H125" s="274">
        <f t="shared" ref="H125:H131" si="47">F125*E125</f>
        <v>0</v>
      </c>
      <c r="I125" s="715">
        <f t="shared" ref="I125:I131" si="48">E125*G125</f>
        <v>0</v>
      </c>
      <c r="J125" s="282">
        <f t="shared" ref="J125:J131" si="49">(E125*F125)+(E125*G125)</f>
        <v>0</v>
      </c>
      <c r="K125" s="587"/>
      <c r="L125" s="331"/>
      <c r="M125" s="585">
        <f t="shared" si="35"/>
        <v>0</v>
      </c>
      <c r="N125" s="585">
        <f t="shared" si="36"/>
        <v>0</v>
      </c>
      <c r="O125" s="314">
        <f t="shared" si="37"/>
        <v>0</v>
      </c>
      <c r="P125" s="336"/>
      <c r="Q125" s="326"/>
      <c r="R125" s="585">
        <f t="shared" si="38"/>
        <v>0</v>
      </c>
      <c r="S125" s="585">
        <f t="shared" si="39"/>
        <v>0</v>
      </c>
      <c r="T125" s="314">
        <f t="shared" si="40"/>
        <v>0</v>
      </c>
      <c r="U125" s="336"/>
      <c r="V125" s="326"/>
      <c r="W125" s="585">
        <f t="shared" si="41"/>
        <v>0</v>
      </c>
      <c r="X125" s="585">
        <f t="shared" si="42"/>
        <v>0</v>
      </c>
      <c r="Y125" s="314">
        <f t="shared" si="43"/>
        <v>0</v>
      </c>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row>
    <row r="126" spans="1:47" x14ac:dyDescent="0.35">
      <c r="A126" s="51" t="s">
        <v>689</v>
      </c>
      <c r="B126" s="67" t="s">
        <v>1383</v>
      </c>
      <c r="C126" s="136" t="s">
        <v>1384</v>
      </c>
      <c r="D126" s="139" t="s">
        <v>21</v>
      </c>
      <c r="E126" s="89"/>
      <c r="F126" s="169"/>
      <c r="G126" s="271"/>
      <c r="H126" s="274">
        <f t="shared" si="47"/>
        <v>0</v>
      </c>
      <c r="I126" s="715">
        <f t="shared" si="48"/>
        <v>0</v>
      </c>
      <c r="J126" s="282">
        <f t="shared" si="49"/>
        <v>0</v>
      </c>
      <c r="K126" s="587"/>
      <c r="L126" s="331"/>
      <c r="M126" s="585">
        <f t="shared" si="35"/>
        <v>0</v>
      </c>
      <c r="N126" s="585">
        <f t="shared" si="36"/>
        <v>0</v>
      </c>
      <c r="O126" s="314">
        <f t="shared" si="37"/>
        <v>0</v>
      </c>
      <c r="P126" s="336"/>
      <c r="Q126" s="326"/>
      <c r="R126" s="585">
        <f t="shared" si="38"/>
        <v>0</v>
      </c>
      <c r="S126" s="585">
        <f t="shared" si="39"/>
        <v>0</v>
      </c>
      <c r="T126" s="314">
        <f t="shared" si="40"/>
        <v>0</v>
      </c>
      <c r="U126" s="336"/>
      <c r="V126" s="326"/>
      <c r="W126" s="585">
        <f t="shared" si="41"/>
        <v>0</v>
      </c>
      <c r="X126" s="585">
        <f t="shared" si="42"/>
        <v>0</v>
      </c>
      <c r="Y126" s="314">
        <f t="shared" si="43"/>
        <v>0</v>
      </c>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row>
    <row r="127" spans="1:47" x14ac:dyDescent="0.35">
      <c r="A127" s="51" t="s">
        <v>690</v>
      </c>
      <c r="B127" s="67" t="s">
        <v>1383</v>
      </c>
      <c r="C127" s="136" t="s">
        <v>1385</v>
      </c>
      <c r="D127" s="139" t="s">
        <v>21</v>
      </c>
      <c r="E127" s="89"/>
      <c r="F127" s="169"/>
      <c r="G127" s="271"/>
      <c r="H127" s="274">
        <f t="shared" si="47"/>
        <v>0</v>
      </c>
      <c r="I127" s="715">
        <f t="shared" si="48"/>
        <v>0</v>
      </c>
      <c r="J127" s="282">
        <f t="shared" si="49"/>
        <v>0</v>
      </c>
      <c r="K127" s="587"/>
      <c r="L127" s="331"/>
      <c r="M127" s="585">
        <f t="shared" si="35"/>
        <v>0</v>
      </c>
      <c r="N127" s="585">
        <f t="shared" si="36"/>
        <v>0</v>
      </c>
      <c r="O127" s="314">
        <f t="shared" si="37"/>
        <v>0</v>
      </c>
      <c r="P127" s="336"/>
      <c r="Q127" s="326"/>
      <c r="R127" s="585">
        <f t="shared" si="38"/>
        <v>0</v>
      </c>
      <c r="S127" s="585">
        <f t="shared" si="39"/>
        <v>0</v>
      </c>
      <c r="T127" s="314">
        <f t="shared" si="40"/>
        <v>0</v>
      </c>
      <c r="U127" s="336"/>
      <c r="V127" s="326"/>
      <c r="W127" s="585">
        <f t="shared" si="41"/>
        <v>0</v>
      </c>
      <c r="X127" s="585">
        <f t="shared" si="42"/>
        <v>0</v>
      </c>
      <c r="Y127" s="314">
        <f t="shared" si="43"/>
        <v>0</v>
      </c>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row>
    <row r="128" spans="1:47" x14ac:dyDescent="0.35">
      <c r="A128" s="51" t="s">
        <v>2291</v>
      </c>
      <c r="B128" s="67" t="s">
        <v>1383</v>
      </c>
      <c r="C128" s="136" t="s">
        <v>1386</v>
      </c>
      <c r="D128" s="139" t="s">
        <v>21</v>
      </c>
      <c r="E128" s="89"/>
      <c r="F128" s="169"/>
      <c r="G128" s="271"/>
      <c r="H128" s="274">
        <f t="shared" si="47"/>
        <v>0</v>
      </c>
      <c r="I128" s="715">
        <f t="shared" si="48"/>
        <v>0</v>
      </c>
      <c r="J128" s="282">
        <f t="shared" si="49"/>
        <v>0</v>
      </c>
      <c r="K128" s="587"/>
      <c r="L128" s="331"/>
      <c r="M128" s="585">
        <f t="shared" si="35"/>
        <v>0</v>
      </c>
      <c r="N128" s="585">
        <f t="shared" si="36"/>
        <v>0</v>
      </c>
      <c r="O128" s="314">
        <f t="shared" si="37"/>
        <v>0</v>
      </c>
      <c r="P128" s="336"/>
      <c r="Q128" s="326"/>
      <c r="R128" s="585">
        <f t="shared" si="38"/>
        <v>0</v>
      </c>
      <c r="S128" s="585">
        <f t="shared" si="39"/>
        <v>0</v>
      </c>
      <c r="T128" s="314">
        <f t="shared" si="40"/>
        <v>0</v>
      </c>
      <c r="U128" s="336"/>
      <c r="V128" s="326"/>
      <c r="W128" s="585">
        <f t="shared" si="41"/>
        <v>0</v>
      </c>
      <c r="X128" s="585">
        <f t="shared" si="42"/>
        <v>0</v>
      </c>
      <c r="Y128" s="314">
        <f t="shared" si="43"/>
        <v>0</v>
      </c>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row>
    <row r="129" spans="1:47" x14ac:dyDescent="0.35">
      <c r="A129" s="51" t="s">
        <v>2292</v>
      </c>
      <c r="B129" s="67" t="s">
        <v>1383</v>
      </c>
      <c r="C129" s="136" t="s">
        <v>1387</v>
      </c>
      <c r="D129" s="139" t="s">
        <v>21</v>
      </c>
      <c r="E129" s="89"/>
      <c r="F129" s="169"/>
      <c r="G129" s="271"/>
      <c r="H129" s="274">
        <f t="shared" si="47"/>
        <v>0</v>
      </c>
      <c r="I129" s="715">
        <f t="shared" si="48"/>
        <v>0</v>
      </c>
      <c r="J129" s="282">
        <f t="shared" si="49"/>
        <v>0</v>
      </c>
      <c r="K129" s="587"/>
      <c r="L129" s="331"/>
      <c r="M129" s="585">
        <f t="shared" si="35"/>
        <v>0</v>
      </c>
      <c r="N129" s="585">
        <f t="shared" si="36"/>
        <v>0</v>
      </c>
      <c r="O129" s="314">
        <f t="shared" si="37"/>
        <v>0</v>
      </c>
      <c r="P129" s="336"/>
      <c r="Q129" s="326"/>
      <c r="R129" s="585">
        <f t="shared" si="38"/>
        <v>0</v>
      </c>
      <c r="S129" s="585">
        <f t="shared" si="39"/>
        <v>0</v>
      </c>
      <c r="T129" s="314">
        <f t="shared" si="40"/>
        <v>0</v>
      </c>
      <c r="U129" s="336"/>
      <c r="V129" s="326"/>
      <c r="W129" s="585">
        <f t="shared" si="41"/>
        <v>0</v>
      </c>
      <c r="X129" s="585">
        <f t="shared" si="42"/>
        <v>0</v>
      </c>
      <c r="Y129" s="314">
        <f t="shared" si="43"/>
        <v>0</v>
      </c>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row>
    <row r="130" spans="1:47" x14ac:dyDescent="0.35">
      <c r="A130" s="51" t="s">
        <v>2293</v>
      </c>
      <c r="B130" s="67" t="s">
        <v>1383</v>
      </c>
      <c r="C130" s="136" t="s">
        <v>1388</v>
      </c>
      <c r="D130" s="139" t="s">
        <v>21</v>
      </c>
      <c r="E130" s="89"/>
      <c r="F130" s="169"/>
      <c r="G130" s="271"/>
      <c r="H130" s="274">
        <f t="shared" si="47"/>
        <v>0</v>
      </c>
      <c r="I130" s="715">
        <f t="shared" si="48"/>
        <v>0</v>
      </c>
      <c r="J130" s="282">
        <f t="shared" si="49"/>
        <v>0</v>
      </c>
      <c r="K130" s="587"/>
      <c r="L130" s="331"/>
      <c r="M130" s="585">
        <f t="shared" si="35"/>
        <v>0</v>
      </c>
      <c r="N130" s="585">
        <f t="shared" si="36"/>
        <v>0</v>
      </c>
      <c r="O130" s="314">
        <f t="shared" si="37"/>
        <v>0</v>
      </c>
      <c r="P130" s="336"/>
      <c r="Q130" s="326"/>
      <c r="R130" s="585">
        <f t="shared" si="38"/>
        <v>0</v>
      </c>
      <c r="S130" s="585">
        <f t="shared" si="39"/>
        <v>0</v>
      </c>
      <c r="T130" s="314">
        <f t="shared" si="40"/>
        <v>0</v>
      </c>
      <c r="U130" s="336"/>
      <c r="V130" s="326"/>
      <c r="W130" s="585">
        <f t="shared" si="41"/>
        <v>0</v>
      </c>
      <c r="X130" s="585">
        <f t="shared" si="42"/>
        <v>0</v>
      </c>
      <c r="Y130" s="314">
        <f t="shared" si="43"/>
        <v>0</v>
      </c>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row>
    <row r="131" spans="1:47" x14ac:dyDescent="0.35">
      <c r="A131" s="51" t="s">
        <v>2294</v>
      </c>
      <c r="B131" s="67" t="s">
        <v>1383</v>
      </c>
      <c r="C131" s="136" t="s">
        <v>1389</v>
      </c>
      <c r="D131" s="139" t="s">
        <v>21</v>
      </c>
      <c r="E131" s="89"/>
      <c r="F131" s="169"/>
      <c r="G131" s="271"/>
      <c r="H131" s="274">
        <f t="shared" si="47"/>
        <v>0</v>
      </c>
      <c r="I131" s="715">
        <f t="shared" si="48"/>
        <v>0</v>
      </c>
      <c r="J131" s="282">
        <f t="shared" si="49"/>
        <v>0</v>
      </c>
      <c r="K131" s="587"/>
      <c r="L131" s="331"/>
      <c r="M131" s="585">
        <f t="shared" si="35"/>
        <v>0</v>
      </c>
      <c r="N131" s="585">
        <f t="shared" si="36"/>
        <v>0</v>
      </c>
      <c r="O131" s="314">
        <f t="shared" si="37"/>
        <v>0</v>
      </c>
      <c r="P131" s="336"/>
      <c r="Q131" s="326"/>
      <c r="R131" s="585">
        <f t="shared" si="38"/>
        <v>0</v>
      </c>
      <c r="S131" s="585">
        <f t="shared" si="39"/>
        <v>0</v>
      </c>
      <c r="T131" s="314">
        <f t="shared" si="40"/>
        <v>0</v>
      </c>
      <c r="U131" s="336"/>
      <c r="V131" s="326"/>
      <c r="W131" s="585">
        <f t="shared" si="41"/>
        <v>0</v>
      </c>
      <c r="X131" s="585">
        <f t="shared" si="42"/>
        <v>0</v>
      </c>
      <c r="Y131" s="314">
        <f t="shared" si="43"/>
        <v>0</v>
      </c>
      <c r="Z131" s="7"/>
      <c r="AA131" s="7"/>
      <c r="AB131" s="7"/>
      <c r="AC131" s="7"/>
      <c r="AD131" s="7"/>
      <c r="AE131" s="7"/>
      <c r="AF131" s="7"/>
      <c r="AG131" s="7"/>
      <c r="AH131" s="7"/>
      <c r="AI131" s="7"/>
      <c r="AJ131" s="7"/>
      <c r="AK131" s="7"/>
      <c r="AL131" s="7"/>
      <c r="AM131" s="7"/>
      <c r="AN131" s="7"/>
      <c r="AO131" s="7"/>
      <c r="AP131" s="7"/>
      <c r="AQ131" s="7"/>
      <c r="AR131" s="7"/>
      <c r="AS131" s="7"/>
      <c r="AT131" s="7"/>
      <c r="AU131" s="7"/>
    </row>
    <row r="132" spans="1:47" x14ac:dyDescent="0.35">
      <c r="A132" s="51"/>
      <c r="B132" s="135"/>
      <c r="C132" s="164" t="s">
        <v>818</v>
      </c>
      <c r="D132" s="151"/>
      <c r="E132" s="56"/>
      <c r="F132" s="272"/>
      <c r="G132" s="269"/>
      <c r="H132" s="693"/>
      <c r="I132" s="693"/>
      <c r="J132" s="526"/>
      <c r="K132" s="589"/>
      <c r="L132" s="397"/>
      <c r="M132" s="590"/>
      <c r="N132" s="590"/>
      <c r="O132" s="313"/>
      <c r="P132" s="335"/>
      <c r="Q132" s="325"/>
      <c r="R132" s="590"/>
      <c r="S132" s="590"/>
      <c r="T132" s="313"/>
      <c r="U132" s="335"/>
      <c r="V132" s="325"/>
      <c r="W132" s="590"/>
      <c r="X132" s="590"/>
      <c r="Y132" s="313"/>
      <c r="Z132" s="6"/>
      <c r="AA132" s="6"/>
      <c r="AB132" s="6"/>
      <c r="AC132" s="6"/>
      <c r="AD132" s="6"/>
      <c r="AE132" s="6"/>
      <c r="AF132" s="6"/>
      <c r="AG132" s="6"/>
      <c r="AH132" s="6"/>
      <c r="AI132" s="6"/>
      <c r="AJ132" s="6"/>
      <c r="AK132" s="6"/>
      <c r="AL132" s="6"/>
      <c r="AM132" s="6"/>
      <c r="AN132" s="6"/>
      <c r="AO132" s="6"/>
      <c r="AP132" s="6"/>
      <c r="AQ132" s="6"/>
      <c r="AR132" s="6"/>
      <c r="AS132" s="6"/>
      <c r="AT132" s="6"/>
      <c r="AU132" s="6"/>
    </row>
    <row r="133" spans="1:47" x14ac:dyDescent="0.35">
      <c r="A133" s="51" t="s">
        <v>2295</v>
      </c>
      <c r="B133" s="67">
        <v>3147</v>
      </c>
      <c r="C133" s="50" t="s">
        <v>1390</v>
      </c>
      <c r="D133" s="139" t="s">
        <v>21</v>
      </c>
      <c r="E133" s="89"/>
      <c r="F133" s="169"/>
      <c r="G133" s="271"/>
      <c r="H133" s="274">
        <f t="shared" ref="H133:H135" si="50">F133*E133</f>
        <v>0</v>
      </c>
      <c r="I133" s="715">
        <f t="shared" ref="I133:I135" si="51">E133*G133</f>
        <v>0</v>
      </c>
      <c r="J133" s="282">
        <f t="shared" ref="J133:J135" si="52">(E133*F133)+(E133*G133)</f>
        <v>0</v>
      </c>
      <c r="K133" s="587"/>
      <c r="L133" s="331"/>
      <c r="M133" s="585">
        <f t="shared" si="35"/>
        <v>0</v>
      </c>
      <c r="N133" s="585">
        <f t="shared" si="36"/>
        <v>0</v>
      </c>
      <c r="O133" s="314">
        <f t="shared" si="37"/>
        <v>0</v>
      </c>
      <c r="P133" s="336"/>
      <c r="Q133" s="326"/>
      <c r="R133" s="585">
        <f t="shared" si="38"/>
        <v>0</v>
      </c>
      <c r="S133" s="585">
        <f t="shared" si="39"/>
        <v>0</v>
      </c>
      <c r="T133" s="314">
        <f t="shared" si="40"/>
        <v>0</v>
      </c>
      <c r="U133" s="336"/>
      <c r="V133" s="326"/>
      <c r="W133" s="585">
        <f t="shared" si="41"/>
        <v>0</v>
      </c>
      <c r="X133" s="585">
        <f t="shared" si="42"/>
        <v>0</v>
      </c>
      <c r="Y133" s="314">
        <f t="shared" si="43"/>
        <v>0</v>
      </c>
      <c r="Z133" s="6"/>
      <c r="AA133" s="6"/>
      <c r="AB133" s="6"/>
      <c r="AC133" s="6"/>
      <c r="AD133" s="6"/>
      <c r="AE133" s="6"/>
      <c r="AF133" s="6"/>
      <c r="AG133" s="6"/>
      <c r="AH133" s="6"/>
      <c r="AI133" s="6"/>
      <c r="AJ133" s="6"/>
      <c r="AK133" s="6"/>
      <c r="AL133" s="6"/>
      <c r="AM133" s="6"/>
      <c r="AN133" s="6"/>
      <c r="AO133" s="6"/>
      <c r="AP133" s="6"/>
      <c r="AQ133" s="6"/>
      <c r="AR133" s="6"/>
      <c r="AS133" s="6"/>
      <c r="AT133" s="6"/>
      <c r="AU133" s="6"/>
    </row>
    <row r="134" spans="1:47" x14ac:dyDescent="0.35">
      <c r="A134" s="51" t="s">
        <v>2296</v>
      </c>
      <c r="B134" s="67">
        <v>3147</v>
      </c>
      <c r="C134" s="50" t="s">
        <v>1391</v>
      </c>
      <c r="D134" s="139" t="s">
        <v>21</v>
      </c>
      <c r="E134" s="89"/>
      <c r="F134" s="169"/>
      <c r="G134" s="271"/>
      <c r="H134" s="274">
        <f t="shared" si="50"/>
        <v>0</v>
      </c>
      <c r="I134" s="715">
        <f t="shared" si="51"/>
        <v>0</v>
      </c>
      <c r="J134" s="282">
        <f t="shared" si="52"/>
        <v>0</v>
      </c>
      <c r="K134" s="587"/>
      <c r="L134" s="331"/>
      <c r="M134" s="585">
        <f t="shared" si="35"/>
        <v>0</v>
      </c>
      <c r="N134" s="585">
        <f t="shared" si="36"/>
        <v>0</v>
      </c>
      <c r="O134" s="314">
        <f t="shared" si="37"/>
        <v>0</v>
      </c>
      <c r="P134" s="336"/>
      <c r="Q134" s="326"/>
      <c r="R134" s="585">
        <f t="shared" si="38"/>
        <v>0</v>
      </c>
      <c r="S134" s="585">
        <f t="shared" si="39"/>
        <v>0</v>
      </c>
      <c r="T134" s="314">
        <f t="shared" si="40"/>
        <v>0</v>
      </c>
      <c r="U134" s="336"/>
      <c r="V134" s="326"/>
      <c r="W134" s="585">
        <f t="shared" si="41"/>
        <v>0</v>
      </c>
      <c r="X134" s="585">
        <f t="shared" si="42"/>
        <v>0</v>
      </c>
      <c r="Y134" s="314">
        <f t="shared" si="43"/>
        <v>0</v>
      </c>
      <c r="Z134" s="6"/>
      <c r="AA134" s="6"/>
      <c r="AB134" s="6"/>
      <c r="AC134" s="6"/>
      <c r="AD134" s="6"/>
      <c r="AE134" s="6"/>
      <c r="AF134" s="6"/>
      <c r="AG134" s="6"/>
      <c r="AH134" s="6"/>
      <c r="AI134" s="6"/>
      <c r="AJ134" s="6"/>
      <c r="AK134" s="6"/>
      <c r="AL134" s="6"/>
      <c r="AM134" s="6"/>
      <c r="AN134" s="6"/>
      <c r="AO134" s="6"/>
      <c r="AP134" s="6"/>
      <c r="AQ134" s="6"/>
      <c r="AR134" s="6"/>
      <c r="AS134" s="6"/>
      <c r="AT134" s="6"/>
      <c r="AU134" s="6"/>
    </row>
    <row r="135" spans="1:47" x14ac:dyDescent="0.35">
      <c r="A135" s="51" t="s">
        <v>2297</v>
      </c>
      <c r="B135" s="67">
        <v>3147</v>
      </c>
      <c r="C135" s="50" t="s">
        <v>1392</v>
      </c>
      <c r="D135" s="139" t="s">
        <v>21</v>
      </c>
      <c r="E135" s="89"/>
      <c r="F135" s="169"/>
      <c r="G135" s="271"/>
      <c r="H135" s="274">
        <f t="shared" si="50"/>
        <v>0</v>
      </c>
      <c r="I135" s="715">
        <f t="shared" si="51"/>
        <v>0</v>
      </c>
      <c r="J135" s="282">
        <f t="shared" si="52"/>
        <v>0</v>
      </c>
      <c r="K135" s="587"/>
      <c r="L135" s="331"/>
      <c r="M135" s="585">
        <f t="shared" si="35"/>
        <v>0</v>
      </c>
      <c r="N135" s="585">
        <f t="shared" si="36"/>
        <v>0</v>
      </c>
      <c r="O135" s="314">
        <f t="shared" si="37"/>
        <v>0</v>
      </c>
      <c r="P135" s="336"/>
      <c r="Q135" s="326"/>
      <c r="R135" s="585">
        <f t="shared" si="38"/>
        <v>0</v>
      </c>
      <c r="S135" s="585">
        <f t="shared" si="39"/>
        <v>0</v>
      </c>
      <c r="T135" s="314">
        <f t="shared" si="40"/>
        <v>0</v>
      </c>
      <c r="U135" s="336"/>
      <c r="V135" s="326"/>
      <c r="W135" s="585">
        <f t="shared" si="41"/>
        <v>0</v>
      </c>
      <c r="X135" s="585">
        <f t="shared" si="42"/>
        <v>0</v>
      </c>
      <c r="Y135" s="314">
        <f t="shared" si="43"/>
        <v>0</v>
      </c>
      <c r="Z135" s="6"/>
      <c r="AA135" s="6"/>
      <c r="AB135" s="6"/>
      <c r="AC135" s="6"/>
      <c r="AD135" s="6"/>
      <c r="AE135" s="6"/>
      <c r="AF135" s="6"/>
      <c r="AG135" s="6"/>
      <c r="AH135" s="6"/>
      <c r="AI135" s="6"/>
      <c r="AJ135" s="6"/>
      <c r="AK135" s="6"/>
      <c r="AL135" s="6"/>
      <c r="AM135" s="6"/>
      <c r="AN135" s="6"/>
      <c r="AO135" s="6"/>
      <c r="AP135" s="6"/>
      <c r="AQ135" s="6"/>
      <c r="AR135" s="6"/>
      <c r="AS135" s="6"/>
      <c r="AT135" s="6"/>
      <c r="AU135" s="6"/>
    </row>
    <row r="136" spans="1:47" s="43" customFormat="1" x14ac:dyDescent="0.35">
      <c r="A136" s="153">
        <v>7.5</v>
      </c>
      <c r="B136" s="165"/>
      <c r="C136" s="133" t="s">
        <v>819</v>
      </c>
      <c r="D136" s="151"/>
      <c r="E136" s="56"/>
      <c r="F136" s="272"/>
      <c r="G136" s="269"/>
      <c r="H136" s="693"/>
      <c r="I136" s="693"/>
      <c r="J136" s="526"/>
      <c r="K136" s="589"/>
      <c r="L136" s="397"/>
      <c r="M136" s="590"/>
      <c r="N136" s="590"/>
      <c r="O136" s="313"/>
      <c r="P136" s="335"/>
      <c r="Q136" s="325"/>
      <c r="R136" s="590"/>
      <c r="S136" s="590"/>
      <c r="T136" s="313"/>
      <c r="U136" s="335"/>
      <c r="V136" s="325"/>
      <c r="W136" s="590"/>
      <c r="X136" s="590"/>
      <c r="Y136" s="313"/>
      <c r="Z136" s="6"/>
      <c r="AA136" s="6"/>
      <c r="AB136" s="6"/>
      <c r="AC136" s="6"/>
      <c r="AD136" s="6"/>
      <c r="AE136" s="6"/>
      <c r="AF136" s="6"/>
      <c r="AG136" s="6"/>
      <c r="AH136" s="6"/>
      <c r="AI136" s="6"/>
      <c r="AJ136" s="6"/>
      <c r="AK136" s="6"/>
      <c r="AL136" s="6"/>
      <c r="AM136" s="6"/>
      <c r="AN136" s="6"/>
      <c r="AO136" s="6"/>
      <c r="AP136" s="6"/>
      <c r="AQ136" s="6"/>
      <c r="AR136" s="6"/>
      <c r="AS136" s="6"/>
      <c r="AT136" s="6"/>
      <c r="AU136" s="6"/>
    </row>
    <row r="137" spans="1:47" ht="90.5" customHeight="1" x14ac:dyDescent="0.35">
      <c r="A137" s="153"/>
      <c r="B137" s="165"/>
      <c r="C137" s="64" t="s">
        <v>1405</v>
      </c>
      <c r="D137" s="151"/>
      <c r="E137" s="56"/>
      <c r="F137" s="272"/>
      <c r="G137" s="269"/>
      <c r="H137" s="693"/>
      <c r="I137" s="693"/>
      <c r="J137" s="526"/>
      <c r="K137" s="589"/>
      <c r="L137" s="397"/>
      <c r="M137" s="590"/>
      <c r="N137" s="590"/>
      <c r="O137" s="313"/>
      <c r="P137" s="335"/>
      <c r="Q137" s="325"/>
      <c r="R137" s="590"/>
      <c r="S137" s="590"/>
      <c r="T137" s="313"/>
      <c r="U137" s="335"/>
      <c r="V137" s="325"/>
      <c r="W137" s="590"/>
      <c r="X137" s="590"/>
      <c r="Y137" s="313"/>
      <c r="Z137" s="6"/>
      <c r="AA137" s="6"/>
      <c r="AB137" s="6"/>
      <c r="AC137" s="6"/>
      <c r="AD137" s="6"/>
      <c r="AE137" s="6"/>
      <c r="AF137" s="6"/>
      <c r="AG137" s="6"/>
      <c r="AH137" s="6"/>
      <c r="AI137" s="6"/>
      <c r="AJ137" s="6"/>
      <c r="AK137" s="6"/>
      <c r="AL137" s="6"/>
      <c r="AM137" s="6"/>
      <c r="AN137" s="6"/>
      <c r="AO137" s="6"/>
      <c r="AP137" s="6"/>
      <c r="AQ137" s="6"/>
      <c r="AR137" s="6"/>
      <c r="AS137" s="6"/>
      <c r="AT137" s="6"/>
      <c r="AU137" s="6"/>
    </row>
    <row r="138" spans="1:47" x14ac:dyDescent="0.35">
      <c r="A138" s="51" t="s">
        <v>650</v>
      </c>
      <c r="B138" s="72"/>
      <c r="C138" s="17" t="s">
        <v>1400</v>
      </c>
      <c r="D138" s="139" t="s">
        <v>21</v>
      </c>
      <c r="E138" s="89"/>
      <c r="F138" s="169"/>
      <c r="G138" s="271"/>
      <c r="H138" s="274">
        <f t="shared" ref="H138" si="53">F138*E138</f>
        <v>0</v>
      </c>
      <c r="I138" s="715">
        <f t="shared" ref="I138" si="54">E138*G138</f>
        <v>0</v>
      </c>
      <c r="J138" s="282">
        <f t="shared" ref="J138" si="55">(E138*F138)+(E138*G138)</f>
        <v>0</v>
      </c>
      <c r="K138" s="587"/>
      <c r="L138" s="331"/>
      <c r="M138" s="585">
        <f t="shared" si="35"/>
        <v>0</v>
      </c>
      <c r="N138" s="585">
        <f t="shared" si="36"/>
        <v>0</v>
      </c>
      <c r="O138" s="314">
        <f t="shared" si="37"/>
        <v>0</v>
      </c>
      <c r="P138" s="336"/>
      <c r="Q138" s="326"/>
      <c r="R138" s="585">
        <f t="shared" si="38"/>
        <v>0</v>
      </c>
      <c r="S138" s="585">
        <f t="shared" si="39"/>
        <v>0</v>
      </c>
      <c r="T138" s="314">
        <f t="shared" si="40"/>
        <v>0</v>
      </c>
      <c r="U138" s="336"/>
      <c r="V138" s="326"/>
      <c r="W138" s="585">
        <f t="shared" si="41"/>
        <v>0</v>
      </c>
      <c r="X138" s="585">
        <f t="shared" si="42"/>
        <v>0</v>
      </c>
      <c r="Y138" s="314">
        <f t="shared" si="43"/>
        <v>0</v>
      </c>
      <c r="Z138" s="6"/>
      <c r="AA138" s="6"/>
      <c r="AB138" s="6"/>
      <c r="AC138" s="6"/>
      <c r="AD138" s="6"/>
      <c r="AE138" s="6"/>
      <c r="AF138" s="6"/>
      <c r="AG138" s="6"/>
      <c r="AH138" s="6"/>
      <c r="AI138" s="6"/>
      <c r="AJ138" s="6"/>
      <c r="AK138" s="6"/>
      <c r="AL138" s="6"/>
      <c r="AM138" s="6"/>
      <c r="AN138" s="6"/>
      <c r="AO138" s="6"/>
      <c r="AP138" s="6"/>
      <c r="AQ138" s="6"/>
      <c r="AR138" s="6"/>
      <c r="AS138" s="6"/>
      <c r="AT138" s="6"/>
      <c r="AU138" s="6"/>
    </row>
    <row r="139" spans="1:47" ht="31" x14ac:dyDescent="0.35">
      <c r="A139" s="51" t="s">
        <v>875</v>
      </c>
      <c r="B139" s="72"/>
      <c r="C139" s="17" t="s">
        <v>1403</v>
      </c>
      <c r="D139" s="139" t="s">
        <v>21</v>
      </c>
      <c r="E139" s="89"/>
      <c r="F139" s="169"/>
      <c r="G139" s="271"/>
      <c r="H139" s="274">
        <f t="shared" ref="H139:H146" si="56">F139*E139</f>
        <v>0</v>
      </c>
      <c r="I139" s="715">
        <f t="shared" ref="I139:I146" si="57">E139*G139</f>
        <v>0</v>
      </c>
      <c r="J139" s="282">
        <f t="shared" ref="J139:J146" si="58">(E139*F139)+(E139*G139)</f>
        <v>0</v>
      </c>
      <c r="K139" s="587"/>
      <c r="L139" s="331"/>
      <c r="M139" s="585">
        <f t="shared" si="35"/>
        <v>0</v>
      </c>
      <c r="N139" s="585">
        <f t="shared" si="36"/>
        <v>0</v>
      </c>
      <c r="O139" s="314">
        <f t="shared" si="37"/>
        <v>0</v>
      </c>
      <c r="P139" s="336"/>
      <c r="Q139" s="326"/>
      <c r="R139" s="585">
        <f t="shared" si="38"/>
        <v>0</v>
      </c>
      <c r="S139" s="585">
        <f t="shared" si="39"/>
        <v>0</v>
      </c>
      <c r="T139" s="314">
        <f t="shared" si="40"/>
        <v>0</v>
      </c>
      <c r="U139" s="336"/>
      <c r="V139" s="326"/>
      <c r="W139" s="585">
        <f t="shared" si="41"/>
        <v>0</v>
      </c>
      <c r="X139" s="585">
        <f t="shared" si="42"/>
        <v>0</v>
      </c>
      <c r="Y139" s="314">
        <f t="shared" si="43"/>
        <v>0</v>
      </c>
      <c r="Z139" s="6"/>
      <c r="AA139" s="6"/>
      <c r="AB139" s="6"/>
      <c r="AC139" s="6"/>
      <c r="AD139" s="6"/>
      <c r="AE139" s="6"/>
      <c r="AF139" s="6"/>
      <c r="AG139" s="6"/>
      <c r="AH139" s="6"/>
      <c r="AI139" s="6"/>
      <c r="AJ139" s="6"/>
      <c r="AK139" s="6"/>
      <c r="AL139" s="6"/>
      <c r="AM139" s="6"/>
      <c r="AN139" s="6"/>
      <c r="AO139" s="6"/>
      <c r="AP139" s="6"/>
      <c r="AQ139" s="6"/>
      <c r="AR139" s="6"/>
      <c r="AS139" s="6"/>
      <c r="AT139" s="6"/>
      <c r="AU139" s="6"/>
    </row>
    <row r="140" spans="1:47" x14ac:dyDescent="0.35">
      <c r="A140" s="51" t="s">
        <v>876</v>
      </c>
      <c r="B140" s="40"/>
      <c r="C140" s="17" t="s">
        <v>1404</v>
      </c>
      <c r="D140" s="139" t="s">
        <v>21</v>
      </c>
      <c r="E140" s="89"/>
      <c r="F140" s="169"/>
      <c r="G140" s="271"/>
      <c r="H140" s="274">
        <f t="shared" si="56"/>
        <v>0</v>
      </c>
      <c r="I140" s="715">
        <f t="shared" si="57"/>
        <v>0</v>
      </c>
      <c r="J140" s="282">
        <f t="shared" si="58"/>
        <v>0</v>
      </c>
      <c r="K140" s="587"/>
      <c r="L140" s="331"/>
      <c r="M140" s="585">
        <f t="shared" si="35"/>
        <v>0</v>
      </c>
      <c r="N140" s="585">
        <f t="shared" si="36"/>
        <v>0</v>
      </c>
      <c r="O140" s="314">
        <f t="shared" si="37"/>
        <v>0</v>
      </c>
      <c r="P140" s="336"/>
      <c r="Q140" s="326"/>
      <c r="R140" s="585">
        <f t="shared" si="38"/>
        <v>0</v>
      </c>
      <c r="S140" s="585">
        <f t="shared" si="39"/>
        <v>0</v>
      </c>
      <c r="T140" s="314">
        <f t="shared" si="40"/>
        <v>0</v>
      </c>
      <c r="U140" s="336"/>
      <c r="V140" s="326"/>
      <c r="W140" s="585">
        <f t="shared" si="41"/>
        <v>0</v>
      </c>
      <c r="X140" s="585">
        <f t="shared" si="42"/>
        <v>0</v>
      </c>
      <c r="Y140" s="314">
        <f t="shared" si="43"/>
        <v>0</v>
      </c>
      <c r="Z140" s="6"/>
      <c r="AA140" s="6"/>
      <c r="AB140" s="6"/>
      <c r="AC140" s="6"/>
      <c r="AD140" s="6"/>
      <c r="AE140" s="6"/>
      <c r="AF140" s="6"/>
      <c r="AG140" s="6"/>
      <c r="AH140" s="6"/>
      <c r="AI140" s="6"/>
      <c r="AJ140" s="6"/>
      <c r="AK140" s="6"/>
      <c r="AL140" s="6"/>
      <c r="AM140" s="6"/>
      <c r="AN140" s="6"/>
      <c r="AO140" s="6"/>
      <c r="AP140" s="6"/>
      <c r="AQ140" s="6"/>
      <c r="AR140" s="6"/>
      <c r="AS140" s="6"/>
      <c r="AT140" s="6"/>
      <c r="AU140" s="6"/>
    </row>
    <row r="141" spans="1:47" x14ac:dyDescent="0.35">
      <c r="A141" s="51" t="s">
        <v>877</v>
      </c>
      <c r="B141" s="40"/>
      <c r="C141" s="17" t="s">
        <v>1401</v>
      </c>
      <c r="D141" s="139" t="s">
        <v>21</v>
      </c>
      <c r="E141" s="89"/>
      <c r="F141" s="169"/>
      <c r="G141" s="271"/>
      <c r="H141" s="274">
        <f t="shared" si="56"/>
        <v>0</v>
      </c>
      <c r="I141" s="715">
        <f t="shared" si="57"/>
        <v>0</v>
      </c>
      <c r="J141" s="282">
        <f t="shared" si="58"/>
        <v>0</v>
      </c>
      <c r="K141" s="587"/>
      <c r="L141" s="331"/>
      <c r="M141" s="585">
        <f t="shared" si="35"/>
        <v>0</v>
      </c>
      <c r="N141" s="585">
        <f t="shared" si="36"/>
        <v>0</v>
      </c>
      <c r="O141" s="314">
        <f t="shared" si="37"/>
        <v>0</v>
      </c>
      <c r="P141" s="336"/>
      <c r="Q141" s="326"/>
      <c r="R141" s="585">
        <f t="shared" si="38"/>
        <v>0</v>
      </c>
      <c r="S141" s="585">
        <f t="shared" si="39"/>
        <v>0</v>
      </c>
      <c r="T141" s="314">
        <f t="shared" si="40"/>
        <v>0</v>
      </c>
      <c r="U141" s="336"/>
      <c r="V141" s="326"/>
      <c r="W141" s="585">
        <f t="shared" si="41"/>
        <v>0</v>
      </c>
      <c r="X141" s="585">
        <f t="shared" si="42"/>
        <v>0</v>
      </c>
      <c r="Y141" s="314">
        <f t="shared" si="43"/>
        <v>0</v>
      </c>
      <c r="Z141" s="6"/>
      <c r="AA141" s="6"/>
      <c r="AB141" s="6"/>
      <c r="AC141" s="6"/>
      <c r="AD141" s="6"/>
      <c r="AE141" s="6"/>
      <c r="AF141" s="6"/>
      <c r="AG141" s="6"/>
      <c r="AH141" s="6"/>
      <c r="AI141" s="6"/>
      <c r="AJ141" s="6"/>
      <c r="AK141" s="6"/>
      <c r="AL141" s="6"/>
      <c r="AM141" s="6"/>
      <c r="AN141" s="6"/>
      <c r="AO141" s="6"/>
      <c r="AP141" s="6"/>
      <c r="AQ141" s="6"/>
      <c r="AR141" s="6"/>
      <c r="AS141" s="6"/>
      <c r="AT141" s="6"/>
      <c r="AU141" s="6"/>
    </row>
    <row r="142" spans="1:47" x14ac:dyDescent="0.35">
      <c r="A142" s="51" t="s">
        <v>878</v>
      </c>
      <c r="B142" s="40"/>
      <c r="C142" s="17" t="s">
        <v>1406</v>
      </c>
      <c r="D142" s="139" t="s">
        <v>21</v>
      </c>
      <c r="E142" s="89"/>
      <c r="F142" s="169"/>
      <c r="G142" s="271"/>
      <c r="H142" s="274">
        <f t="shared" si="56"/>
        <v>0</v>
      </c>
      <c r="I142" s="715">
        <f t="shared" si="57"/>
        <v>0</v>
      </c>
      <c r="J142" s="282">
        <f t="shared" si="58"/>
        <v>0</v>
      </c>
      <c r="K142" s="587"/>
      <c r="L142" s="331"/>
      <c r="M142" s="585">
        <f t="shared" si="35"/>
        <v>0</v>
      </c>
      <c r="N142" s="585">
        <f t="shared" si="36"/>
        <v>0</v>
      </c>
      <c r="O142" s="314">
        <f t="shared" si="37"/>
        <v>0</v>
      </c>
      <c r="P142" s="336"/>
      <c r="Q142" s="326"/>
      <c r="R142" s="585">
        <f t="shared" si="38"/>
        <v>0</v>
      </c>
      <c r="S142" s="585">
        <f t="shared" si="39"/>
        <v>0</v>
      </c>
      <c r="T142" s="314">
        <f t="shared" si="40"/>
        <v>0</v>
      </c>
      <c r="U142" s="336"/>
      <c r="V142" s="326"/>
      <c r="W142" s="585">
        <f t="shared" si="41"/>
        <v>0</v>
      </c>
      <c r="X142" s="585">
        <f t="shared" si="42"/>
        <v>0</v>
      </c>
      <c r="Y142" s="314">
        <f t="shared" si="43"/>
        <v>0</v>
      </c>
      <c r="Z142" s="6"/>
      <c r="AA142" s="6"/>
      <c r="AB142" s="6"/>
      <c r="AC142" s="6"/>
      <c r="AD142" s="6"/>
      <c r="AE142" s="6"/>
      <c r="AF142" s="6"/>
      <c r="AG142" s="6"/>
      <c r="AH142" s="6"/>
      <c r="AI142" s="6"/>
      <c r="AJ142" s="6"/>
      <c r="AK142" s="6"/>
      <c r="AL142" s="6"/>
      <c r="AM142" s="6"/>
      <c r="AN142" s="6"/>
      <c r="AO142" s="6"/>
      <c r="AP142" s="6"/>
      <c r="AQ142" s="6"/>
      <c r="AR142" s="6"/>
      <c r="AS142" s="6"/>
      <c r="AT142" s="6"/>
      <c r="AU142" s="6"/>
    </row>
    <row r="143" spans="1:47" x14ac:dyDescent="0.35">
      <c r="A143" s="51" t="s">
        <v>879</v>
      </c>
      <c r="B143" s="40"/>
      <c r="C143" s="17" t="s">
        <v>1407</v>
      </c>
      <c r="D143" s="139" t="s">
        <v>21</v>
      </c>
      <c r="E143" s="89"/>
      <c r="F143" s="169"/>
      <c r="G143" s="271"/>
      <c r="H143" s="274">
        <f t="shared" si="56"/>
        <v>0</v>
      </c>
      <c r="I143" s="715">
        <f t="shared" si="57"/>
        <v>0</v>
      </c>
      <c r="J143" s="282">
        <f t="shared" si="58"/>
        <v>0</v>
      </c>
      <c r="K143" s="587"/>
      <c r="L143" s="331"/>
      <c r="M143" s="585">
        <f t="shared" si="35"/>
        <v>0</v>
      </c>
      <c r="N143" s="585">
        <f t="shared" si="36"/>
        <v>0</v>
      </c>
      <c r="O143" s="314">
        <f t="shared" si="37"/>
        <v>0</v>
      </c>
      <c r="P143" s="336"/>
      <c r="Q143" s="326"/>
      <c r="R143" s="585">
        <f t="shared" si="38"/>
        <v>0</v>
      </c>
      <c r="S143" s="585">
        <f t="shared" si="39"/>
        <v>0</v>
      </c>
      <c r="T143" s="314">
        <f t="shared" si="40"/>
        <v>0</v>
      </c>
      <c r="U143" s="336"/>
      <c r="V143" s="326"/>
      <c r="W143" s="585">
        <f t="shared" si="41"/>
        <v>0</v>
      </c>
      <c r="X143" s="585">
        <f t="shared" si="42"/>
        <v>0</v>
      </c>
      <c r="Y143" s="314">
        <f t="shared" si="43"/>
        <v>0</v>
      </c>
    </row>
    <row r="144" spans="1:47" x14ac:dyDescent="0.35">
      <c r="A144" s="51" t="s">
        <v>880</v>
      </c>
      <c r="B144" s="40"/>
      <c r="C144" s="17" t="s">
        <v>1408</v>
      </c>
      <c r="D144" s="139" t="s">
        <v>21</v>
      </c>
      <c r="E144" s="89"/>
      <c r="F144" s="169"/>
      <c r="G144" s="271"/>
      <c r="H144" s="274">
        <f t="shared" si="56"/>
        <v>0</v>
      </c>
      <c r="I144" s="715">
        <f t="shared" si="57"/>
        <v>0</v>
      </c>
      <c r="J144" s="282">
        <f t="shared" si="58"/>
        <v>0</v>
      </c>
      <c r="K144" s="587"/>
      <c r="L144" s="331"/>
      <c r="M144" s="585">
        <f t="shared" si="35"/>
        <v>0</v>
      </c>
      <c r="N144" s="585">
        <f t="shared" si="36"/>
        <v>0</v>
      </c>
      <c r="O144" s="314">
        <f t="shared" si="37"/>
        <v>0</v>
      </c>
      <c r="P144" s="336"/>
      <c r="Q144" s="326"/>
      <c r="R144" s="585">
        <f t="shared" si="38"/>
        <v>0</v>
      </c>
      <c r="S144" s="585">
        <f t="shared" si="39"/>
        <v>0</v>
      </c>
      <c r="T144" s="314">
        <f t="shared" si="40"/>
        <v>0</v>
      </c>
      <c r="U144" s="336"/>
      <c r="V144" s="326"/>
      <c r="W144" s="585">
        <f t="shared" si="41"/>
        <v>0</v>
      </c>
      <c r="X144" s="585">
        <f t="shared" si="42"/>
        <v>0</v>
      </c>
      <c r="Y144" s="314">
        <f t="shared" si="43"/>
        <v>0</v>
      </c>
    </row>
    <row r="145" spans="1:47" x14ac:dyDescent="0.35">
      <c r="A145" s="51" t="s">
        <v>881</v>
      </c>
      <c r="B145" s="40"/>
      <c r="C145" s="17" t="s">
        <v>1409</v>
      </c>
      <c r="D145" s="139" t="s">
        <v>21</v>
      </c>
      <c r="E145" s="89"/>
      <c r="F145" s="169"/>
      <c r="G145" s="271"/>
      <c r="H145" s="274">
        <f t="shared" si="56"/>
        <v>0</v>
      </c>
      <c r="I145" s="715">
        <f t="shared" si="57"/>
        <v>0</v>
      </c>
      <c r="J145" s="282">
        <f t="shared" si="58"/>
        <v>0</v>
      </c>
      <c r="K145" s="587"/>
      <c r="L145" s="331"/>
      <c r="M145" s="585">
        <f t="shared" si="35"/>
        <v>0</v>
      </c>
      <c r="N145" s="585">
        <f t="shared" si="36"/>
        <v>0</v>
      </c>
      <c r="O145" s="314">
        <f t="shared" si="37"/>
        <v>0</v>
      </c>
      <c r="P145" s="336"/>
      <c r="Q145" s="326"/>
      <c r="R145" s="585">
        <f t="shared" si="38"/>
        <v>0</v>
      </c>
      <c r="S145" s="585">
        <f t="shared" si="39"/>
        <v>0</v>
      </c>
      <c r="T145" s="314">
        <f t="shared" si="40"/>
        <v>0</v>
      </c>
      <c r="U145" s="336"/>
      <c r="V145" s="326"/>
      <c r="W145" s="585">
        <f t="shared" si="41"/>
        <v>0</v>
      </c>
      <c r="X145" s="585">
        <f t="shared" si="42"/>
        <v>0</v>
      </c>
      <c r="Y145" s="314">
        <f t="shared" si="43"/>
        <v>0</v>
      </c>
    </row>
    <row r="146" spans="1:47" x14ac:dyDescent="0.35">
      <c r="A146" s="51" t="s">
        <v>882</v>
      </c>
      <c r="B146" s="40"/>
      <c r="C146" s="17" t="s">
        <v>1402</v>
      </c>
      <c r="D146" s="139" t="s">
        <v>21</v>
      </c>
      <c r="E146" s="89"/>
      <c r="F146" s="169"/>
      <c r="G146" s="271"/>
      <c r="H146" s="274">
        <f t="shared" si="56"/>
        <v>0</v>
      </c>
      <c r="I146" s="715">
        <f t="shared" si="57"/>
        <v>0</v>
      </c>
      <c r="J146" s="282">
        <f t="shared" si="58"/>
        <v>0</v>
      </c>
      <c r="K146" s="587"/>
      <c r="L146" s="331"/>
      <c r="M146" s="585">
        <f t="shared" si="35"/>
        <v>0</v>
      </c>
      <c r="N146" s="585">
        <f t="shared" si="36"/>
        <v>0</v>
      </c>
      <c r="O146" s="314">
        <f t="shared" si="37"/>
        <v>0</v>
      </c>
      <c r="P146" s="336"/>
      <c r="Q146" s="326"/>
      <c r="R146" s="585">
        <f t="shared" si="38"/>
        <v>0</v>
      </c>
      <c r="S146" s="585">
        <f t="shared" si="39"/>
        <v>0</v>
      </c>
      <c r="T146" s="314">
        <f t="shared" si="40"/>
        <v>0</v>
      </c>
      <c r="U146" s="336"/>
      <c r="V146" s="326"/>
      <c r="W146" s="585">
        <f t="shared" si="41"/>
        <v>0</v>
      </c>
      <c r="X146" s="585">
        <f t="shared" si="42"/>
        <v>0</v>
      </c>
      <c r="Y146" s="314">
        <f t="shared" si="43"/>
        <v>0</v>
      </c>
    </row>
    <row r="147" spans="1:47" s="43" customFormat="1" x14ac:dyDescent="0.35">
      <c r="A147" s="69">
        <v>7.6</v>
      </c>
      <c r="B147" s="25"/>
      <c r="C147" s="133" t="s">
        <v>613</v>
      </c>
      <c r="D147" s="532"/>
      <c r="E147" s="536"/>
      <c r="F147" s="266"/>
      <c r="G147" s="269"/>
      <c r="H147" s="693"/>
      <c r="I147" s="693"/>
      <c r="J147" s="526"/>
      <c r="K147" s="589"/>
      <c r="L147" s="397"/>
      <c r="M147" s="590"/>
      <c r="N147" s="590"/>
      <c r="O147" s="313"/>
      <c r="P147" s="335"/>
      <c r="Q147" s="325"/>
      <c r="R147" s="590"/>
      <c r="S147" s="590"/>
      <c r="T147" s="313"/>
      <c r="U147" s="335"/>
      <c r="V147" s="325"/>
      <c r="W147" s="590"/>
      <c r="X147" s="590"/>
      <c r="Y147" s="313"/>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row>
    <row r="148" spans="1:47" s="43" customFormat="1" ht="124" x14ac:dyDescent="0.35">
      <c r="A148" s="69"/>
      <c r="B148" s="25"/>
      <c r="C148" s="133" t="s">
        <v>2307</v>
      </c>
      <c r="D148" s="532"/>
      <c r="E148" s="536"/>
      <c r="F148" s="266"/>
      <c r="G148" s="269"/>
      <c r="H148" s="693"/>
      <c r="I148" s="693"/>
      <c r="J148" s="526"/>
      <c r="K148" s="589"/>
      <c r="L148" s="397"/>
      <c r="M148" s="590"/>
      <c r="N148" s="590"/>
      <c r="O148" s="313"/>
      <c r="P148" s="335"/>
      <c r="Q148" s="325"/>
      <c r="R148" s="590"/>
      <c r="S148" s="590"/>
      <c r="T148" s="313"/>
      <c r="U148" s="335"/>
      <c r="V148" s="325"/>
      <c r="W148" s="590"/>
      <c r="X148" s="590"/>
      <c r="Y148" s="313"/>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row>
    <row r="149" spans="1:47" x14ac:dyDescent="0.35">
      <c r="A149" s="70" t="s">
        <v>883</v>
      </c>
      <c r="B149" s="66"/>
      <c r="C149" s="17" t="s">
        <v>1481</v>
      </c>
      <c r="D149" s="139" t="s">
        <v>6</v>
      </c>
      <c r="E149" s="89"/>
      <c r="F149" s="169"/>
      <c r="G149" s="271"/>
      <c r="H149" s="274">
        <f t="shared" ref="H149" si="59">F149*E149</f>
        <v>0</v>
      </c>
      <c r="I149" s="715">
        <f t="shared" ref="I149" si="60">E149*G149</f>
        <v>0</v>
      </c>
      <c r="J149" s="282">
        <f t="shared" ref="J149" si="61">(E149*F149)+(E149*G149)</f>
        <v>0</v>
      </c>
      <c r="K149" s="587"/>
      <c r="L149" s="331"/>
      <c r="M149" s="585">
        <f t="shared" si="35"/>
        <v>0</v>
      </c>
      <c r="N149" s="585">
        <f t="shared" si="36"/>
        <v>0</v>
      </c>
      <c r="O149" s="314">
        <f t="shared" si="37"/>
        <v>0</v>
      </c>
      <c r="P149" s="336"/>
      <c r="Q149" s="326"/>
      <c r="R149" s="585">
        <f t="shared" si="38"/>
        <v>0</v>
      </c>
      <c r="S149" s="585">
        <f t="shared" si="39"/>
        <v>0</v>
      </c>
      <c r="T149" s="314">
        <f t="shared" si="40"/>
        <v>0</v>
      </c>
      <c r="U149" s="336"/>
      <c r="V149" s="326"/>
      <c r="W149" s="585">
        <f t="shared" si="41"/>
        <v>0</v>
      </c>
      <c r="X149" s="585">
        <f t="shared" si="42"/>
        <v>0</v>
      </c>
      <c r="Y149" s="314">
        <f t="shared" si="43"/>
        <v>0</v>
      </c>
    </row>
    <row r="150" spans="1:47" s="71" customFormat="1" x14ac:dyDescent="0.35">
      <c r="A150" s="69">
        <v>7.7</v>
      </c>
      <c r="B150" s="25"/>
      <c r="C150" s="165" t="s">
        <v>614</v>
      </c>
      <c r="D150" s="532"/>
      <c r="E150" s="536"/>
      <c r="F150" s="266"/>
      <c r="G150" s="269"/>
      <c r="H150" s="754"/>
      <c r="I150" s="754"/>
      <c r="J150" s="540"/>
      <c r="K150" s="589"/>
      <c r="L150" s="397"/>
      <c r="M150" s="590"/>
      <c r="N150" s="590"/>
      <c r="O150" s="313"/>
      <c r="P150" s="335"/>
      <c r="Q150" s="325"/>
      <c r="R150" s="590"/>
      <c r="S150" s="590"/>
      <c r="T150" s="313"/>
      <c r="U150" s="335"/>
      <c r="V150" s="325"/>
      <c r="W150" s="590"/>
      <c r="X150" s="590"/>
      <c r="Y150" s="313"/>
      <c r="Z150" s="408"/>
      <c r="AA150" s="408"/>
      <c r="AB150" s="408"/>
      <c r="AC150" s="408"/>
      <c r="AD150" s="408"/>
      <c r="AE150" s="408"/>
      <c r="AF150" s="408"/>
      <c r="AG150" s="408"/>
      <c r="AH150" s="408"/>
      <c r="AI150" s="408"/>
      <c r="AJ150" s="408"/>
      <c r="AK150" s="408"/>
      <c r="AL150" s="408"/>
      <c r="AM150" s="408"/>
      <c r="AN150" s="408"/>
      <c r="AO150" s="408"/>
      <c r="AP150" s="408"/>
      <c r="AQ150" s="408"/>
      <c r="AR150" s="408"/>
      <c r="AS150" s="408"/>
      <c r="AT150" s="408"/>
      <c r="AU150" s="408"/>
    </row>
    <row r="151" spans="1:47" s="43" customFormat="1" ht="46.5" x14ac:dyDescent="0.35">
      <c r="A151" s="162"/>
      <c r="B151" s="25"/>
      <c r="C151" s="53" t="s">
        <v>1411</v>
      </c>
      <c r="D151" s="532"/>
      <c r="E151" s="536"/>
      <c r="F151" s="266"/>
      <c r="G151" s="269"/>
      <c r="H151" s="693"/>
      <c r="I151" s="693"/>
      <c r="J151" s="526"/>
      <c r="K151" s="589"/>
      <c r="L151" s="397"/>
      <c r="M151" s="590"/>
      <c r="N151" s="590"/>
      <c r="O151" s="313"/>
      <c r="P151" s="335"/>
      <c r="Q151" s="325"/>
      <c r="R151" s="590"/>
      <c r="S151" s="590"/>
      <c r="T151" s="313"/>
      <c r="U151" s="335"/>
      <c r="V151" s="325"/>
      <c r="W151" s="590"/>
      <c r="X151" s="590"/>
      <c r="Y151" s="313"/>
      <c r="Z151" s="6"/>
      <c r="AA151" s="6"/>
      <c r="AB151" s="6"/>
      <c r="AC151" s="6"/>
      <c r="AD151" s="6"/>
      <c r="AE151" s="6"/>
      <c r="AF151" s="6"/>
      <c r="AG151" s="6"/>
      <c r="AH151" s="6"/>
      <c r="AI151" s="6"/>
      <c r="AJ151" s="6"/>
      <c r="AK151" s="6"/>
      <c r="AL151" s="6"/>
      <c r="AM151" s="6"/>
      <c r="AN151" s="6"/>
      <c r="AO151" s="6"/>
      <c r="AP151" s="6"/>
      <c r="AQ151" s="6"/>
      <c r="AR151" s="6"/>
      <c r="AS151" s="6"/>
      <c r="AT151" s="6"/>
      <c r="AU151" s="6"/>
    </row>
    <row r="152" spans="1:47" x14ac:dyDescent="0.35">
      <c r="A152" s="51" t="s">
        <v>651</v>
      </c>
      <c r="B152" s="67" t="s">
        <v>1410</v>
      </c>
      <c r="C152" s="50" t="s">
        <v>1453</v>
      </c>
      <c r="D152" s="139" t="s">
        <v>21</v>
      </c>
      <c r="E152" s="89"/>
      <c r="F152" s="169"/>
      <c r="G152" s="271"/>
      <c r="H152" s="274">
        <f t="shared" ref="H152:H181" si="62">F152*E152</f>
        <v>0</v>
      </c>
      <c r="I152" s="715">
        <f t="shared" ref="I152:I181" si="63">E152*G152</f>
        <v>0</v>
      </c>
      <c r="J152" s="282">
        <f t="shared" ref="J152:J181" si="64">(E152*F152)+(E152*G152)</f>
        <v>0</v>
      </c>
      <c r="K152" s="587"/>
      <c r="L152" s="331"/>
      <c r="M152" s="585">
        <f t="shared" si="35"/>
        <v>0</v>
      </c>
      <c r="N152" s="585">
        <f t="shared" si="36"/>
        <v>0</v>
      </c>
      <c r="O152" s="314">
        <f t="shared" si="37"/>
        <v>0</v>
      </c>
      <c r="P152" s="336"/>
      <c r="Q152" s="326"/>
      <c r="R152" s="585">
        <f t="shared" si="38"/>
        <v>0</v>
      </c>
      <c r="S152" s="585">
        <f t="shared" si="39"/>
        <v>0</v>
      </c>
      <c r="T152" s="314">
        <f t="shared" si="40"/>
        <v>0</v>
      </c>
      <c r="U152" s="336"/>
      <c r="V152" s="326"/>
      <c r="W152" s="585">
        <f t="shared" si="41"/>
        <v>0</v>
      </c>
      <c r="X152" s="585">
        <f t="shared" si="42"/>
        <v>0</v>
      </c>
      <c r="Y152" s="314">
        <f t="shared" si="43"/>
        <v>0</v>
      </c>
      <c r="Z152" s="6"/>
      <c r="AA152" s="6"/>
      <c r="AB152" s="6"/>
      <c r="AC152" s="6"/>
      <c r="AD152" s="6"/>
      <c r="AE152" s="6"/>
      <c r="AF152" s="6"/>
      <c r="AG152" s="6"/>
      <c r="AH152" s="6"/>
      <c r="AI152" s="6"/>
      <c r="AJ152" s="6"/>
      <c r="AK152" s="6"/>
      <c r="AL152" s="6"/>
      <c r="AM152" s="6"/>
      <c r="AN152" s="6"/>
      <c r="AO152" s="6"/>
      <c r="AP152" s="6"/>
      <c r="AQ152" s="6"/>
      <c r="AR152" s="6"/>
      <c r="AS152" s="6"/>
      <c r="AT152" s="6"/>
      <c r="AU152" s="6"/>
    </row>
    <row r="153" spans="1:47" x14ac:dyDescent="0.35">
      <c r="A153" s="51" t="s">
        <v>884</v>
      </c>
      <c r="B153" s="67" t="s">
        <v>1410</v>
      </c>
      <c r="C153" s="50" t="s">
        <v>1454</v>
      </c>
      <c r="D153" s="139" t="s">
        <v>21</v>
      </c>
      <c r="E153" s="89"/>
      <c r="F153" s="169"/>
      <c r="G153" s="271"/>
      <c r="H153" s="274">
        <f t="shared" si="62"/>
        <v>0</v>
      </c>
      <c r="I153" s="715">
        <f t="shared" si="63"/>
        <v>0</v>
      </c>
      <c r="J153" s="282">
        <f t="shared" si="64"/>
        <v>0</v>
      </c>
      <c r="K153" s="587"/>
      <c r="L153" s="331"/>
      <c r="M153" s="585">
        <f t="shared" si="35"/>
        <v>0</v>
      </c>
      <c r="N153" s="585">
        <f t="shared" si="36"/>
        <v>0</v>
      </c>
      <c r="O153" s="314">
        <f t="shared" si="37"/>
        <v>0</v>
      </c>
      <c r="P153" s="336"/>
      <c r="Q153" s="326"/>
      <c r="R153" s="585">
        <f t="shared" si="38"/>
        <v>0</v>
      </c>
      <c r="S153" s="585">
        <f t="shared" si="39"/>
        <v>0</v>
      </c>
      <c r="T153" s="314">
        <f t="shared" si="40"/>
        <v>0</v>
      </c>
      <c r="U153" s="336"/>
      <c r="V153" s="326"/>
      <c r="W153" s="585">
        <f t="shared" si="41"/>
        <v>0</v>
      </c>
      <c r="X153" s="585">
        <f t="shared" si="42"/>
        <v>0</v>
      </c>
      <c r="Y153" s="314">
        <f t="shared" si="43"/>
        <v>0</v>
      </c>
      <c r="Z153" s="6"/>
      <c r="AA153" s="6"/>
      <c r="AB153" s="6"/>
      <c r="AC153" s="6"/>
      <c r="AD153" s="6"/>
      <c r="AE153" s="6"/>
      <c r="AF153" s="6"/>
      <c r="AG153" s="6"/>
      <c r="AH153" s="6"/>
      <c r="AI153" s="6"/>
      <c r="AJ153" s="6"/>
      <c r="AK153" s="6"/>
      <c r="AL153" s="6"/>
      <c r="AM153" s="6"/>
      <c r="AN153" s="6"/>
      <c r="AO153" s="6"/>
      <c r="AP153" s="6"/>
      <c r="AQ153" s="6"/>
      <c r="AR153" s="6"/>
      <c r="AS153" s="6"/>
      <c r="AT153" s="6"/>
      <c r="AU153" s="6"/>
    </row>
    <row r="154" spans="1:47" x14ac:dyDescent="0.35">
      <c r="A154" s="51" t="s">
        <v>885</v>
      </c>
      <c r="B154" s="67" t="s">
        <v>1410</v>
      </c>
      <c r="C154" s="50" t="s">
        <v>1455</v>
      </c>
      <c r="D154" s="139" t="s">
        <v>21</v>
      </c>
      <c r="E154" s="89"/>
      <c r="F154" s="169"/>
      <c r="G154" s="271"/>
      <c r="H154" s="274">
        <f t="shared" si="62"/>
        <v>0</v>
      </c>
      <c r="I154" s="715">
        <f t="shared" si="63"/>
        <v>0</v>
      </c>
      <c r="J154" s="282">
        <f t="shared" si="64"/>
        <v>0</v>
      </c>
      <c r="K154" s="587"/>
      <c r="L154" s="331"/>
      <c r="M154" s="585">
        <f t="shared" si="35"/>
        <v>0</v>
      </c>
      <c r="N154" s="585">
        <f t="shared" si="36"/>
        <v>0</v>
      </c>
      <c r="O154" s="314">
        <f t="shared" si="37"/>
        <v>0</v>
      </c>
      <c r="P154" s="336"/>
      <c r="Q154" s="326"/>
      <c r="R154" s="585">
        <f t="shared" si="38"/>
        <v>0</v>
      </c>
      <c r="S154" s="585">
        <f t="shared" si="39"/>
        <v>0</v>
      </c>
      <c r="T154" s="314">
        <f t="shared" si="40"/>
        <v>0</v>
      </c>
      <c r="U154" s="336"/>
      <c r="V154" s="326"/>
      <c r="W154" s="585">
        <f t="shared" si="41"/>
        <v>0</v>
      </c>
      <c r="X154" s="585">
        <f t="shared" si="42"/>
        <v>0</v>
      </c>
      <c r="Y154" s="314">
        <f t="shared" si="43"/>
        <v>0</v>
      </c>
      <c r="Z154" s="6"/>
      <c r="AA154" s="6"/>
      <c r="AB154" s="6"/>
      <c r="AC154" s="6"/>
      <c r="AD154" s="6"/>
      <c r="AE154" s="6"/>
      <c r="AF154" s="6"/>
      <c r="AG154" s="6"/>
      <c r="AH154" s="6"/>
      <c r="AI154" s="6"/>
      <c r="AJ154" s="6"/>
      <c r="AK154" s="6"/>
      <c r="AL154" s="6"/>
      <c r="AM154" s="6"/>
      <c r="AN154" s="6"/>
      <c r="AO154" s="6"/>
      <c r="AP154" s="6"/>
      <c r="AQ154" s="6"/>
      <c r="AR154" s="6"/>
      <c r="AS154" s="6"/>
      <c r="AT154" s="6"/>
      <c r="AU154" s="6"/>
    </row>
    <row r="155" spans="1:47" x14ac:dyDescent="0.35">
      <c r="A155" s="51" t="s">
        <v>886</v>
      </c>
      <c r="B155" s="67" t="s">
        <v>1410</v>
      </c>
      <c r="C155" s="50" t="s">
        <v>1456</v>
      </c>
      <c r="D155" s="139" t="s">
        <v>21</v>
      </c>
      <c r="E155" s="89"/>
      <c r="F155" s="169"/>
      <c r="G155" s="271"/>
      <c r="H155" s="274">
        <f t="shared" si="62"/>
        <v>0</v>
      </c>
      <c r="I155" s="715">
        <f t="shared" si="63"/>
        <v>0</v>
      </c>
      <c r="J155" s="282">
        <f t="shared" si="64"/>
        <v>0</v>
      </c>
      <c r="K155" s="587"/>
      <c r="L155" s="331"/>
      <c r="M155" s="585">
        <f t="shared" si="35"/>
        <v>0</v>
      </c>
      <c r="N155" s="585">
        <f t="shared" si="36"/>
        <v>0</v>
      </c>
      <c r="O155" s="314">
        <f t="shared" si="37"/>
        <v>0</v>
      </c>
      <c r="P155" s="336"/>
      <c r="Q155" s="326"/>
      <c r="R155" s="585">
        <f t="shared" si="38"/>
        <v>0</v>
      </c>
      <c r="S155" s="585">
        <f t="shared" si="39"/>
        <v>0</v>
      </c>
      <c r="T155" s="314">
        <f t="shared" si="40"/>
        <v>0</v>
      </c>
      <c r="U155" s="336"/>
      <c r="V155" s="326"/>
      <c r="W155" s="585">
        <f t="shared" si="41"/>
        <v>0</v>
      </c>
      <c r="X155" s="585">
        <f t="shared" si="42"/>
        <v>0</v>
      </c>
      <c r="Y155" s="314">
        <f t="shared" si="43"/>
        <v>0</v>
      </c>
      <c r="Z155" s="6"/>
      <c r="AA155" s="6"/>
      <c r="AB155" s="6"/>
      <c r="AC155" s="6"/>
      <c r="AD155" s="6"/>
      <c r="AE155" s="6"/>
      <c r="AF155" s="6"/>
      <c r="AG155" s="6"/>
      <c r="AH155" s="6"/>
      <c r="AI155" s="6"/>
      <c r="AJ155" s="6"/>
      <c r="AK155" s="6"/>
      <c r="AL155" s="6"/>
      <c r="AM155" s="6"/>
      <c r="AN155" s="6"/>
      <c r="AO155" s="6"/>
      <c r="AP155" s="6"/>
      <c r="AQ155" s="6"/>
      <c r="AR155" s="6"/>
      <c r="AS155" s="6"/>
      <c r="AT155" s="6"/>
      <c r="AU155" s="6"/>
    </row>
    <row r="156" spans="1:47" x14ac:dyDescent="0.35">
      <c r="A156" s="51" t="s">
        <v>887</v>
      </c>
      <c r="B156" s="67" t="s">
        <v>1410</v>
      </c>
      <c r="C156" s="50" t="s">
        <v>1457</v>
      </c>
      <c r="D156" s="139" t="s">
        <v>21</v>
      </c>
      <c r="E156" s="89"/>
      <c r="F156" s="169"/>
      <c r="G156" s="271"/>
      <c r="H156" s="274">
        <f t="shared" si="62"/>
        <v>0</v>
      </c>
      <c r="I156" s="715">
        <f t="shared" si="63"/>
        <v>0</v>
      </c>
      <c r="J156" s="282">
        <f t="shared" si="64"/>
        <v>0</v>
      </c>
      <c r="K156" s="587"/>
      <c r="L156" s="331"/>
      <c r="M156" s="585">
        <f t="shared" si="35"/>
        <v>0</v>
      </c>
      <c r="N156" s="585">
        <f t="shared" si="36"/>
        <v>0</v>
      </c>
      <c r="O156" s="314">
        <f t="shared" si="37"/>
        <v>0</v>
      </c>
      <c r="P156" s="336"/>
      <c r="Q156" s="326"/>
      <c r="R156" s="585">
        <f t="shared" si="38"/>
        <v>0</v>
      </c>
      <c r="S156" s="585">
        <f t="shared" si="39"/>
        <v>0</v>
      </c>
      <c r="T156" s="314">
        <f t="shared" si="40"/>
        <v>0</v>
      </c>
      <c r="U156" s="336"/>
      <c r="V156" s="326"/>
      <c r="W156" s="585">
        <f t="shared" si="41"/>
        <v>0</v>
      </c>
      <c r="X156" s="585">
        <f t="shared" si="42"/>
        <v>0</v>
      </c>
      <c r="Y156" s="314">
        <f t="shared" si="43"/>
        <v>0</v>
      </c>
      <c r="Z156" s="6"/>
      <c r="AA156" s="6"/>
      <c r="AB156" s="6"/>
      <c r="AC156" s="6"/>
      <c r="AD156" s="6"/>
      <c r="AE156" s="6"/>
      <c r="AF156" s="6"/>
      <c r="AG156" s="6"/>
      <c r="AH156" s="6"/>
      <c r="AI156" s="6"/>
      <c r="AJ156" s="6"/>
      <c r="AK156" s="6"/>
      <c r="AL156" s="6"/>
      <c r="AM156" s="6"/>
      <c r="AN156" s="6"/>
      <c r="AO156" s="6"/>
      <c r="AP156" s="6"/>
      <c r="AQ156" s="6"/>
      <c r="AR156" s="6"/>
      <c r="AS156" s="6"/>
      <c r="AT156" s="6"/>
      <c r="AU156" s="6"/>
    </row>
    <row r="157" spans="1:47" x14ac:dyDescent="0.35">
      <c r="A157" s="51" t="s">
        <v>888</v>
      </c>
      <c r="B157" s="67" t="s">
        <v>1410</v>
      </c>
      <c r="C157" s="50" t="s">
        <v>1414</v>
      </c>
      <c r="D157" s="139" t="s">
        <v>21</v>
      </c>
      <c r="E157" s="89"/>
      <c r="F157" s="169"/>
      <c r="G157" s="271"/>
      <c r="H157" s="274">
        <f t="shared" si="62"/>
        <v>0</v>
      </c>
      <c r="I157" s="715">
        <f t="shared" si="63"/>
        <v>0</v>
      </c>
      <c r="J157" s="282">
        <f t="shared" si="64"/>
        <v>0</v>
      </c>
      <c r="K157" s="587"/>
      <c r="L157" s="331"/>
      <c r="M157" s="585">
        <f t="shared" si="35"/>
        <v>0</v>
      </c>
      <c r="N157" s="585">
        <f t="shared" si="36"/>
        <v>0</v>
      </c>
      <c r="O157" s="314">
        <f t="shared" si="37"/>
        <v>0</v>
      </c>
      <c r="P157" s="336"/>
      <c r="Q157" s="326"/>
      <c r="R157" s="585">
        <f t="shared" si="38"/>
        <v>0</v>
      </c>
      <c r="S157" s="585">
        <f t="shared" si="39"/>
        <v>0</v>
      </c>
      <c r="T157" s="314">
        <f t="shared" si="40"/>
        <v>0</v>
      </c>
      <c r="U157" s="336"/>
      <c r="V157" s="326"/>
      <c r="W157" s="585">
        <f t="shared" si="41"/>
        <v>0</v>
      </c>
      <c r="X157" s="585">
        <f t="shared" si="42"/>
        <v>0</v>
      </c>
      <c r="Y157" s="314">
        <f t="shared" si="43"/>
        <v>0</v>
      </c>
      <c r="Z157" s="6"/>
      <c r="AA157" s="6"/>
      <c r="AB157" s="6"/>
      <c r="AC157" s="6"/>
      <c r="AD157" s="6"/>
      <c r="AE157" s="6"/>
      <c r="AF157" s="6"/>
      <c r="AG157" s="6"/>
      <c r="AH157" s="6"/>
      <c r="AI157" s="6"/>
      <c r="AJ157" s="6"/>
      <c r="AK157" s="6"/>
      <c r="AL157" s="6"/>
      <c r="AM157" s="6"/>
      <c r="AN157" s="6"/>
      <c r="AO157" s="6"/>
      <c r="AP157" s="6"/>
      <c r="AQ157" s="6"/>
      <c r="AR157" s="6"/>
      <c r="AS157" s="6"/>
      <c r="AT157" s="6"/>
      <c r="AU157" s="6"/>
    </row>
    <row r="158" spans="1:47" x14ac:dyDescent="0.35">
      <c r="A158" s="51" t="s">
        <v>889</v>
      </c>
      <c r="B158" s="67" t="s">
        <v>1410</v>
      </c>
      <c r="C158" s="50" t="s">
        <v>1415</v>
      </c>
      <c r="D158" s="139" t="s">
        <v>21</v>
      </c>
      <c r="E158" s="89"/>
      <c r="F158" s="169"/>
      <c r="G158" s="271"/>
      <c r="H158" s="274">
        <f t="shared" si="62"/>
        <v>0</v>
      </c>
      <c r="I158" s="715">
        <f t="shared" si="63"/>
        <v>0</v>
      </c>
      <c r="J158" s="282">
        <f t="shared" si="64"/>
        <v>0</v>
      </c>
      <c r="K158" s="587"/>
      <c r="L158" s="331"/>
      <c r="M158" s="585">
        <f t="shared" si="35"/>
        <v>0</v>
      </c>
      <c r="N158" s="585">
        <f t="shared" si="36"/>
        <v>0</v>
      </c>
      <c r="O158" s="314">
        <f t="shared" si="37"/>
        <v>0</v>
      </c>
      <c r="P158" s="336"/>
      <c r="Q158" s="326"/>
      <c r="R158" s="585">
        <f t="shared" si="38"/>
        <v>0</v>
      </c>
      <c r="S158" s="585">
        <f t="shared" si="39"/>
        <v>0</v>
      </c>
      <c r="T158" s="314">
        <f t="shared" si="40"/>
        <v>0</v>
      </c>
      <c r="U158" s="336"/>
      <c r="V158" s="326"/>
      <c r="W158" s="585">
        <f t="shared" si="41"/>
        <v>0</v>
      </c>
      <c r="X158" s="585">
        <f t="shared" si="42"/>
        <v>0</v>
      </c>
      <c r="Y158" s="314">
        <f t="shared" si="43"/>
        <v>0</v>
      </c>
      <c r="Z158" s="6"/>
      <c r="AA158" s="6"/>
      <c r="AB158" s="6"/>
      <c r="AC158" s="6"/>
      <c r="AD158" s="6"/>
      <c r="AE158" s="6"/>
      <c r="AF158" s="6"/>
      <c r="AG158" s="6"/>
      <c r="AH158" s="6"/>
      <c r="AI158" s="6"/>
      <c r="AJ158" s="6"/>
      <c r="AK158" s="6"/>
      <c r="AL158" s="6"/>
      <c r="AM158" s="6"/>
      <c r="AN158" s="6"/>
      <c r="AO158" s="6"/>
      <c r="AP158" s="6"/>
      <c r="AQ158" s="6"/>
      <c r="AR158" s="6"/>
      <c r="AS158" s="6"/>
      <c r="AT158" s="6"/>
      <c r="AU158" s="6"/>
    </row>
    <row r="159" spans="1:47" x14ac:dyDescent="0.35">
      <c r="A159" s="51" t="s">
        <v>890</v>
      </c>
      <c r="B159" s="67" t="s">
        <v>1410</v>
      </c>
      <c r="C159" s="50" t="s">
        <v>1416</v>
      </c>
      <c r="D159" s="139" t="s">
        <v>21</v>
      </c>
      <c r="E159" s="89"/>
      <c r="F159" s="169"/>
      <c r="G159" s="271"/>
      <c r="H159" s="274">
        <f t="shared" si="62"/>
        <v>0</v>
      </c>
      <c r="I159" s="715">
        <f t="shared" si="63"/>
        <v>0</v>
      </c>
      <c r="J159" s="282">
        <f t="shared" si="64"/>
        <v>0</v>
      </c>
      <c r="K159" s="587"/>
      <c r="L159" s="331"/>
      <c r="M159" s="585">
        <f t="shared" si="35"/>
        <v>0</v>
      </c>
      <c r="N159" s="585">
        <f t="shared" si="36"/>
        <v>0</v>
      </c>
      <c r="O159" s="314">
        <f t="shared" si="37"/>
        <v>0</v>
      </c>
      <c r="P159" s="336"/>
      <c r="Q159" s="326"/>
      <c r="R159" s="585">
        <f t="shared" si="38"/>
        <v>0</v>
      </c>
      <c r="S159" s="585">
        <f t="shared" si="39"/>
        <v>0</v>
      </c>
      <c r="T159" s="314">
        <f t="shared" si="40"/>
        <v>0</v>
      </c>
      <c r="U159" s="336"/>
      <c r="V159" s="326"/>
      <c r="W159" s="585">
        <f t="shared" si="41"/>
        <v>0</v>
      </c>
      <c r="X159" s="585">
        <f t="shared" si="42"/>
        <v>0</v>
      </c>
      <c r="Y159" s="314">
        <f t="shared" si="43"/>
        <v>0</v>
      </c>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row>
    <row r="160" spans="1:47" x14ac:dyDescent="0.35">
      <c r="A160" s="51" t="s">
        <v>891</v>
      </c>
      <c r="B160" s="67" t="s">
        <v>1410</v>
      </c>
      <c r="C160" s="50" t="s">
        <v>1417</v>
      </c>
      <c r="D160" s="139" t="s">
        <v>21</v>
      </c>
      <c r="E160" s="89"/>
      <c r="F160" s="169"/>
      <c r="G160" s="271"/>
      <c r="H160" s="274">
        <f t="shared" si="62"/>
        <v>0</v>
      </c>
      <c r="I160" s="715">
        <f t="shared" si="63"/>
        <v>0</v>
      </c>
      <c r="J160" s="282">
        <f t="shared" si="64"/>
        <v>0</v>
      </c>
      <c r="K160" s="587"/>
      <c r="L160" s="331"/>
      <c r="M160" s="585">
        <f t="shared" si="35"/>
        <v>0</v>
      </c>
      <c r="N160" s="585">
        <f t="shared" si="36"/>
        <v>0</v>
      </c>
      <c r="O160" s="314">
        <f t="shared" si="37"/>
        <v>0</v>
      </c>
      <c r="P160" s="336"/>
      <c r="Q160" s="326"/>
      <c r="R160" s="585">
        <f t="shared" si="38"/>
        <v>0</v>
      </c>
      <c r="S160" s="585">
        <f t="shared" si="39"/>
        <v>0</v>
      </c>
      <c r="T160" s="314">
        <f t="shared" si="40"/>
        <v>0</v>
      </c>
      <c r="U160" s="336"/>
      <c r="V160" s="326"/>
      <c r="W160" s="585">
        <f t="shared" si="41"/>
        <v>0</v>
      </c>
      <c r="X160" s="585">
        <f t="shared" si="42"/>
        <v>0</v>
      </c>
      <c r="Y160" s="314">
        <f t="shared" si="43"/>
        <v>0</v>
      </c>
      <c r="Z160" s="143"/>
      <c r="AA160" s="143"/>
      <c r="AB160" s="143"/>
      <c r="AC160" s="143"/>
      <c r="AD160" s="143"/>
      <c r="AE160" s="143"/>
      <c r="AF160" s="143"/>
      <c r="AG160" s="143"/>
      <c r="AH160" s="143"/>
      <c r="AI160" s="143"/>
      <c r="AJ160" s="143"/>
      <c r="AK160" s="143"/>
      <c r="AL160" s="143"/>
      <c r="AM160" s="143"/>
      <c r="AN160" s="143"/>
      <c r="AO160" s="143"/>
      <c r="AP160" s="143"/>
      <c r="AQ160" s="143"/>
      <c r="AR160" s="143"/>
      <c r="AS160" s="143"/>
      <c r="AT160" s="143"/>
      <c r="AU160" s="143"/>
    </row>
    <row r="161" spans="1:47" x14ac:dyDescent="0.35">
      <c r="A161" s="51" t="s">
        <v>892</v>
      </c>
      <c r="B161" s="67" t="s">
        <v>1410</v>
      </c>
      <c r="C161" s="50" t="s">
        <v>1418</v>
      </c>
      <c r="D161" s="139" t="s">
        <v>21</v>
      </c>
      <c r="E161" s="89"/>
      <c r="F161" s="169"/>
      <c r="G161" s="271"/>
      <c r="H161" s="274">
        <f t="shared" si="62"/>
        <v>0</v>
      </c>
      <c r="I161" s="715">
        <f t="shared" si="63"/>
        <v>0</v>
      </c>
      <c r="J161" s="282">
        <f t="shared" si="64"/>
        <v>0</v>
      </c>
      <c r="K161" s="587"/>
      <c r="L161" s="331"/>
      <c r="M161" s="585">
        <f t="shared" si="35"/>
        <v>0</v>
      </c>
      <c r="N161" s="585">
        <f t="shared" si="36"/>
        <v>0</v>
      </c>
      <c r="O161" s="314">
        <f t="shared" si="37"/>
        <v>0</v>
      </c>
      <c r="P161" s="336"/>
      <c r="Q161" s="326"/>
      <c r="R161" s="585">
        <f t="shared" si="38"/>
        <v>0</v>
      </c>
      <c r="S161" s="585">
        <f t="shared" si="39"/>
        <v>0</v>
      </c>
      <c r="T161" s="314">
        <f t="shared" si="40"/>
        <v>0</v>
      </c>
      <c r="U161" s="336"/>
      <c r="V161" s="326"/>
      <c r="W161" s="585">
        <f t="shared" si="41"/>
        <v>0</v>
      </c>
      <c r="X161" s="585">
        <f t="shared" si="42"/>
        <v>0</v>
      </c>
      <c r="Y161" s="314">
        <f t="shared" si="43"/>
        <v>0</v>
      </c>
      <c r="Z161" s="143"/>
      <c r="AA161" s="143"/>
      <c r="AB161" s="143"/>
      <c r="AC161" s="143"/>
      <c r="AD161" s="143"/>
      <c r="AE161" s="143"/>
      <c r="AF161" s="143"/>
      <c r="AG161" s="143"/>
      <c r="AH161" s="143"/>
      <c r="AI161" s="143"/>
      <c r="AJ161" s="143"/>
      <c r="AK161" s="143"/>
      <c r="AL161" s="143"/>
      <c r="AM161" s="143"/>
      <c r="AN161" s="143"/>
      <c r="AO161" s="143"/>
      <c r="AP161" s="143"/>
      <c r="AQ161" s="143"/>
      <c r="AR161" s="143"/>
      <c r="AS161" s="143"/>
      <c r="AT161" s="143"/>
      <c r="AU161" s="143"/>
    </row>
    <row r="162" spans="1:47" x14ac:dyDescent="0.35">
      <c r="A162" s="51" t="s">
        <v>893</v>
      </c>
      <c r="B162" s="67" t="s">
        <v>1410</v>
      </c>
      <c r="C162" s="50" t="s">
        <v>1419</v>
      </c>
      <c r="D162" s="139" t="s">
        <v>21</v>
      </c>
      <c r="E162" s="89"/>
      <c r="F162" s="169"/>
      <c r="G162" s="271"/>
      <c r="H162" s="274">
        <f t="shared" si="62"/>
        <v>0</v>
      </c>
      <c r="I162" s="715">
        <f t="shared" si="63"/>
        <v>0</v>
      </c>
      <c r="J162" s="282">
        <f t="shared" si="64"/>
        <v>0</v>
      </c>
      <c r="K162" s="587"/>
      <c r="L162" s="331"/>
      <c r="M162" s="585">
        <f t="shared" si="35"/>
        <v>0</v>
      </c>
      <c r="N162" s="585">
        <f t="shared" si="36"/>
        <v>0</v>
      </c>
      <c r="O162" s="314">
        <f t="shared" si="37"/>
        <v>0</v>
      </c>
      <c r="P162" s="336"/>
      <c r="Q162" s="326"/>
      <c r="R162" s="585">
        <f t="shared" si="38"/>
        <v>0</v>
      </c>
      <c r="S162" s="585">
        <f t="shared" si="39"/>
        <v>0</v>
      </c>
      <c r="T162" s="314">
        <f t="shared" si="40"/>
        <v>0</v>
      </c>
      <c r="U162" s="336"/>
      <c r="V162" s="326"/>
      <c r="W162" s="585">
        <f t="shared" si="41"/>
        <v>0</v>
      </c>
      <c r="X162" s="585">
        <f t="shared" si="42"/>
        <v>0</v>
      </c>
      <c r="Y162" s="314">
        <f t="shared" si="43"/>
        <v>0</v>
      </c>
      <c r="Z162" s="143"/>
      <c r="AA162" s="143"/>
      <c r="AB162" s="143"/>
      <c r="AC162" s="143"/>
      <c r="AD162" s="143"/>
      <c r="AE162" s="143"/>
      <c r="AF162" s="143"/>
      <c r="AG162" s="143"/>
      <c r="AH162" s="143"/>
      <c r="AI162" s="143"/>
      <c r="AJ162" s="143"/>
      <c r="AK162" s="143"/>
      <c r="AL162" s="143"/>
      <c r="AM162" s="143"/>
      <c r="AN162" s="143"/>
      <c r="AO162" s="143"/>
      <c r="AP162" s="143"/>
      <c r="AQ162" s="143"/>
      <c r="AR162" s="143"/>
      <c r="AS162" s="143"/>
      <c r="AT162" s="143"/>
      <c r="AU162" s="143"/>
    </row>
    <row r="163" spans="1:47" x14ac:dyDescent="0.35">
      <c r="A163" s="51" t="s">
        <v>894</v>
      </c>
      <c r="B163" s="67" t="s">
        <v>1410</v>
      </c>
      <c r="C163" s="50" t="s">
        <v>1420</v>
      </c>
      <c r="D163" s="139" t="s">
        <v>21</v>
      </c>
      <c r="E163" s="89"/>
      <c r="F163" s="169"/>
      <c r="G163" s="271"/>
      <c r="H163" s="274">
        <f t="shared" si="62"/>
        <v>0</v>
      </c>
      <c r="I163" s="715">
        <f t="shared" si="63"/>
        <v>0</v>
      </c>
      <c r="J163" s="282">
        <f t="shared" si="64"/>
        <v>0</v>
      </c>
      <c r="K163" s="587"/>
      <c r="L163" s="331"/>
      <c r="M163" s="585">
        <f t="shared" si="35"/>
        <v>0</v>
      </c>
      <c r="N163" s="585">
        <f t="shared" si="36"/>
        <v>0</v>
      </c>
      <c r="O163" s="314">
        <f t="shared" si="37"/>
        <v>0</v>
      </c>
      <c r="P163" s="336"/>
      <c r="Q163" s="326"/>
      <c r="R163" s="585">
        <f t="shared" si="38"/>
        <v>0</v>
      </c>
      <c r="S163" s="585">
        <f t="shared" si="39"/>
        <v>0</v>
      </c>
      <c r="T163" s="314">
        <f t="shared" si="40"/>
        <v>0</v>
      </c>
      <c r="U163" s="336"/>
      <c r="V163" s="326"/>
      <c r="W163" s="585">
        <f t="shared" si="41"/>
        <v>0</v>
      </c>
      <c r="X163" s="585">
        <f t="shared" si="42"/>
        <v>0</v>
      </c>
      <c r="Y163" s="314">
        <f t="shared" si="43"/>
        <v>0</v>
      </c>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row>
    <row r="164" spans="1:47" x14ac:dyDescent="0.35">
      <c r="A164" s="51" t="s">
        <v>895</v>
      </c>
      <c r="B164" s="67" t="s">
        <v>1410</v>
      </c>
      <c r="C164" s="50" t="s">
        <v>1421</v>
      </c>
      <c r="D164" s="139" t="s">
        <v>21</v>
      </c>
      <c r="E164" s="89"/>
      <c r="F164" s="169"/>
      <c r="G164" s="271"/>
      <c r="H164" s="274">
        <f t="shared" si="62"/>
        <v>0</v>
      </c>
      <c r="I164" s="715">
        <f t="shared" si="63"/>
        <v>0</v>
      </c>
      <c r="J164" s="282">
        <f t="shared" si="64"/>
        <v>0</v>
      </c>
      <c r="K164" s="587"/>
      <c r="L164" s="331"/>
      <c r="M164" s="585">
        <f t="shared" ref="M164:M227" si="65">K164*F164</f>
        <v>0</v>
      </c>
      <c r="N164" s="585">
        <f t="shared" ref="N164:N227" si="66">L164*G164</f>
        <v>0</v>
      </c>
      <c r="O164" s="314">
        <f t="shared" ref="O164:O227" si="67">SUM(K164*F164)+(L164*G164)</f>
        <v>0</v>
      </c>
      <c r="P164" s="336"/>
      <c r="Q164" s="326"/>
      <c r="R164" s="585">
        <f t="shared" ref="R164:R227" si="68">P164*F164</f>
        <v>0</v>
      </c>
      <c r="S164" s="585">
        <f t="shared" ref="S164:S227" si="69">Q164*G164</f>
        <v>0</v>
      </c>
      <c r="T164" s="314">
        <f t="shared" ref="T164:T227" si="70">SUM(P164*F164)+(Q164*G164)</f>
        <v>0</v>
      </c>
      <c r="U164" s="336"/>
      <c r="V164" s="326"/>
      <c r="W164" s="585">
        <f t="shared" ref="W164:W227" si="71">U164*F164</f>
        <v>0</v>
      </c>
      <c r="X164" s="585">
        <f t="shared" ref="X164:X227" si="72">V164*G164</f>
        <v>0</v>
      </c>
      <c r="Y164" s="314">
        <f t="shared" ref="Y164:Y227" si="73">SUM(U164*F164)+(V164*G164)</f>
        <v>0</v>
      </c>
    </row>
    <row r="165" spans="1:47" x14ac:dyDescent="0.35">
      <c r="A165" s="51" t="s">
        <v>896</v>
      </c>
      <c r="B165" s="67" t="s">
        <v>1410</v>
      </c>
      <c r="C165" s="50" t="s">
        <v>1422</v>
      </c>
      <c r="D165" s="139" t="s">
        <v>21</v>
      </c>
      <c r="E165" s="89"/>
      <c r="F165" s="169"/>
      <c r="G165" s="271"/>
      <c r="H165" s="274">
        <f t="shared" si="62"/>
        <v>0</v>
      </c>
      <c r="I165" s="715">
        <f t="shared" si="63"/>
        <v>0</v>
      </c>
      <c r="J165" s="282">
        <f t="shared" si="64"/>
        <v>0</v>
      </c>
      <c r="K165" s="587"/>
      <c r="L165" s="331"/>
      <c r="M165" s="585">
        <f t="shared" si="65"/>
        <v>0</v>
      </c>
      <c r="N165" s="585">
        <f t="shared" si="66"/>
        <v>0</v>
      </c>
      <c r="O165" s="314">
        <f t="shared" si="67"/>
        <v>0</v>
      </c>
      <c r="P165" s="336"/>
      <c r="Q165" s="326"/>
      <c r="R165" s="585">
        <f t="shared" si="68"/>
        <v>0</v>
      </c>
      <c r="S165" s="585">
        <f t="shared" si="69"/>
        <v>0</v>
      </c>
      <c r="T165" s="314">
        <f t="shared" si="70"/>
        <v>0</v>
      </c>
      <c r="U165" s="336"/>
      <c r="V165" s="326"/>
      <c r="W165" s="585">
        <f t="shared" si="71"/>
        <v>0</v>
      </c>
      <c r="X165" s="585">
        <f t="shared" si="72"/>
        <v>0</v>
      </c>
      <c r="Y165" s="314">
        <f t="shared" si="73"/>
        <v>0</v>
      </c>
    </row>
    <row r="166" spans="1:47" x14ac:dyDescent="0.35">
      <c r="A166" s="51" t="s">
        <v>897</v>
      </c>
      <c r="B166" s="67" t="s">
        <v>1410</v>
      </c>
      <c r="C166" s="50" t="s">
        <v>1423</v>
      </c>
      <c r="D166" s="139" t="s">
        <v>21</v>
      </c>
      <c r="E166" s="89"/>
      <c r="F166" s="169"/>
      <c r="G166" s="271"/>
      <c r="H166" s="274">
        <f t="shared" si="62"/>
        <v>0</v>
      </c>
      <c r="I166" s="715">
        <f t="shared" si="63"/>
        <v>0</v>
      </c>
      <c r="J166" s="282">
        <f t="shared" si="64"/>
        <v>0</v>
      </c>
      <c r="K166" s="587"/>
      <c r="L166" s="331"/>
      <c r="M166" s="585">
        <f t="shared" si="65"/>
        <v>0</v>
      </c>
      <c r="N166" s="585">
        <f t="shared" si="66"/>
        <v>0</v>
      </c>
      <c r="O166" s="314">
        <f t="shared" si="67"/>
        <v>0</v>
      </c>
      <c r="P166" s="336"/>
      <c r="Q166" s="326"/>
      <c r="R166" s="585">
        <f t="shared" si="68"/>
        <v>0</v>
      </c>
      <c r="S166" s="585">
        <f t="shared" si="69"/>
        <v>0</v>
      </c>
      <c r="T166" s="314">
        <f t="shared" si="70"/>
        <v>0</v>
      </c>
      <c r="U166" s="336"/>
      <c r="V166" s="326"/>
      <c r="W166" s="585">
        <f t="shared" si="71"/>
        <v>0</v>
      </c>
      <c r="X166" s="585">
        <f t="shared" si="72"/>
        <v>0</v>
      </c>
      <c r="Y166" s="314">
        <f t="shared" si="73"/>
        <v>0</v>
      </c>
    </row>
    <row r="167" spans="1:47" x14ac:dyDescent="0.35">
      <c r="A167" s="51" t="s">
        <v>898</v>
      </c>
      <c r="B167" s="67">
        <v>8031</v>
      </c>
      <c r="C167" s="50" t="s">
        <v>1412</v>
      </c>
      <c r="D167" s="139" t="s">
        <v>21</v>
      </c>
      <c r="E167" s="89"/>
      <c r="F167" s="169"/>
      <c r="G167" s="271"/>
      <c r="H167" s="274">
        <f t="shared" si="62"/>
        <v>0</v>
      </c>
      <c r="I167" s="715">
        <f t="shared" si="63"/>
        <v>0</v>
      </c>
      <c r="J167" s="282">
        <f t="shared" si="64"/>
        <v>0</v>
      </c>
      <c r="K167" s="587"/>
      <c r="L167" s="331"/>
      <c r="M167" s="585">
        <f t="shared" si="65"/>
        <v>0</v>
      </c>
      <c r="N167" s="585">
        <f t="shared" si="66"/>
        <v>0</v>
      </c>
      <c r="O167" s="314">
        <f t="shared" si="67"/>
        <v>0</v>
      </c>
      <c r="P167" s="336"/>
      <c r="Q167" s="326"/>
      <c r="R167" s="585">
        <f t="shared" si="68"/>
        <v>0</v>
      </c>
      <c r="S167" s="585">
        <f t="shared" si="69"/>
        <v>0</v>
      </c>
      <c r="T167" s="314">
        <f t="shared" si="70"/>
        <v>0</v>
      </c>
      <c r="U167" s="336"/>
      <c r="V167" s="326"/>
      <c r="W167" s="585">
        <f t="shared" si="71"/>
        <v>0</v>
      </c>
      <c r="X167" s="585">
        <f t="shared" si="72"/>
        <v>0</v>
      </c>
      <c r="Y167" s="314">
        <f t="shared" si="73"/>
        <v>0</v>
      </c>
    </row>
    <row r="168" spans="1:47" x14ac:dyDescent="0.35">
      <c r="A168" s="51" t="s">
        <v>899</v>
      </c>
      <c r="B168" s="67">
        <v>8031</v>
      </c>
      <c r="C168" s="50" t="s">
        <v>1413</v>
      </c>
      <c r="D168" s="139" t="s">
        <v>21</v>
      </c>
      <c r="E168" s="89"/>
      <c r="F168" s="169"/>
      <c r="G168" s="271"/>
      <c r="H168" s="274">
        <f t="shared" si="62"/>
        <v>0</v>
      </c>
      <c r="I168" s="715">
        <f t="shared" si="63"/>
        <v>0</v>
      </c>
      <c r="J168" s="282">
        <f t="shared" si="64"/>
        <v>0</v>
      </c>
      <c r="K168" s="587"/>
      <c r="L168" s="331"/>
      <c r="M168" s="585">
        <f t="shared" si="65"/>
        <v>0</v>
      </c>
      <c r="N168" s="585">
        <f t="shared" si="66"/>
        <v>0</v>
      </c>
      <c r="O168" s="314">
        <f t="shared" si="67"/>
        <v>0</v>
      </c>
      <c r="P168" s="336"/>
      <c r="Q168" s="326"/>
      <c r="R168" s="585">
        <f t="shared" si="68"/>
        <v>0</v>
      </c>
      <c r="S168" s="585">
        <f t="shared" si="69"/>
        <v>0</v>
      </c>
      <c r="T168" s="314">
        <f t="shared" si="70"/>
        <v>0</v>
      </c>
      <c r="U168" s="336"/>
      <c r="V168" s="326"/>
      <c r="W168" s="585">
        <f t="shared" si="71"/>
        <v>0</v>
      </c>
      <c r="X168" s="585">
        <f t="shared" si="72"/>
        <v>0</v>
      </c>
      <c r="Y168" s="314">
        <f t="shared" si="73"/>
        <v>0</v>
      </c>
    </row>
    <row r="169" spans="1:47" x14ac:dyDescent="0.35">
      <c r="A169" s="51" t="s">
        <v>900</v>
      </c>
      <c r="B169" s="67">
        <v>8031</v>
      </c>
      <c r="C169" s="50" t="s">
        <v>1424</v>
      </c>
      <c r="D169" s="139" t="s">
        <v>21</v>
      </c>
      <c r="E169" s="89"/>
      <c r="F169" s="169"/>
      <c r="G169" s="271"/>
      <c r="H169" s="274">
        <f t="shared" si="62"/>
        <v>0</v>
      </c>
      <c r="I169" s="715">
        <f t="shared" si="63"/>
        <v>0</v>
      </c>
      <c r="J169" s="282">
        <f t="shared" si="64"/>
        <v>0</v>
      </c>
      <c r="K169" s="587"/>
      <c r="L169" s="331"/>
      <c r="M169" s="585">
        <f t="shared" si="65"/>
        <v>0</v>
      </c>
      <c r="N169" s="585">
        <f t="shared" si="66"/>
        <v>0</v>
      </c>
      <c r="O169" s="314">
        <f t="shared" si="67"/>
        <v>0</v>
      </c>
      <c r="P169" s="336"/>
      <c r="Q169" s="326"/>
      <c r="R169" s="585">
        <f t="shared" si="68"/>
        <v>0</v>
      </c>
      <c r="S169" s="585">
        <f t="shared" si="69"/>
        <v>0</v>
      </c>
      <c r="T169" s="314">
        <f t="shared" si="70"/>
        <v>0</v>
      </c>
      <c r="U169" s="336"/>
      <c r="V169" s="326"/>
      <c r="W169" s="585">
        <f t="shared" si="71"/>
        <v>0</v>
      </c>
      <c r="X169" s="585">
        <f t="shared" si="72"/>
        <v>0</v>
      </c>
      <c r="Y169" s="314">
        <f t="shared" si="73"/>
        <v>0</v>
      </c>
    </row>
    <row r="170" spans="1:47" x14ac:dyDescent="0.35">
      <c r="A170" s="51" t="s">
        <v>901</v>
      </c>
      <c r="B170" s="67">
        <v>8031</v>
      </c>
      <c r="C170" s="50" t="s">
        <v>1425</v>
      </c>
      <c r="D170" s="139" t="s">
        <v>21</v>
      </c>
      <c r="E170" s="89"/>
      <c r="F170" s="169"/>
      <c r="G170" s="271"/>
      <c r="H170" s="274">
        <f t="shared" si="62"/>
        <v>0</v>
      </c>
      <c r="I170" s="715">
        <f t="shared" si="63"/>
        <v>0</v>
      </c>
      <c r="J170" s="282">
        <f t="shared" si="64"/>
        <v>0</v>
      </c>
      <c r="K170" s="587"/>
      <c r="L170" s="331"/>
      <c r="M170" s="585">
        <f t="shared" si="65"/>
        <v>0</v>
      </c>
      <c r="N170" s="585">
        <f t="shared" si="66"/>
        <v>0</v>
      </c>
      <c r="O170" s="314">
        <f t="shared" si="67"/>
        <v>0</v>
      </c>
      <c r="P170" s="336"/>
      <c r="Q170" s="326"/>
      <c r="R170" s="585">
        <f t="shared" si="68"/>
        <v>0</v>
      </c>
      <c r="S170" s="585">
        <f t="shared" si="69"/>
        <v>0</v>
      </c>
      <c r="T170" s="314">
        <f t="shared" si="70"/>
        <v>0</v>
      </c>
      <c r="U170" s="336"/>
      <c r="V170" s="326"/>
      <c r="W170" s="585">
        <f t="shared" si="71"/>
        <v>0</v>
      </c>
      <c r="X170" s="585">
        <f t="shared" si="72"/>
        <v>0</v>
      </c>
      <c r="Y170" s="314">
        <f t="shared" si="73"/>
        <v>0</v>
      </c>
    </row>
    <row r="171" spans="1:47" x14ac:dyDescent="0.35">
      <c r="A171" s="51" t="s">
        <v>902</v>
      </c>
      <c r="B171" s="67">
        <v>8031</v>
      </c>
      <c r="C171" s="50" t="s">
        <v>1426</v>
      </c>
      <c r="D171" s="139" t="s">
        <v>21</v>
      </c>
      <c r="E171" s="89"/>
      <c r="F171" s="169"/>
      <c r="G171" s="271"/>
      <c r="H171" s="274">
        <f t="shared" si="62"/>
        <v>0</v>
      </c>
      <c r="I171" s="715">
        <f t="shared" si="63"/>
        <v>0</v>
      </c>
      <c r="J171" s="282">
        <f t="shared" si="64"/>
        <v>0</v>
      </c>
      <c r="K171" s="587"/>
      <c r="L171" s="331"/>
      <c r="M171" s="585">
        <f t="shared" si="65"/>
        <v>0</v>
      </c>
      <c r="N171" s="585">
        <f t="shared" si="66"/>
        <v>0</v>
      </c>
      <c r="O171" s="314">
        <f t="shared" si="67"/>
        <v>0</v>
      </c>
      <c r="P171" s="336"/>
      <c r="Q171" s="326"/>
      <c r="R171" s="585">
        <f t="shared" si="68"/>
        <v>0</v>
      </c>
      <c r="S171" s="585">
        <f t="shared" si="69"/>
        <v>0</v>
      </c>
      <c r="T171" s="314">
        <f t="shared" si="70"/>
        <v>0</v>
      </c>
      <c r="U171" s="336"/>
      <c r="V171" s="326"/>
      <c r="W171" s="585">
        <f t="shared" si="71"/>
        <v>0</v>
      </c>
      <c r="X171" s="585">
        <f t="shared" si="72"/>
        <v>0</v>
      </c>
      <c r="Y171" s="314">
        <f t="shared" si="73"/>
        <v>0</v>
      </c>
    </row>
    <row r="172" spans="1:47" x14ac:dyDescent="0.35">
      <c r="A172" s="51" t="s">
        <v>903</v>
      </c>
      <c r="B172" s="67">
        <v>8031</v>
      </c>
      <c r="C172" s="50" t="s">
        <v>1427</v>
      </c>
      <c r="D172" s="139" t="s">
        <v>21</v>
      </c>
      <c r="E172" s="89"/>
      <c r="F172" s="169"/>
      <c r="G172" s="271"/>
      <c r="H172" s="274">
        <f t="shared" si="62"/>
        <v>0</v>
      </c>
      <c r="I172" s="715">
        <f t="shared" si="63"/>
        <v>0</v>
      </c>
      <c r="J172" s="282">
        <f t="shared" si="64"/>
        <v>0</v>
      </c>
      <c r="K172" s="587"/>
      <c r="L172" s="331"/>
      <c r="M172" s="585">
        <f t="shared" si="65"/>
        <v>0</v>
      </c>
      <c r="N172" s="585">
        <f t="shared" si="66"/>
        <v>0</v>
      </c>
      <c r="O172" s="314">
        <f t="shared" si="67"/>
        <v>0</v>
      </c>
      <c r="P172" s="336"/>
      <c r="Q172" s="326"/>
      <c r="R172" s="585">
        <f t="shared" si="68"/>
        <v>0</v>
      </c>
      <c r="S172" s="585">
        <f t="shared" si="69"/>
        <v>0</v>
      </c>
      <c r="T172" s="314">
        <f t="shared" si="70"/>
        <v>0</v>
      </c>
      <c r="U172" s="336"/>
      <c r="V172" s="326"/>
      <c r="W172" s="585">
        <f t="shared" si="71"/>
        <v>0</v>
      </c>
      <c r="X172" s="585">
        <f t="shared" si="72"/>
        <v>0</v>
      </c>
      <c r="Y172" s="314">
        <f t="shared" si="73"/>
        <v>0</v>
      </c>
    </row>
    <row r="173" spans="1:47" x14ac:dyDescent="0.35">
      <c r="A173" s="51" t="s">
        <v>904</v>
      </c>
      <c r="B173" s="67">
        <v>8031</v>
      </c>
      <c r="C173" s="50" t="s">
        <v>1428</v>
      </c>
      <c r="D173" s="139" t="s">
        <v>21</v>
      </c>
      <c r="E173" s="89"/>
      <c r="F173" s="169"/>
      <c r="G173" s="271"/>
      <c r="H173" s="274">
        <f t="shared" si="62"/>
        <v>0</v>
      </c>
      <c r="I173" s="715">
        <f t="shared" si="63"/>
        <v>0</v>
      </c>
      <c r="J173" s="282">
        <f t="shared" si="64"/>
        <v>0</v>
      </c>
      <c r="K173" s="587"/>
      <c r="L173" s="331"/>
      <c r="M173" s="585">
        <f t="shared" si="65"/>
        <v>0</v>
      </c>
      <c r="N173" s="585">
        <f t="shared" si="66"/>
        <v>0</v>
      </c>
      <c r="O173" s="314">
        <f t="shared" si="67"/>
        <v>0</v>
      </c>
      <c r="P173" s="336"/>
      <c r="Q173" s="326"/>
      <c r="R173" s="585">
        <f t="shared" si="68"/>
        <v>0</v>
      </c>
      <c r="S173" s="585">
        <f t="shared" si="69"/>
        <v>0</v>
      </c>
      <c r="T173" s="314">
        <f t="shared" si="70"/>
        <v>0</v>
      </c>
      <c r="U173" s="336"/>
      <c r="V173" s="326"/>
      <c r="W173" s="585">
        <f t="shared" si="71"/>
        <v>0</v>
      </c>
      <c r="X173" s="585">
        <f t="shared" si="72"/>
        <v>0</v>
      </c>
      <c r="Y173" s="314">
        <f t="shared" si="73"/>
        <v>0</v>
      </c>
    </row>
    <row r="174" spans="1:47" x14ac:dyDescent="0.35">
      <c r="A174" s="51" t="s">
        <v>905</v>
      </c>
      <c r="B174" s="67">
        <v>8031</v>
      </c>
      <c r="C174" s="50" t="s">
        <v>1429</v>
      </c>
      <c r="D174" s="139" t="s">
        <v>21</v>
      </c>
      <c r="E174" s="89"/>
      <c r="F174" s="169"/>
      <c r="G174" s="271"/>
      <c r="H174" s="274">
        <f t="shared" si="62"/>
        <v>0</v>
      </c>
      <c r="I174" s="715">
        <f t="shared" si="63"/>
        <v>0</v>
      </c>
      <c r="J174" s="282">
        <f t="shared" si="64"/>
        <v>0</v>
      </c>
      <c r="K174" s="587"/>
      <c r="L174" s="331"/>
      <c r="M174" s="585">
        <f t="shared" si="65"/>
        <v>0</v>
      </c>
      <c r="N174" s="585">
        <f t="shared" si="66"/>
        <v>0</v>
      </c>
      <c r="O174" s="314">
        <f t="shared" si="67"/>
        <v>0</v>
      </c>
      <c r="P174" s="336"/>
      <c r="Q174" s="326"/>
      <c r="R174" s="585">
        <f t="shared" si="68"/>
        <v>0</v>
      </c>
      <c r="S174" s="585">
        <f t="shared" si="69"/>
        <v>0</v>
      </c>
      <c r="T174" s="314">
        <f t="shared" si="70"/>
        <v>0</v>
      </c>
      <c r="U174" s="336"/>
      <c r="V174" s="326"/>
      <c r="W174" s="585">
        <f t="shared" si="71"/>
        <v>0</v>
      </c>
      <c r="X174" s="585">
        <f t="shared" si="72"/>
        <v>0</v>
      </c>
      <c r="Y174" s="314">
        <f t="shared" si="73"/>
        <v>0</v>
      </c>
    </row>
    <row r="175" spans="1:47" x14ac:dyDescent="0.35">
      <c r="A175" s="51" t="s">
        <v>906</v>
      </c>
      <c r="B175" s="67">
        <v>8031</v>
      </c>
      <c r="C175" s="50" t="s">
        <v>1430</v>
      </c>
      <c r="D175" s="139" t="s">
        <v>21</v>
      </c>
      <c r="E175" s="89"/>
      <c r="F175" s="169"/>
      <c r="G175" s="271"/>
      <c r="H175" s="274">
        <f t="shared" si="62"/>
        <v>0</v>
      </c>
      <c r="I175" s="715">
        <f t="shared" si="63"/>
        <v>0</v>
      </c>
      <c r="J175" s="282">
        <f t="shared" si="64"/>
        <v>0</v>
      </c>
      <c r="K175" s="587"/>
      <c r="L175" s="331"/>
      <c r="M175" s="585">
        <f t="shared" si="65"/>
        <v>0</v>
      </c>
      <c r="N175" s="585">
        <f t="shared" si="66"/>
        <v>0</v>
      </c>
      <c r="O175" s="314">
        <f t="shared" si="67"/>
        <v>0</v>
      </c>
      <c r="P175" s="336"/>
      <c r="Q175" s="326"/>
      <c r="R175" s="585">
        <f t="shared" si="68"/>
        <v>0</v>
      </c>
      <c r="S175" s="585">
        <f t="shared" si="69"/>
        <v>0</v>
      </c>
      <c r="T175" s="314">
        <f t="shared" si="70"/>
        <v>0</v>
      </c>
      <c r="U175" s="336"/>
      <c r="V175" s="326"/>
      <c r="W175" s="585">
        <f t="shared" si="71"/>
        <v>0</v>
      </c>
      <c r="X175" s="585">
        <f t="shared" si="72"/>
        <v>0</v>
      </c>
      <c r="Y175" s="314">
        <f t="shared" si="73"/>
        <v>0</v>
      </c>
    </row>
    <row r="176" spans="1:47" x14ac:dyDescent="0.35">
      <c r="A176" s="51" t="s">
        <v>907</v>
      </c>
      <c r="B176" s="67">
        <v>8031</v>
      </c>
      <c r="C176" s="50" t="s">
        <v>1431</v>
      </c>
      <c r="D176" s="139" t="s">
        <v>21</v>
      </c>
      <c r="E176" s="89"/>
      <c r="F176" s="169"/>
      <c r="G176" s="271"/>
      <c r="H176" s="274">
        <f t="shared" si="62"/>
        <v>0</v>
      </c>
      <c r="I176" s="715">
        <f t="shared" si="63"/>
        <v>0</v>
      </c>
      <c r="J176" s="282">
        <f t="shared" si="64"/>
        <v>0</v>
      </c>
      <c r="K176" s="587"/>
      <c r="L176" s="331"/>
      <c r="M176" s="585">
        <f t="shared" si="65"/>
        <v>0</v>
      </c>
      <c r="N176" s="585">
        <f t="shared" si="66"/>
        <v>0</v>
      </c>
      <c r="O176" s="314">
        <f t="shared" si="67"/>
        <v>0</v>
      </c>
      <c r="P176" s="336"/>
      <c r="Q176" s="326"/>
      <c r="R176" s="585">
        <f t="shared" si="68"/>
        <v>0</v>
      </c>
      <c r="S176" s="585">
        <f t="shared" si="69"/>
        <v>0</v>
      </c>
      <c r="T176" s="314">
        <f t="shared" si="70"/>
        <v>0</v>
      </c>
      <c r="U176" s="336"/>
      <c r="V176" s="326"/>
      <c r="W176" s="585">
        <f t="shared" si="71"/>
        <v>0</v>
      </c>
      <c r="X176" s="585">
        <f t="shared" si="72"/>
        <v>0</v>
      </c>
      <c r="Y176" s="314">
        <f t="shared" si="73"/>
        <v>0</v>
      </c>
    </row>
    <row r="177" spans="1:47" x14ac:dyDescent="0.35">
      <c r="A177" s="51" t="s">
        <v>2298</v>
      </c>
      <c r="B177" s="67">
        <v>8031</v>
      </c>
      <c r="C177" s="50" t="s">
        <v>1432</v>
      </c>
      <c r="D177" s="139" t="s">
        <v>21</v>
      </c>
      <c r="E177" s="89"/>
      <c r="F177" s="169"/>
      <c r="G177" s="271"/>
      <c r="H177" s="274">
        <f t="shared" si="62"/>
        <v>0</v>
      </c>
      <c r="I177" s="715">
        <f t="shared" si="63"/>
        <v>0</v>
      </c>
      <c r="J177" s="282">
        <f t="shared" si="64"/>
        <v>0</v>
      </c>
      <c r="K177" s="587"/>
      <c r="L177" s="331"/>
      <c r="M177" s="585">
        <f t="shared" si="65"/>
        <v>0</v>
      </c>
      <c r="N177" s="585">
        <f t="shared" si="66"/>
        <v>0</v>
      </c>
      <c r="O177" s="314">
        <f t="shared" si="67"/>
        <v>0</v>
      </c>
      <c r="P177" s="336"/>
      <c r="Q177" s="326"/>
      <c r="R177" s="585">
        <f t="shared" si="68"/>
        <v>0</v>
      </c>
      <c r="S177" s="585">
        <f t="shared" si="69"/>
        <v>0</v>
      </c>
      <c r="T177" s="314">
        <f t="shared" si="70"/>
        <v>0</v>
      </c>
      <c r="U177" s="336"/>
      <c r="V177" s="326"/>
      <c r="W177" s="585">
        <f t="shared" si="71"/>
        <v>0</v>
      </c>
      <c r="X177" s="585">
        <f t="shared" si="72"/>
        <v>0</v>
      </c>
      <c r="Y177" s="314">
        <f t="shared" si="73"/>
        <v>0</v>
      </c>
    </row>
    <row r="178" spans="1:47" x14ac:dyDescent="0.35">
      <c r="A178" s="51" t="s">
        <v>2299</v>
      </c>
      <c r="B178" s="67">
        <v>8031</v>
      </c>
      <c r="C178" s="50" t="s">
        <v>1433</v>
      </c>
      <c r="D178" s="139" t="s">
        <v>21</v>
      </c>
      <c r="E178" s="89"/>
      <c r="F178" s="169"/>
      <c r="G178" s="271"/>
      <c r="H178" s="274">
        <f t="shared" si="62"/>
        <v>0</v>
      </c>
      <c r="I178" s="715">
        <f t="shared" si="63"/>
        <v>0</v>
      </c>
      <c r="J178" s="282">
        <f t="shared" si="64"/>
        <v>0</v>
      </c>
      <c r="K178" s="587"/>
      <c r="L178" s="331"/>
      <c r="M178" s="585">
        <f t="shared" si="65"/>
        <v>0</v>
      </c>
      <c r="N178" s="585">
        <f t="shared" si="66"/>
        <v>0</v>
      </c>
      <c r="O178" s="314">
        <f t="shared" si="67"/>
        <v>0</v>
      </c>
      <c r="P178" s="336"/>
      <c r="Q178" s="326"/>
      <c r="R178" s="585">
        <f t="shared" si="68"/>
        <v>0</v>
      </c>
      <c r="S178" s="585">
        <f t="shared" si="69"/>
        <v>0</v>
      </c>
      <c r="T178" s="314">
        <f t="shared" si="70"/>
        <v>0</v>
      </c>
      <c r="U178" s="336"/>
      <c r="V178" s="326"/>
      <c r="W178" s="585">
        <f t="shared" si="71"/>
        <v>0</v>
      </c>
      <c r="X178" s="585">
        <f t="shared" si="72"/>
        <v>0</v>
      </c>
      <c r="Y178" s="314">
        <f t="shared" si="73"/>
        <v>0</v>
      </c>
    </row>
    <row r="179" spans="1:47" x14ac:dyDescent="0.35">
      <c r="A179" s="51" t="s">
        <v>2300</v>
      </c>
      <c r="B179" s="67">
        <v>8031</v>
      </c>
      <c r="C179" s="50" t="s">
        <v>1434</v>
      </c>
      <c r="D179" s="139" t="s">
        <v>21</v>
      </c>
      <c r="E179" s="89"/>
      <c r="F179" s="169"/>
      <c r="G179" s="271"/>
      <c r="H179" s="274">
        <f t="shared" si="62"/>
        <v>0</v>
      </c>
      <c r="I179" s="715">
        <f t="shared" si="63"/>
        <v>0</v>
      </c>
      <c r="J179" s="282">
        <f t="shared" si="64"/>
        <v>0</v>
      </c>
      <c r="K179" s="587"/>
      <c r="L179" s="331"/>
      <c r="M179" s="585">
        <f t="shared" si="65"/>
        <v>0</v>
      </c>
      <c r="N179" s="585">
        <f t="shared" si="66"/>
        <v>0</v>
      </c>
      <c r="O179" s="314">
        <f t="shared" si="67"/>
        <v>0</v>
      </c>
      <c r="P179" s="336"/>
      <c r="Q179" s="326"/>
      <c r="R179" s="585">
        <f t="shared" si="68"/>
        <v>0</v>
      </c>
      <c r="S179" s="585">
        <f t="shared" si="69"/>
        <v>0</v>
      </c>
      <c r="T179" s="314">
        <f t="shared" si="70"/>
        <v>0</v>
      </c>
      <c r="U179" s="336"/>
      <c r="V179" s="326"/>
      <c r="W179" s="585">
        <f t="shared" si="71"/>
        <v>0</v>
      </c>
      <c r="X179" s="585">
        <f t="shared" si="72"/>
        <v>0</v>
      </c>
      <c r="Y179" s="314">
        <f t="shared" si="73"/>
        <v>0</v>
      </c>
    </row>
    <row r="180" spans="1:47" x14ac:dyDescent="0.35">
      <c r="A180" s="51" t="s">
        <v>2301</v>
      </c>
      <c r="B180" s="67">
        <v>8031</v>
      </c>
      <c r="C180" s="50" t="s">
        <v>1435</v>
      </c>
      <c r="D180" s="139" t="s">
        <v>21</v>
      </c>
      <c r="E180" s="89"/>
      <c r="F180" s="169"/>
      <c r="G180" s="271"/>
      <c r="H180" s="274">
        <f t="shared" si="62"/>
        <v>0</v>
      </c>
      <c r="I180" s="715">
        <f t="shared" si="63"/>
        <v>0</v>
      </c>
      <c r="J180" s="282">
        <f t="shared" si="64"/>
        <v>0</v>
      </c>
      <c r="K180" s="587"/>
      <c r="L180" s="331"/>
      <c r="M180" s="585">
        <f t="shared" si="65"/>
        <v>0</v>
      </c>
      <c r="N180" s="585">
        <f t="shared" si="66"/>
        <v>0</v>
      </c>
      <c r="O180" s="314">
        <f t="shared" si="67"/>
        <v>0</v>
      </c>
      <c r="P180" s="336"/>
      <c r="Q180" s="326"/>
      <c r="R180" s="585">
        <f t="shared" si="68"/>
        <v>0</v>
      </c>
      <c r="S180" s="585">
        <f t="shared" si="69"/>
        <v>0</v>
      </c>
      <c r="T180" s="314">
        <f t="shared" si="70"/>
        <v>0</v>
      </c>
      <c r="U180" s="336"/>
      <c r="V180" s="326"/>
      <c r="W180" s="585">
        <f t="shared" si="71"/>
        <v>0</v>
      </c>
      <c r="X180" s="585">
        <f t="shared" si="72"/>
        <v>0</v>
      </c>
      <c r="Y180" s="314">
        <f t="shared" si="73"/>
        <v>0</v>
      </c>
    </row>
    <row r="181" spans="1:47" x14ac:dyDescent="0.35">
      <c r="A181" s="51" t="s">
        <v>2302</v>
      </c>
      <c r="B181" s="67">
        <v>8031</v>
      </c>
      <c r="C181" s="50" t="s">
        <v>1436</v>
      </c>
      <c r="D181" s="139" t="s">
        <v>21</v>
      </c>
      <c r="E181" s="89"/>
      <c r="F181" s="169"/>
      <c r="G181" s="271"/>
      <c r="H181" s="274">
        <f t="shared" si="62"/>
        <v>0</v>
      </c>
      <c r="I181" s="715">
        <f t="shared" si="63"/>
        <v>0</v>
      </c>
      <c r="J181" s="282">
        <f t="shared" si="64"/>
        <v>0</v>
      </c>
      <c r="K181" s="587"/>
      <c r="L181" s="331"/>
      <c r="M181" s="585">
        <f t="shared" si="65"/>
        <v>0</v>
      </c>
      <c r="N181" s="585">
        <f t="shared" si="66"/>
        <v>0</v>
      </c>
      <c r="O181" s="314">
        <f t="shared" si="67"/>
        <v>0</v>
      </c>
      <c r="P181" s="336"/>
      <c r="Q181" s="326"/>
      <c r="R181" s="585">
        <f t="shared" si="68"/>
        <v>0</v>
      </c>
      <c r="S181" s="585">
        <f t="shared" si="69"/>
        <v>0</v>
      </c>
      <c r="T181" s="314">
        <f t="shared" si="70"/>
        <v>0</v>
      </c>
      <c r="U181" s="336"/>
      <c r="V181" s="326"/>
      <c r="W181" s="585">
        <f t="shared" si="71"/>
        <v>0</v>
      </c>
      <c r="X181" s="585">
        <f t="shared" si="72"/>
        <v>0</v>
      </c>
      <c r="Y181" s="314">
        <f t="shared" si="73"/>
        <v>0</v>
      </c>
    </row>
    <row r="182" spans="1:47" s="39" customFormat="1" x14ac:dyDescent="0.35">
      <c r="A182" s="161">
        <v>7.8</v>
      </c>
      <c r="B182" s="38"/>
      <c r="C182" s="64" t="s">
        <v>619</v>
      </c>
      <c r="D182" s="156"/>
      <c r="E182" s="311"/>
      <c r="F182" s="310"/>
      <c r="G182" s="539"/>
      <c r="H182" s="754"/>
      <c r="I182" s="754"/>
      <c r="J182" s="540"/>
      <c r="K182" s="589"/>
      <c r="L182" s="397"/>
      <c r="M182" s="590"/>
      <c r="N182" s="590"/>
      <c r="O182" s="313"/>
      <c r="P182" s="335"/>
      <c r="Q182" s="325"/>
      <c r="R182" s="590"/>
      <c r="S182" s="590"/>
      <c r="T182" s="313"/>
      <c r="U182" s="335"/>
      <c r="V182" s="325"/>
      <c r="W182" s="590"/>
      <c r="X182" s="590"/>
      <c r="Y182" s="313"/>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row>
    <row r="183" spans="1:47" s="39" customFormat="1" ht="103" customHeight="1" x14ac:dyDescent="0.35">
      <c r="A183" s="161"/>
      <c r="B183" s="38"/>
      <c r="C183" s="64" t="s">
        <v>2637</v>
      </c>
      <c r="D183" s="156"/>
      <c r="E183" s="311"/>
      <c r="F183" s="310"/>
      <c r="G183" s="269"/>
      <c r="H183" s="310"/>
      <c r="I183" s="693"/>
      <c r="J183" s="526"/>
      <c r="K183" s="589"/>
      <c r="L183" s="397"/>
      <c r="M183" s="590"/>
      <c r="N183" s="590"/>
      <c r="O183" s="313"/>
      <c r="P183" s="589"/>
      <c r="Q183" s="325"/>
      <c r="R183" s="590"/>
      <c r="S183" s="590"/>
      <c r="T183" s="313"/>
      <c r="U183" s="589"/>
      <c r="V183" s="325"/>
      <c r="W183" s="590"/>
      <c r="X183" s="590"/>
      <c r="Y183" s="313"/>
      <c r="Z183" s="86"/>
      <c r="AA183" s="86"/>
      <c r="AB183" s="86"/>
      <c r="AC183" s="86"/>
      <c r="AD183" s="86"/>
      <c r="AE183" s="86"/>
      <c r="AF183" s="86"/>
      <c r="AG183" s="86"/>
      <c r="AH183" s="86"/>
      <c r="AI183" s="86"/>
      <c r="AJ183" s="86"/>
      <c r="AK183" s="86"/>
      <c r="AL183" s="86"/>
      <c r="AM183" s="86"/>
      <c r="AN183" s="86"/>
      <c r="AO183" s="86"/>
      <c r="AP183" s="86"/>
      <c r="AQ183" s="86"/>
      <c r="AR183" s="86"/>
      <c r="AS183" s="86"/>
      <c r="AT183" s="86"/>
      <c r="AU183" s="86"/>
    </row>
    <row r="184" spans="1:47" x14ac:dyDescent="0.35">
      <c r="A184" s="51" t="s">
        <v>908</v>
      </c>
      <c r="B184" s="66" t="s">
        <v>1466</v>
      </c>
      <c r="C184" s="17" t="s">
        <v>1458</v>
      </c>
      <c r="D184" s="139" t="s">
        <v>6</v>
      </c>
      <c r="E184" s="89"/>
      <c r="F184" s="310"/>
      <c r="G184" s="271"/>
      <c r="H184" s="310"/>
      <c r="I184" s="715">
        <f t="shared" ref="I184:I191" si="74">E184*G184</f>
        <v>0</v>
      </c>
      <c r="J184" s="282">
        <f t="shared" ref="J184:J191" si="75">(E184*F184)+(E184*G184)</f>
        <v>0</v>
      </c>
      <c r="K184" s="589"/>
      <c r="L184" s="331"/>
      <c r="M184" s="590"/>
      <c r="N184" s="585">
        <f t="shared" si="66"/>
        <v>0</v>
      </c>
      <c r="O184" s="314">
        <f t="shared" si="67"/>
        <v>0</v>
      </c>
      <c r="P184" s="589"/>
      <c r="Q184" s="326"/>
      <c r="R184" s="590"/>
      <c r="S184" s="585">
        <f t="shared" si="69"/>
        <v>0</v>
      </c>
      <c r="T184" s="314">
        <f t="shared" si="70"/>
        <v>0</v>
      </c>
      <c r="U184" s="589"/>
      <c r="V184" s="326"/>
      <c r="W184" s="590"/>
      <c r="X184" s="585">
        <f t="shared" si="72"/>
        <v>0</v>
      </c>
      <c r="Y184" s="314">
        <f t="shared" si="73"/>
        <v>0</v>
      </c>
    </row>
    <row r="185" spans="1:47" x14ac:dyDescent="0.35">
      <c r="A185" s="51" t="s">
        <v>909</v>
      </c>
      <c r="B185" s="66" t="s">
        <v>1466</v>
      </c>
      <c r="C185" s="17" t="s">
        <v>1459</v>
      </c>
      <c r="D185" s="139" t="s">
        <v>6</v>
      </c>
      <c r="E185" s="89"/>
      <c r="F185" s="310"/>
      <c r="G185" s="271"/>
      <c r="H185" s="310"/>
      <c r="I185" s="715">
        <f t="shared" si="74"/>
        <v>0</v>
      </c>
      <c r="J185" s="282">
        <f t="shared" si="75"/>
        <v>0</v>
      </c>
      <c r="K185" s="589"/>
      <c r="L185" s="331"/>
      <c r="M185" s="590"/>
      <c r="N185" s="585">
        <f t="shared" si="66"/>
        <v>0</v>
      </c>
      <c r="O185" s="314">
        <f t="shared" si="67"/>
        <v>0</v>
      </c>
      <c r="P185" s="589"/>
      <c r="Q185" s="326"/>
      <c r="R185" s="590"/>
      <c r="S185" s="585">
        <f t="shared" si="69"/>
        <v>0</v>
      </c>
      <c r="T185" s="314">
        <f t="shared" si="70"/>
        <v>0</v>
      </c>
      <c r="U185" s="589"/>
      <c r="V185" s="326"/>
      <c r="W185" s="590"/>
      <c r="X185" s="585">
        <f t="shared" si="72"/>
        <v>0</v>
      </c>
      <c r="Y185" s="314">
        <f t="shared" si="73"/>
        <v>0</v>
      </c>
    </row>
    <row r="186" spans="1:47" x14ac:dyDescent="0.35">
      <c r="A186" s="51" t="s">
        <v>910</v>
      </c>
      <c r="B186" s="66" t="s">
        <v>1466</v>
      </c>
      <c r="C186" s="17" t="s">
        <v>1460</v>
      </c>
      <c r="D186" s="139" t="s">
        <v>6</v>
      </c>
      <c r="E186" s="89"/>
      <c r="F186" s="310"/>
      <c r="G186" s="271"/>
      <c r="H186" s="310"/>
      <c r="I186" s="715">
        <f t="shared" si="74"/>
        <v>0</v>
      </c>
      <c r="J186" s="282">
        <f t="shared" si="75"/>
        <v>0</v>
      </c>
      <c r="K186" s="589"/>
      <c r="L186" s="331"/>
      <c r="M186" s="590"/>
      <c r="N186" s="585">
        <f t="shared" si="66"/>
        <v>0</v>
      </c>
      <c r="O186" s="314">
        <f t="shared" si="67"/>
        <v>0</v>
      </c>
      <c r="P186" s="589"/>
      <c r="Q186" s="326"/>
      <c r="R186" s="590"/>
      <c r="S186" s="585">
        <f t="shared" si="69"/>
        <v>0</v>
      </c>
      <c r="T186" s="314">
        <f t="shared" si="70"/>
        <v>0</v>
      </c>
      <c r="U186" s="589"/>
      <c r="V186" s="326"/>
      <c r="W186" s="590"/>
      <c r="X186" s="585">
        <f t="shared" si="72"/>
        <v>0</v>
      </c>
      <c r="Y186" s="314">
        <f t="shared" si="73"/>
        <v>0</v>
      </c>
    </row>
    <row r="187" spans="1:47" x14ac:dyDescent="0.35">
      <c r="A187" s="51" t="s">
        <v>911</v>
      </c>
      <c r="B187" s="66" t="s">
        <v>1466</v>
      </c>
      <c r="C187" s="17" t="s">
        <v>1461</v>
      </c>
      <c r="D187" s="139" t="s">
        <v>6</v>
      </c>
      <c r="E187" s="89"/>
      <c r="F187" s="310"/>
      <c r="G187" s="271"/>
      <c r="H187" s="310"/>
      <c r="I187" s="715">
        <f t="shared" si="74"/>
        <v>0</v>
      </c>
      <c r="J187" s="282">
        <f t="shared" si="75"/>
        <v>0</v>
      </c>
      <c r="K187" s="589"/>
      <c r="L187" s="331"/>
      <c r="M187" s="590"/>
      <c r="N187" s="585">
        <f t="shared" si="66"/>
        <v>0</v>
      </c>
      <c r="O187" s="314">
        <f t="shared" si="67"/>
        <v>0</v>
      </c>
      <c r="P187" s="589"/>
      <c r="Q187" s="326"/>
      <c r="R187" s="590"/>
      <c r="S187" s="585">
        <f t="shared" si="69"/>
        <v>0</v>
      </c>
      <c r="T187" s="314">
        <f t="shared" si="70"/>
        <v>0</v>
      </c>
      <c r="U187" s="589"/>
      <c r="V187" s="326"/>
      <c r="W187" s="590"/>
      <c r="X187" s="585">
        <f t="shared" si="72"/>
        <v>0</v>
      </c>
      <c r="Y187" s="314">
        <f t="shared" si="73"/>
        <v>0</v>
      </c>
    </row>
    <row r="188" spans="1:47" x14ac:dyDescent="0.35">
      <c r="A188" s="51" t="s">
        <v>912</v>
      </c>
      <c r="B188" s="66" t="s">
        <v>1466</v>
      </c>
      <c r="C188" s="17" t="s">
        <v>1462</v>
      </c>
      <c r="D188" s="139" t="s">
        <v>6</v>
      </c>
      <c r="E188" s="89"/>
      <c r="F188" s="310"/>
      <c r="G188" s="271"/>
      <c r="H188" s="310"/>
      <c r="I188" s="715">
        <f t="shared" si="74"/>
        <v>0</v>
      </c>
      <c r="J188" s="282">
        <f t="shared" si="75"/>
        <v>0</v>
      </c>
      <c r="K188" s="589"/>
      <c r="L188" s="331"/>
      <c r="M188" s="590"/>
      <c r="N188" s="585">
        <f t="shared" si="66"/>
        <v>0</v>
      </c>
      <c r="O188" s="314">
        <f t="shared" si="67"/>
        <v>0</v>
      </c>
      <c r="P188" s="589"/>
      <c r="Q188" s="326"/>
      <c r="R188" s="590"/>
      <c r="S188" s="585">
        <f t="shared" si="69"/>
        <v>0</v>
      </c>
      <c r="T188" s="314">
        <f t="shared" si="70"/>
        <v>0</v>
      </c>
      <c r="U188" s="589"/>
      <c r="V188" s="326"/>
      <c r="W188" s="590"/>
      <c r="X188" s="585">
        <f t="shared" si="72"/>
        <v>0</v>
      </c>
      <c r="Y188" s="314">
        <f t="shared" si="73"/>
        <v>0</v>
      </c>
    </row>
    <row r="189" spans="1:47" x14ac:dyDescent="0.35">
      <c r="A189" s="51" t="s">
        <v>913</v>
      </c>
      <c r="B189" s="66" t="s">
        <v>1466</v>
      </c>
      <c r="C189" s="17" t="s">
        <v>1463</v>
      </c>
      <c r="D189" s="139" t="s">
        <v>6</v>
      </c>
      <c r="E189" s="89"/>
      <c r="F189" s="310"/>
      <c r="G189" s="271"/>
      <c r="H189" s="310"/>
      <c r="I189" s="715">
        <f t="shared" si="74"/>
        <v>0</v>
      </c>
      <c r="J189" s="282">
        <f t="shared" si="75"/>
        <v>0</v>
      </c>
      <c r="K189" s="589"/>
      <c r="L189" s="331"/>
      <c r="M189" s="590"/>
      <c r="N189" s="585">
        <f t="shared" si="66"/>
        <v>0</v>
      </c>
      <c r="O189" s="314">
        <f t="shared" si="67"/>
        <v>0</v>
      </c>
      <c r="P189" s="589"/>
      <c r="Q189" s="326"/>
      <c r="R189" s="590"/>
      <c r="S189" s="585">
        <f t="shared" si="69"/>
        <v>0</v>
      </c>
      <c r="T189" s="314">
        <f t="shared" si="70"/>
        <v>0</v>
      </c>
      <c r="U189" s="589"/>
      <c r="V189" s="326"/>
      <c r="W189" s="590"/>
      <c r="X189" s="585">
        <f t="shared" si="72"/>
        <v>0</v>
      </c>
      <c r="Y189" s="314">
        <f t="shared" si="73"/>
        <v>0</v>
      </c>
    </row>
    <row r="190" spans="1:47" x14ac:dyDescent="0.35">
      <c r="A190" s="51" t="s">
        <v>914</v>
      </c>
      <c r="B190" s="66" t="s">
        <v>1466</v>
      </c>
      <c r="C190" s="17" t="s">
        <v>1464</v>
      </c>
      <c r="D190" s="139" t="s">
        <v>6</v>
      </c>
      <c r="E190" s="89"/>
      <c r="F190" s="310"/>
      <c r="G190" s="271"/>
      <c r="H190" s="310"/>
      <c r="I190" s="715">
        <f t="shared" si="74"/>
        <v>0</v>
      </c>
      <c r="J190" s="282">
        <f t="shared" si="75"/>
        <v>0</v>
      </c>
      <c r="K190" s="589"/>
      <c r="L190" s="331"/>
      <c r="M190" s="590"/>
      <c r="N190" s="585">
        <f t="shared" si="66"/>
        <v>0</v>
      </c>
      <c r="O190" s="314">
        <f t="shared" si="67"/>
        <v>0</v>
      </c>
      <c r="P190" s="589"/>
      <c r="Q190" s="326"/>
      <c r="R190" s="590"/>
      <c r="S190" s="585">
        <f t="shared" si="69"/>
        <v>0</v>
      </c>
      <c r="T190" s="314">
        <f t="shared" si="70"/>
        <v>0</v>
      </c>
      <c r="U190" s="589"/>
      <c r="V190" s="326"/>
      <c r="W190" s="590"/>
      <c r="X190" s="585">
        <f t="shared" si="72"/>
        <v>0</v>
      </c>
      <c r="Y190" s="314">
        <f t="shared" si="73"/>
        <v>0</v>
      </c>
    </row>
    <row r="191" spans="1:47" x14ac:dyDescent="0.35">
      <c r="A191" s="51" t="s">
        <v>915</v>
      </c>
      <c r="B191" s="66" t="s">
        <v>1466</v>
      </c>
      <c r="C191" s="17" t="s">
        <v>1465</v>
      </c>
      <c r="D191" s="139" t="s">
        <v>6</v>
      </c>
      <c r="E191" s="89"/>
      <c r="F191" s="310"/>
      <c r="G191" s="271"/>
      <c r="H191" s="310"/>
      <c r="I191" s="715">
        <f t="shared" si="74"/>
        <v>0</v>
      </c>
      <c r="J191" s="282">
        <f t="shared" si="75"/>
        <v>0</v>
      </c>
      <c r="K191" s="589"/>
      <c r="L191" s="331"/>
      <c r="M191" s="590"/>
      <c r="N191" s="585">
        <f t="shared" si="66"/>
        <v>0</v>
      </c>
      <c r="O191" s="314">
        <f t="shared" si="67"/>
        <v>0</v>
      </c>
      <c r="P191" s="589"/>
      <c r="Q191" s="326"/>
      <c r="R191" s="590"/>
      <c r="S191" s="585">
        <f t="shared" si="69"/>
        <v>0</v>
      </c>
      <c r="T191" s="314">
        <f t="shared" si="70"/>
        <v>0</v>
      </c>
      <c r="U191" s="589"/>
      <c r="V191" s="326"/>
      <c r="W191" s="590"/>
      <c r="X191" s="585">
        <f t="shared" si="72"/>
        <v>0</v>
      </c>
      <c r="Y191" s="314">
        <f t="shared" si="73"/>
        <v>0</v>
      </c>
    </row>
    <row r="192" spans="1:47" s="43" customFormat="1" ht="46.5" x14ac:dyDescent="0.35">
      <c r="A192" s="153">
        <v>7.9</v>
      </c>
      <c r="B192" s="165"/>
      <c r="C192" s="59" t="s">
        <v>1467</v>
      </c>
      <c r="D192" s="530"/>
      <c r="E192" s="153"/>
      <c r="F192" s="310"/>
      <c r="G192" s="269"/>
      <c r="H192" s="310"/>
      <c r="I192" s="754"/>
      <c r="J192" s="540"/>
      <c r="K192" s="589"/>
      <c r="L192" s="397"/>
      <c r="M192" s="590"/>
      <c r="N192" s="590"/>
      <c r="O192" s="313"/>
      <c r="P192" s="589"/>
      <c r="Q192" s="325"/>
      <c r="R192" s="590"/>
      <c r="S192" s="590"/>
      <c r="T192" s="313"/>
      <c r="U192" s="589"/>
      <c r="V192" s="325"/>
      <c r="W192" s="590"/>
      <c r="X192" s="590"/>
      <c r="Y192" s="313"/>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row>
    <row r="193" spans="1:25" x14ac:dyDescent="0.35">
      <c r="A193" s="51" t="s">
        <v>916</v>
      </c>
      <c r="B193" s="72"/>
      <c r="C193" s="73" t="s">
        <v>621</v>
      </c>
      <c r="D193" s="533" t="s">
        <v>21</v>
      </c>
      <c r="E193" s="99"/>
      <c r="F193" s="524"/>
      <c r="G193" s="271"/>
      <c r="H193" s="274">
        <f t="shared" ref="H193:H195" si="76">F193*E193</f>
        <v>0</v>
      </c>
      <c r="I193" s="715">
        <f t="shared" ref="I193:I195" si="77">E193*G193</f>
        <v>0</v>
      </c>
      <c r="J193" s="282">
        <f t="shared" ref="J193:J195" si="78">(E193*F193)+(E193*G193)</f>
        <v>0</v>
      </c>
      <c r="K193" s="587"/>
      <c r="L193" s="331"/>
      <c r="M193" s="585">
        <f t="shared" si="65"/>
        <v>0</v>
      </c>
      <c r="N193" s="585">
        <f t="shared" si="66"/>
        <v>0</v>
      </c>
      <c r="O193" s="314">
        <f t="shared" si="67"/>
        <v>0</v>
      </c>
      <c r="P193" s="336"/>
      <c r="Q193" s="326"/>
      <c r="R193" s="585">
        <f t="shared" si="68"/>
        <v>0</v>
      </c>
      <c r="S193" s="585">
        <f t="shared" si="69"/>
        <v>0</v>
      </c>
      <c r="T193" s="314">
        <f t="shared" si="70"/>
        <v>0</v>
      </c>
      <c r="U193" s="336"/>
      <c r="V193" s="326"/>
      <c r="W193" s="585">
        <f t="shared" si="71"/>
        <v>0</v>
      </c>
      <c r="X193" s="585">
        <f t="shared" si="72"/>
        <v>0</v>
      </c>
      <c r="Y193" s="314">
        <f t="shared" si="73"/>
        <v>0</v>
      </c>
    </row>
    <row r="194" spans="1:25" ht="31" x14ac:dyDescent="0.35">
      <c r="A194" s="51" t="s">
        <v>917</v>
      </c>
      <c r="B194" s="40"/>
      <c r="C194" s="74" t="s">
        <v>821</v>
      </c>
      <c r="D194" s="533" t="s">
        <v>21</v>
      </c>
      <c r="E194" s="99"/>
      <c r="F194" s="524"/>
      <c r="G194" s="271"/>
      <c r="H194" s="274">
        <f t="shared" si="76"/>
        <v>0</v>
      </c>
      <c r="I194" s="715">
        <f t="shared" si="77"/>
        <v>0</v>
      </c>
      <c r="J194" s="282">
        <f t="shared" si="78"/>
        <v>0</v>
      </c>
      <c r="K194" s="587"/>
      <c r="L194" s="331"/>
      <c r="M194" s="585">
        <f t="shared" si="65"/>
        <v>0</v>
      </c>
      <c r="N194" s="585">
        <f t="shared" si="66"/>
        <v>0</v>
      </c>
      <c r="O194" s="314">
        <f t="shared" si="67"/>
        <v>0</v>
      </c>
      <c r="P194" s="336"/>
      <c r="Q194" s="326"/>
      <c r="R194" s="585">
        <f t="shared" si="68"/>
        <v>0</v>
      </c>
      <c r="S194" s="585">
        <f t="shared" si="69"/>
        <v>0</v>
      </c>
      <c r="T194" s="314">
        <f t="shared" si="70"/>
        <v>0</v>
      </c>
      <c r="U194" s="336"/>
      <c r="V194" s="326"/>
      <c r="W194" s="585">
        <f t="shared" si="71"/>
        <v>0</v>
      </c>
      <c r="X194" s="585">
        <f t="shared" si="72"/>
        <v>0</v>
      </c>
      <c r="Y194" s="314">
        <f t="shared" si="73"/>
        <v>0</v>
      </c>
    </row>
    <row r="195" spans="1:25" x14ac:dyDescent="0.35">
      <c r="A195" s="51" t="s">
        <v>918</v>
      </c>
      <c r="B195" s="40"/>
      <c r="C195" s="74" t="s">
        <v>820</v>
      </c>
      <c r="D195" s="533" t="s">
        <v>21</v>
      </c>
      <c r="E195" s="99"/>
      <c r="F195" s="524"/>
      <c r="G195" s="271"/>
      <c r="H195" s="274">
        <f t="shared" si="76"/>
        <v>0</v>
      </c>
      <c r="I195" s="715">
        <f t="shared" si="77"/>
        <v>0</v>
      </c>
      <c r="J195" s="282">
        <f t="shared" si="78"/>
        <v>0</v>
      </c>
      <c r="K195" s="587"/>
      <c r="L195" s="331"/>
      <c r="M195" s="585">
        <f t="shared" si="65"/>
        <v>0</v>
      </c>
      <c r="N195" s="585">
        <f t="shared" si="66"/>
        <v>0</v>
      </c>
      <c r="O195" s="314">
        <f t="shared" si="67"/>
        <v>0</v>
      </c>
      <c r="P195" s="336"/>
      <c r="Q195" s="326"/>
      <c r="R195" s="585">
        <f t="shared" si="68"/>
        <v>0</v>
      </c>
      <c r="S195" s="585">
        <f t="shared" si="69"/>
        <v>0</v>
      </c>
      <c r="T195" s="314">
        <f t="shared" si="70"/>
        <v>0</v>
      </c>
      <c r="U195" s="336"/>
      <c r="V195" s="326"/>
      <c r="W195" s="585">
        <f t="shared" si="71"/>
        <v>0</v>
      </c>
      <c r="X195" s="585">
        <f t="shared" si="72"/>
        <v>0</v>
      </c>
      <c r="Y195" s="314">
        <f t="shared" si="73"/>
        <v>0</v>
      </c>
    </row>
    <row r="196" spans="1:25" x14ac:dyDescent="0.35">
      <c r="A196" s="75">
        <v>7.1</v>
      </c>
      <c r="B196" s="165"/>
      <c r="C196" s="65" t="s">
        <v>616</v>
      </c>
      <c r="D196" s="530"/>
      <c r="E196" s="153"/>
      <c r="F196" s="521"/>
      <c r="G196" s="539"/>
      <c r="H196" s="754"/>
      <c r="I196" s="754"/>
      <c r="J196" s="540"/>
      <c r="K196" s="589"/>
      <c r="L196" s="397"/>
      <c r="M196" s="590"/>
      <c r="N196" s="590"/>
      <c r="O196" s="313"/>
      <c r="P196" s="335"/>
      <c r="Q196" s="325"/>
      <c r="R196" s="590"/>
      <c r="S196" s="590"/>
      <c r="T196" s="313"/>
      <c r="U196" s="335"/>
      <c r="V196" s="325"/>
      <c r="W196" s="590"/>
      <c r="X196" s="590"/>
      <c r="Y196" s="313"/>
    </row>
    <row r="197" spans="1:25" ht="31" x14ac:dyDescent="0.35">
      <c r="A197" s="153"/>
      <c r="B197" s="165"/>
      <c r="C197" s="133" t="s">
        <v>1468</v>
      </c>
      <c r="D197" s="530"/>
      <c r="E197" s="153"/>
      <c r="F197" s="521"/>
      <c r="G197" s="269"/>
      <c r="H197" s="693"/>
      <c r="I197" s="693"/>
      <c r="J197" s="526"/>
      <c r="K197" s="589"/>
      <c r="L197" s="397"/>
      <c r="M197" s="590"/>
      <c r="N197" s="590"/>
      <c r="O197" s="313"/>
      <c r="P197" s="335"/>
      <c r="Q197" s="325"/>
      <c r="R197" s="590"/>
      <c r="S197" s="590"/>
      <c r="T197" s="313"/>
      <c r="U197" s="335"/>
      <c r="V197" s="325"/>
      <c r="W197" s="590"/>
      <c r="X197" s="590"/>
      <c r="Y197" s="313"/>
    </row>
    <row r="198" spans="1:25" x14ac:dyDescent="0.35">
      <c r="A198" s="51" t="s">
        <v>920</v>
      </c>
      <c r="B198" s="40">
        <v>3181</v>
      </c>
      <c r="C198" s="74" t="s">
        <v>742</v>
      </c>
      <c r="D198" s="139" t="s">
        <v>21</v>
      </c>
      <c r="E198" s="89"/>
      <c r="F198" s="169"/>
      <c r="G198" s="271"/>
      <c r="H198" s="274">
        <f t="shared" ref="H198:H205" si="79">F198*E198</f>
        <v>0</v>
      </c>
      <c r="I198" s="715">
        <f t="shared" ref="I198:I205" si="80">E198*G198</f>
        <v>0</v>
      </c>
      <c r="J198" s="282">
        <f t="shared" ref="J198:J205" si="81">(E198*F198)+(E198*G198)</f>
        <v>0</v>
      </c>
      <c r="K198" s="587"/>
      <c r="L198" s="331"/>
      <c r="M198" s="585">
        <f t="shared" si="65"/>
        <v>0</v>
      </c>
      <c r="N198" s="585">
        <f t="shared" si="66"/>
        <v>0</v>
      </c>
      <c r="O198" s="314">
        <f t="shared" si="67"/>
        <v>0</v>
      </c>
      <c r="P198" s="336"/>
      <c r="Q198" s="326"/>
      <c r="R198" s="585">
        <f t="shared" si="68"/>
        <v>0</v>
      </c>
      <c r="S198" s="585">
        <f t="shared" si="69"/>
        <v>0</v>
      </c>
      <c r="T198" s="314">
        <f t="shared" si="70"/>
        <v>0</v>
      </c>
      <c r="U198" s="336"/>
      <c r="V198" s="326"/>
      <c r="W198" s="585">
        <f t="shared" si="71"/>
        <v>0</v>
      </c>
      <c r="X198" s="585">
        <f t="shared" si="72"/>
        <v>0</v>
      </c>
      <c r="Y198" s="314">
        <f t="shared" si="73"/>
        <v>0</v>
      </c>
    </row>
    <row r="199" spans="1:25" x14ac:dyDescent="0.35">
      <c r="A199" s="51" t="s">
        <v>921</v>
      </c>
      <c r="B199" s="40">
        <v>3181</v>
      </c>
      <c r="C199" s="74" t="s">
        <v>618</v>
      </c>
      <c r="D199" s="139" t="s">
        <v>21</v>
      </c>
      <c r="E199" s="89"/>
      <c r="F199" s="169"/>
      <c r="G199" s="271"/>
      <c r="H199" s="274">
        <f t="shared" si="79"/>
        <v>0</v>
      </c>
      <c r="I199" s="715">
        <f t="shared" si="80"/>
        <v>0</v>
      </c>
      <c r="J199" s="282">
        <f t="shared" si="81"/>
        <v>0</v>
      </c>
      <c r="K199" s="587"/>
      <c r="L199" s="331"/>
      <c r="M199" s="585">
        <f t="shared" si="65"/>
        <v>0</v>
      </c>
      <c r="N199" s="585">
        <f t="shared" si="66"/>
        <v>0</v>
      </c>
      <c r="O199" s="314">
        <f t="shared" si="67"/>
        <v>0</v>
      </c>
      <c r="P199" s="336"/>
      <c r="Q199" s="326"/>
      <c r="R199" s="585">
        <f t="shared" si="68"/>
        <v>0</v>
      </c>
      <c r="S199" s="585">
        <f t="shared" si="69"/>
        <v>0</v>
      </c>
      <c r="T199" s="314">
        <f t="shared" si="70"/>
        <v>0</v>
      </c>
      <c r="U199" s="336"/>
      <c r="V199" s="326"/>
      <c r="W199" s="585">
        <f t="shared" si="71"/>
        <v>0</v>
      </c>
      <c r="X199" s="585">
        <f t="shared" si="72"/>
        <v>0</v>
      </c>
      <c r="Y199" s="314">
        <f t="shared" si="73"/>
        <v>0</v>
      </c>
    </row>
    <row r="200" spans="1:25" x14ac:dyDescent="0.35">
      <c r="A200" s="51" t="s">
        <v>922</v>
      </c>
      <c r="B200" s="40">
        <v>3181</v>
      </c>
      <c r="C200" s="74" t="s">
        <v>617</v>
      </c>
      <c r="D200" s="139" t="s">
        <v>21</v>
      </c>
      <c r="E200" s="89"/>
      <c r="F200" s="169"/>
      <c r="G200" s="271"/>
      <c r="H200" s="274">
        <f t="shared" si="79"/>
        <v>0</v>
      </c>
      <c r="I200" s="715">
        <f t="shared" si="80"/>
        <v>0</v>
      </c>
      <c r="J200" s="282">
        <f t="shared" si="81"/>
        <v>0</v>
      </c>
      <c r="K200" s="587"/>
      <c r="L200" s="331"/>
      <c r="M200" s="585">
        <f t="shared" si="65"/>
        <v>0</v>
      </c>
      <c r="N200" s="585">
        <f t="shared" si="66"/>
        <v>0</v>
      </c>
      <c r="O200" s="314">
        <f t="shared" si="67"/>
        <v>0</v>
      </c>
      <c r="P200" s="336"/>
      <c r="Q200" s="326"/>
      <c r="R200" s="585">
        <f t="shared" si="68"/>
        <v>0</v>
      </c>
      <c r="S200" s="585">
        <f t="shared" si="69"/>
        <v>0</v>
      </c>
      <c r="T200" s="314">
        <f t="shared" si="70"/>
        <v>0</v>
      </c>
      <c r="U200" s="336"/>
      <c r="V200" s="326"/>
      <c r="W200" s="585">
        <f t="shared" si="71"/>
        <v>0</v>
      </c>
      <c r="X200" s="585">
        <f t="shared" si="72"/>
        <v>0</v>
      </c>
      <c r="Y200" s="314">
        <f t="shared" si="73"/>
        <v>0</v>
      </c>
    </row>
    <row r="201" spans="1:25" x14ac:dyDescent="0.35">
      <c r="A201" s="51" t="s">
        <v>923</v>
      </c>
      <c r="B201" s="40">
        <v>3181</v>
      </c>
      <c r="C201" s="74" t="s">
        <v>1469</v>
      </c>
      <c r="D201" s="139" t="s">
        <v>21</v>
      </c>
      <c r="E201" s="89"/>
      <c r="F201" s="169"/>
      <c r="G201" s="271"/>
      <c r="H201" s="274">
        <f t="shared" si="79"/>
        <v>0</v>
      </c>
      <c r="I201" s="715">
        <f t="shared" si="80"/>
        <v>0</v>
      </c>
      <c r="J201" s="282">
        <f t="shared" si="81"/>
        <v>0</v>
      </c>
      <c r="K201" s="587"/>
      <c r="L201" s="331"/>
      <c r="M201" s="585">
        <f t="shared" si="65"/>
        <v>0</v>
      </c>
      <c r="N201" s="585">
        <f t="shared" si="66"/>
        <v>0</v>
      </c>
      <c r="O201" s="314">
        <f t="shared" si="67"/>
        <v>0</v>
      </c>
      <c r="P201" s="336"/>
      <c r="Q201" s="326"/>
      <c r="R201" s="585">
        <f t="shared" si="68"/>
        <v>0</v>
      </c>
      <c r="S201" s="585">
        <f t="shared" si="69"/>
        <v>0</v>
      </c>
      <c r="T201" s="314">
        <f t="shared" si="70"/>
        <v>0</v>
      </c>
      <c r="U201" s="336"/>
      <c r="V201" s="326"/>
      <c r="W201" s="585">
        <f t="shared" si="71"/>
        <v>0</v>
      </c>
      <c r="X201" s="585">
        <f t="shared" si="72"/>
        <v>0</v>
      </c>
      <c r="Y201" s="314">
        <f t="shared" si="73"/>
        <v>0</v>
      </c>
    </row>
    <row r="202" spans="1:25" x14ac:dyDescent="0.35">
      <c r="A202" s="51" t="s">
        <v>924</v>
      </c>
      <c r="B202" s="40">
        <v>3409</v>
      </c>
      <c r="C202" s="74" t="s">
        <v>822</v>
      </c>
      <c r="D202" s="139" t="s">
        <v>21</v>
      </c>
      <c r="E202" s="89"/>
      <c r="F202" s="169"/>
      <c r="G202" s="271"/>
      <c r="H202" s="274">
        <f t="shared" si="79"/>
        <v>0</v>
      </c>
      <c r="I202" s="715">
        <f t="shared" si="80"/>
        <v>0</v>
      </c>
      <c r="J202" s="282">
        <f t="shared" si="81"/>
        <v>0</v>
      </c>
      <c r="K202" s="587"/>
      <c r="L202" s="331"/>
      <c r="M202" s="585">
        <f t="shared" si="65"/>
        <v>0</v>
      </c>
      <c r="N202" s="585">
        <f t="shared" si="66"/>
        <v>0</v>
      </c>
      <c r="O202" s="314">
        <f t="shared" si="67"/>
        <v>0</v>
      </c>
      <c r="P202" s="336"/>
      <c r="Q202" s="326"/>
      <c r="R202" s="585">
        <f t="shared" si="68"/>
        <v>0</v>
      </c>
      <c r="S202" s="585">
        <f t="shared" si="69"/>
        <v>0</v>
      </c>
      <c r="T202" s="314">
        <f t="shared" si="70"/>
        <v>0</v>
      </c>
      <c r="U202" s="336"/>
      <c r="V202" s="326"/>
      <c r="W202" s="585">
        <f t="shared" si="71"/>
        <v>0</v>
      </c>
      <c r="X202" s="585">
        <f t="shared" si="72"/>
        <v>0</v>
      </c>
      <c r="Y202" s="314">
        <f t="shared" si="73"/>
        <v>0</v>
      </c>
    </row>
    <row r="203" spans="1:25" x14ac:dyDescent="0.35">
      <c r="A203" s="51" t="s">
        <v>925</v>
      </c>
      <c r="B203" s="40">
        <v>3034</v>
      </c>
      <c r="C203" s="74" t="s">
        <v>1470</v>
      </c>
      <c r="D203" s="139" t="s">
        <v>21</v>
      </c>
      <c r="E203" s="89"/>
      <c r="F203" s="169"/>
      <c r="G203" s="271"/>
      <c r="H203" s="274">
        <f t="shared" si="79"/>
        <v>0</v>
      </c>
      <c r="I203" s="715">
        <f t="shared" si="80"/>
        <v>0</v>
      </c>
      <c r="J203" s="282">
        <f t="shared" si="81"/>
        <v>0</v>
      </c>
      <c r="K203" s="587"/>
      <c r="L203" s="331"/>
      <c r="M203" s="585">
        <f t="shared" si="65"/>
        <v>0</v>
      </c>
      <c r="N203" s="585">
        <f t="shared" si="66"/>
        <v>0</v>
      </c>
      <c r="O203" s="314">
        <f t="shared" si="67"/>
        <v>0</v>
      </c>
      <c r="P203" s="336"/>
      <c r="Q203" s="326"/>
      <c r="R203" s="585">
        <f t="shared" si="68"/>
        <v>0</v>
      </c>
      <c r="S203" s="585">
        <f t="shared" si="69"/>
        <v>0</v>
      </c>
      <c r="T203" s="314">
        <f t="shared" si="70"/>
        <v>0</v>
      </c>
      <c r="U203" s="336"/>
      <c r="V203" s="326"/>
      <c r="W203" s="585">
        <f t="shared" si="71"/>
        <v>0</v>
      </c>
      <c r="X203" s="585">
        <f t="shared" si="72"/>
        <v>0</v>
      </c>
      <c r="Y203" s="314">
        <f t="shared" si="73"/>
        <v>0</v>
      </c>
    </row>
    <row r="204" spans="1:25" x14ac:dyDescent="0.35">
      <c r="A204" s="51" t="s">
        <v>926</v>
      </c>
      <c r="B204" s="40">
        <v>3034</v>
      </c>
      <c r="C204" s="74" t="s">
        <v>1471</v>
      </c>
      <c r="D204" s="139" t="s">
        <v>21</v>
      </c>
      <c r="E204" s="89"/>
      <c r="F204" s="169"/>
      <c r="G204" s="271"/>
      <c r="H204" s="274">
        <f t="shared" si="79"/>
        <v>0</v>
      </c>
      <c r="I204" s="715">
        <f t="shared" si="80"/>
        <v>0</v>
      </c>
      <c r="J204" s="282">
        <f t="shared" si="81"/>
        <v>0</v>
      </c>
      <c r="K204" s="587"/>
      <c r="L204" s="331"/>
      <c r="M204" s="585">
        <f t="shared" si="65"/>
        <v>0</v>
      </c>
      <c r="N204" s="585">
        <f t="shared" si="66"/>
        <v>0</v>
      </c>
      <c r="O204" s="314">
        <f t="shared" si="67"/>
        <v>0</v>
      </c>
      <c r="P204" s="336"/>
      <c r="Q204" s="326"/>
      <c r="R204" s="585">
        <f t="shared" si="68"/>
        <v>0</v>
      </c>
      <c r="S204" s="585">
        <f t="shared" si="69"/>
        <v>0</v>
      </c>
      <c r="T204" s="314">
        <f t="shared" si="70"/>
        <v>0</v>
      </c>
      <c r="U204" s="336"/>
      <c r="V204" s="326"/>
      <c r="W204" s="585">
        <f t="shared" si="71"/>
        <v>0</v>
      </c>
      <c r="X204" s="585">
        <f t="shared" si="72"/>
        <v>0</v>
      </c>
      <c r="Y204" s="314">
        <f t="shared" si="73"/>
        <v>0</v>
      </c>
    </row>
    <row r="205" spans="1:25" x14ac:dyDescent="0.35">
      <c r="A205" s="51" t="s">
        <v>927</v>
      </c>
      <c r="B205" s="40">
        <v>3034</v>
      </c>
      <c r="C205" s="74" t="s">
        <v>1472</v>
      </c>
      <c r="D205" s="139" t="s">
        <v>21</v>
      </c>
      <c r="E205" s="89"/>
      <c r="F205" s="169"/>
      <c r="G205" s="271"/>
      <c r="H205" s="274">
        <f t="shared" si="79"/>
        <v>0</v>
      </c>
      <c r="I205" s="715">
        <f t="shared" si="80"/>
        <v>0</v>
      </c>
      <c r="J205" s="282">
        <f t="shared" si="81"/>
        <v>0</v>
      </c>
      <c r="K205" s="587"/>
      <c r="L205" s="331"/>
      <c r="M205" s="585">
        <f t="shared" si="65"/>
        <v>0</v>
      </c>
      <c r="N205" s="585">
        <f t="shared" si="66"/>
        <v>0</v>
      </c>
      <c r="O205" s="314">
        <f t="shared" si="67"/>
        <v>0</v>
      </c>
      <c r="P205" s="336"/>
      <c r="Q205" s="326"/>
      <c r="R205" s="585">
        <f t="shared" si="68"/>
        <v>0</v>
      </c>
      <c r="S205" s="585">
        <f t="shared" si="69"/>
        <v>0</v>
      </c>
      <c r="T205" s="314">
        <f t="shared" si="70"/>
        <v>0</v>
      </c>
      <c r="U205" s="336"/>
      <c r="V205" s="326"/>
      <c r="W205" s="585">
        <f t="shared" si="71"/>
        <v>0</v>
      </c>
      <c r="X205" s="585">
        <f t="shared" si="72"/>
        <v>0</v>
      </c>
      <c r="Y205" s="314">
        <f t="shared" si="73"/>
        <v>0</v>
      </c>
    </row>
    <row r="206" spans="1:25" ht="62" x14ac:dyDescent="0.35">
      <c r="A206" s="153" t="s">
        <v>1719</v>
      </c>
      <c r="B206" s="165"/>
      <c r="C206" s="133" t="s">
        <v>824</v>
      </c>
      <c r="D206" s="530"/>
      <c r="E206" s="153"/>
      <c r="F206" s="521"/>
      <c r="G206" s="269"/>
      <c r="H206" s="693"/>
      <c r="I206" s="693"/>
      <c r="J206" s="526"/>
      <c r="K206" s="589"/>
      <c r="L206" s="397"/>
      <c r="M206" s="590"/>
      <c r="N206" s="590"/>
      <c r="O206" s="313"/>
      <c r="P206" s="335"/>
      <c r="Q206" s="325"/>
      <c r="R206" s="590"/>
      <c r="S206" s="590"/>
      <c r="T206" s="313"/>
      <c r="U206" s="335"/>
      <c r="V206" s="325"/>
      <c r="W206" s="590"/>
      <c r="X206" s="590"/>
      <c r="Y206" s="313"/>
    </row>
    <row r="207" spans="1:25" x14ac:dyDescent="0.35">
      <c r="A207" s="153">
        <v>7.11</v>
      </c>
      <c r="B207" s="523"/>
      <c r="C207" s="523"/>
      <c r="D207" s="530"/>
      <c r="E207" s="153"/>
      <c r="F207" s="521"/>
      <c r="G207" s="269"/>
      <c r="H207" s="693"/>
      <c r="I207" s="693"/>
      <c r="J207" s="526"/>
      <c r="K207" s="589"/>
      <c r="L207" s="397"/>
      <c r="M207" s="590"/>
      <c r="N207" s="590"/>
      <c r="O207" s="313"/>
      <c r="P207" s="335"/>
      <c r="Q207" s="325"/>
      <c r="R207" s="590"/>
      <c r="S207" s="590"/>
      <c r="T207" s="313"/>
      <c r="U207" s="335"/>
      <c r="V207" s="325"/>
      <c r="W207" s="590"/>
      <c r="X207" s="590"/>
      <c r="Y207" s="313"/>
    </row>
    <row r="208" spans="1:25" ht="31" x14ac:dyDescent="0.35">
      <c r="A208" s="68" t="s">
        <v>928</v>
      </c>
      <c r="B208" s="72"/>
      <c r="C208" s="42" t="s">
        <v>1473</v>
      </c>
      <c r="D208" s="534" t="s">
        <v>21</v>
      </c>
      <c r="E208" s="68"/>
      <c r="F208" s="525"/>
      <c r="G208" s="271"/>
      <c r="H208" s="274">
        <f t="shared" ref="H208:H214" si="82">F208*E208</f>
        <v>0</v>
      </c>
      <c r="I208" s="715">
        <f t="shared" ref="I208:I214" si="83">E208*G208</f>
        <v>0</v>
      </c>
      <c r="J208" s="282">
        <f t="shared" ref="J208:J214" si="84">(E208*F208)+(E208*G208)</f>
        <v>0</v>
      </c>
      <c r="K208" s="587"/>
      <c r="L208" s="331"/>
      <c r="M208" s="585">
        <f t="shared" si="65"/>
        <v>0</v>
      </c>
      <c r="N208" s="585">
        <f t="shared" si="66"/>
        <v>0</v>
      </c>
      <c r="O208" s="314">
        <f t="shared" si="67"/>
        <v>0</v>
      </c>
      <c r="P208" s="336"/>
      <c r="Q208" s="326"/>
      <c r="R208" s="585">
        <f t="shared" si="68"/>
        <v>0</v>
      </c>
      <c r="S208" s="585">
        <f t="shared" si="69"/>
        <v>0</v>
      </c>
      <c r="T208" s="314">
        <f t="shared" si="70"/>
        <v>0</v>
      </c>
      <c r="U208" s="336"/>
      <c r="V208" s="326"/>
      <c r="W208" s="585">
        <f t="shared" si="71"/>
        <v>0</v>
      </c>
      <c r="X208" s="585">
        <f t="shared" si="72"/>
        <v>0</v>
      </c>
      <c r="Y208" s="314">
        <f t="shared" si="73"/>
        <v>0</v>
      </c>
    </row>
    <row r="209" spans="1:47" x14ac:dyDescent="0.35">
      <c r="A209" s="68" t="s">
        <v>929</v>
      </c>
      <c r="B209" s="72"/>
      <c r="C209" s="42" t="s">
        <v>1474</v>
      </c>
      <c r="D209" s="534" t="s">
        <v>21</v>
      </c>
      <c r="E209" s="68"/>
      <c r="F209" s="525"/>
      <c r="G209" s="271"/>
      <c r="H209" s="274">
        <f t="shared" si="82"/>
        <v>0</v>
      </c>
      <c r="I209" s="715">
        <f t="shared" si="83"/>
        <v>0</v>
      </c>
      <c r="J209" s="282">
        <f t="shared" si="84"/>
        <v>0</v>
      </c>
      <c r="K209" s="587"/>
      <c r="L209" s="331"/>
      <c r="M209" s="585">
        <f t="shared" si="65"/>
        <v>0</v>
      </c>
      <c r="N209" s="585">
        <f t="shared" si="66"/>
        <v>0</v>
      </c>
      <c r="O209" s="314">
        <f t="shared" si="67"/>
        <v>0</v>
      </c>
      <c r="P209" s="336"/>
      <c r="Q209" s="326"/>
      <c r="R209" s="585">
        <f t="shared" si="68"/>
        <v>0</v>
      </c>
      <c r="S209" s="585">
        <f t="shared" si="69"/>
        <v>0</v>
      </c>
      <c r="T209" s="314">
        <f t="shared" si="70"/>
        <v>0</v>
      </c>
      <c r="U209" s="336"/>
      <c r="V209" s="326"/>
      <c r="W209" s="585">
        <f t="shared" si="71"/>
        <v>0</v>
      </c>
      <c r="X209" s="585">
        <f t="shared" si="72"/>
        <v>0</v>
      </c>
      <c r="Y209" s="314">
        <f t="shared" si="73"/>
        <v>0</v>
      </c>
    </row>
    <row r="210" spans="1:47" x14ac:dyDescent="0.35">
      <c r="A210" s="68" t="s">
        <v>930</v>
      </c>
      <c r="B210" s="72"/>
      <c r="C210" s="42" t="s">
        <v>1475</v>
      </c>
      <c r="D210" s="534" t="s">
        <v>21</v>
      </c>
      <c r="E210" s="68"/>
      <c r="F210" s="525"/>
      <c r="G210" s="271"/>
      <c r="H210" s="274">
        <f t="shared" si="82"/>
        <v>0</v>
      </c>
      <c r="I210" s="715">
        <f t="shared" si="83"/>
        <v>0</v>
      </c>
      <c r="J210" s="282">
        <f t="shared" si="84"/>
        <v>0</v>
      </c>
      <c r="K210" s="587"/>
      <c r="L210" s="331"/>
      <c r="M210" s="585">
        <f t="shared" si="65"/>
        <v>0</v>
      </c>
      <c r="N210" s="585">
        <f t="shared" si="66"/>
        <v>0</v>
      </c>
      <c r="O210" s="314">
        <f t="shared" si="67"/>
        <v>0</v>
      </c>
      <c r="P210" s="336"/>
      <c r="Q210" s="326"/>
      <c r="R210" s="585">
        <f t="shared" si="68"/>
        <v>0</v>
      </c>
      <c r="S210" s="585">
        <f t="shared" si="69"/>
        <v>0</v>
      </c>
      <c r="T210" s="314">
        <f t="shared" si="70"/>
        <v>0</v>
      </c>
      <c r="U210" s="336"/>
      <c r="V210" s="326"/>
      <c r="W210" s="585">
        <f t="shared" si="71"/>
        <v>0</v>
      </c>
      <c r="X210" s="585">
        <f t="shared" si="72"/>
        <v>0</v>
      </c>
      <c r="Y210" s="314">
        <f t="shared" si="73"/>
        <v>0</v>
      </c>
    </row>
    <row r="211" spans="1:47" x14ac:dyDescent="0.35">
      <c r="A211" s="68" t="s">
        <v>2303</v>
      </c>
      <c r="B211" s="72"/>
      <c r="C211" s="42" t="s">
        <v>1476</v>
      </c>
      <c r="D211" s="534" t="s">
        <v>21</v>
      </c>
      <c r="E211" s="68"/>
      <c r="F211" s="525"/>
      <c r="G211" s="271"/>
      <c r="H211" s="274">
        <f t="shared" si="82"/>
        <v>0</v>
      </c>
      <c r="I211" s="715">
        <f t="shared" si="83"/>
        <v>0</v>
      </c>
      <c r="J211" s="282">
        <f t="shared" si="84"/>
        <v>0</v>
      </c>
      <c r="K211" s="587"/>
      <c r="L211" s="331"/>
      <c r="M211" s="585">
        <f t="shared" si="65"/>
        <v>0</v>
      </c>
      <c r="N211" s="585">
        <f t="shared" si="66"/>
        <v>0</v>
      </c>
      <c r="O211" s="314">
        <f t="shared" si="67"/>
        <v>0</v>
      </c>
      <c r="P211" s="336"/>
      <c r="Q211" s="326"/>
      <c r="R211" s="585">
        <f t="shared" si="68"/>
        <v>0</v>
      </c>
      <c r="S211" s="585">
        <f t="shared" si="69"/>
        <v>0</v>
      </c>
      <c r="T211" s="314">
        <f t="shared" si="70"/>
        <v>0</v>
      </c>
      <c r="U211" s="336"/>
      <c r="V211" s="326"/>
      <c r="W211" s="585">
        <f t="shared" si="71"/>
        <v>0</v>
      </c>
      <c r="X211" s="585">
        <f t="shared" si="72"/>
        <v>0</v>
      </c>
      <c r="Y211" s="314">
        <f t="shared" si="73"/>
        <v>0</v>
      </c>
    </row>
    <row r="212" spans="1:47" x14ac:dyDescent="0.35">
      <c r="A212" s="68" t="s">
        <v>2304</v>
      </c>
      <c r="B212" s="72"/>
      <c r="C212" s="42" t="s">
        <v>825</v>
      </c>
      <c r="D212" s="534" t="s">
        <v>21</v>
      </c>
      <c r="E212" s="68"/>
      <c r="F212" s="525"/>
      <c r="G212" s="271"/>
      <c r="H212" s="274">
        <f t="shared" si="82"/>
        <v>0</v>
      </c>
      <c r="I212" s="715">
        <f t="shared" si="83"/>
        <v>0</v>
      </c>
      <c r="J212" s="282">
        <f t="shared" si="84"/>
        <v>0</v>
      </c>
      <c r="K212" s="587"/>
      <c r="L212" s="331"/>
      <c r="M212" s="585">
        <f t="shared" si="65"/>
        <v>0</v>
      </c>
      <c r="N212" s="585">
        <f t="shared" si="66"/>
        <v>0</v>
      </c>
      <c r="O212" s="314">
        <f t="shared" si="67"/>
        <v>0</v>
      </c>
      <c r="P212" s="336"/>
      <c r="Q212" s="326"/>
      <c r="R212" s="585">
        <f t="shared" si="68"/>
        <v>0</v>
      </c>
      <c r="S212" s="585">
        <f t="shared" si="69"/>
        <v>0</v>
      </c>
      <c r="T212" s="314">
        <f t="shared" si="70"/>
        <v>0</v>
      </c>
      <c r="U212" s="336"/>
      <c r="V212" s="326"/>
      <c r="W212" s="585">
        <f t="shared" si="71"/>
        <v>0</v>
      </c>
      <c r="X212" s="585">
        <f t="shared" si="72"/>
        <v>0</v>
      </c>
      <c r="Y212" s="314">
        <f t="shared" si="73"/>
        <v>0</v>
      </c>
    </row>
    <row r="213" spans="1:47" x14ac:dyDescent="0.35">
      <c r="A213" s="68" t="s">
        <v>2305</v>
      </c>
      <c r="B213" s="72"/>
      <c r="C213" s="42" t="s">
        <v>1477</v>
      </c>
      <c r="D213" s="534" t="s">
        <v>21</v>
      </c>
      <c r="E213" s="68"/>
      <c r="F213" s="525"/>
      <c r="G213" s="271"/>
      <c r="H213" s="274">
        <f t="shared" si="82"/>
        <v>0</v>
      </c>
      <c r="I213" s="715">
        <f t="shared" si="83"/>
        <v>0</v>
      </c>
      <c r="J213" s="282">
        <f t="shared" si="84"/>
        <v>0</v>
      </c>
      <c r="K213" s="587"/>
      <c r="L213" s="331"/>
      <c r="M213" s="585">
        <f t="shared" si="65"/>
        <v>0</v>
      </c>
      <c r="N213" s="585">
        <f t="shared" si="66"/>
        <v>0</v>
      </c>
      <c r="O213" s="314">
        <f t="shared" si="67"/>
        <v>0</v>
      </c>
      <c r="P213" s="336"/>
      <c r="Q213" s="326"/>
      <c r="R213" s="585">
        <f t="shared" si="68"/>
        <v>0</v>
      </c>
      <c r="S213" s="585">
        <f t="shared" si="69"/>
        <v>0</v>
      </c>
      <c r="T213" s="314">
        <f t="shared" si="70"/>
        <v>0</v>
      </c>
      <c r="U213" s="336"/>
      <c r="V213" s="326"/>
      <c r="W213" s="585">
        <f t="shared" si="71"/>
        <v>0</v>
      </c>
      <c r="X213" s="585">
        <f t="shared" si="72"/>
        <v>0</v>
      </c>
      <c r="Y213" s="314">
        <f t="shared" si="73"/>
        <v>0</v>
      </c>
    </row>
    <row r="214" spans="1:47" x14ac:dyDescent="0.35">
      <c r="A214" s="68" t="s">
        <v>2306</v>
      </c>
      <c r="B214" s="72"/>
      <c r="C214" s="60" t="s">
        <v>1718</v>
      </c>
      <c r="D214" s="534" t="s">
        <v>21</v>
      </c>
      <c r="E214" s="68"/>
      <c r="F214" s="525"/>
      <c r="G214" s="271"/>
      <c r="H214" s="274">
        <f t="shared" si="82"/>
        <v>0</v>
      </c>
      <c r="I214" s="715">
        <f t="shared" si="83"/>
        <v>0</v>
      </c>
      <c r="J214" s="282">
        <f t="shared" si="84"/>
        <v>0</v>
      </c>
      <c r="K214" s="587"/>
      <c r="L214" s="331"/>
      <c r="M214" s="585">
        <f t="shared" si="65"/>
        <v>0</v>
      </c>
      <c r="N214" s="585">
        <f t="shared" si="66"/>
        <v>0</v>
      </c>
      <c r="O214" s="314">
        <f t="shared" si="67"/>
        <v>0</v>
      </c>
      <c r="P214" s="336"/>
      <c r="Q214" s="326"/>
      <c r="R214" s="585">
        <f t="shared" si="68"/>
        <v>0</v>
      </c>
      <c r="S214" s="585">
        <f t="shared" si="69"/>
        <v>0</v>
      </c>
      <c r="T214" s="314">
        <f t="shared" si="70"/>
        <v>0</v>
      </c>
      <c r="U214" s="336"/>
      <c r="V214" s="326"/>
      <c r="W214" s="585">
        <f t="shared" si="71"/>
        <v>0</v>
      </c>
      <c r="X214" s="585">
        <f t="shared" si="72"/>
        <v>0</v>
      </c>
      <c r="Y214" s="314">
        <f t="shared" si="73"/>
        <v>0</v>
      </c>
    </row>
    <row r="215" spans="1:47" s="43" customFormat="1" x14ac:dyDescent="0.35">
      <c r="A215" s="1250" t="s">
        <v>184</v>
      </c>
      <c r="B215" s="1262"/>
      <c r="C215" s="132" t="s">
        <v>2201</v>
      </c>
      <c r="D215" s="535"/>
      <c r="E215" s="537"/>
      <c r="F215" s="493"/>
      <c r="G215" s="269"/>
      <c r="H215" s="693"/>
      <c r="I215" s="693"/>
      <c r="J215" s="526"/>
      <c r="K215" s="589"/>
      <c r="L215" s="397"/>
      <c r="M215" s="590"/>
      <c r="N215" s="590"/>
      <c r="O215" s="313"/>
      <c r="P215" s="335"/>
      <c r="Q215" s="325"/>
      <c r="R215" s="590"/>
      <c r="S215" s="590"/>
      <c r="T215" s="313"/>
      <c r="U215" s="335"/>
      <c r="V215" s="325"/>
      <c r="W215" s="590"/>
      <c r="X215" s="590"/>
      <c r="Y215" s="313"/>
      <c r="Z215" s="86"/>
      <c r="AA215" s="86"/>
      <c r="AB215" s="86"/>
      <c r="AC215" s="86"/>
      <c r="AD215" s="86"/>
      <c r="AE215" s="86"/>
      <c r="AF215" s="86"/>
      <c r="AG215" s="86"/>
      <c r="AH215" s="86"/>
      <c r="AI215" s="86"/>
      <c r="AJ215" s="86"/>
      <c r="AK215" s="86"/>
      <c r="AL215" s="86"/>
      <c r="AM215" s="86"/>
      <c r="AN215" s="86"/>
      <c r="AO215" s="86"/>
      <c r="AP215" s="86"/>
      <c r="AQ215" s="86"/>
      <c r="AR215" s="86"/>
      <c r="AS215" s="86"/>
      <c r="AT215" s="86"/>
      <c r="AU215" s="86"/>
    </row>
    <row r="216" spans="1:47" s="43" customFormat="1" x14ac:dyDescent="0.35">
      <c r="A216" s="1263">
        <v>7.12</v>
      </c>
      <c r="B216" s="1264"/>
      <c r="C216" s="46"/>
      <c r="D216" s="535"/>
      <c r="E216" s="537"/>
      <c r="F216" s="493"/>
      <c r="G216" s="269"/>
      <c r="H216" s="693"/>
      <c r="I216" s="693"/>
      <c r="J216" s="526"/>
      <c r="K216" s="589"/>
      <c r="L216" s="397"/>
      <c r="M216" s="590"/>
      <c r="N216" s="590"/>
      <c r="O216" s="313"/>
      <c r="P216" s="335"/>
      <c r="Q216" s="325"/>
      <c r="R216" s="590"/>
      <c r="S216" s="590"/>
      <c r="T216" s="313"/>
      <c r="U216" s="335"/>
      <c r="V216" s="325"/>
      <c r="W216" s="590"/>
      <c r="X216" s="590"/>
      <c r="Y216" s="313"/>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row>
    <row r="217" spans="1:47" x14ac:dyDescent="0.35">
      <c r="A217" s="61" t="s">
        <v>931</v>
      </c>
      <c r="B217" s="16"/>
      <c r="C217" s="20" t="s">
        <v>1712</v>
      </c>
      <c r="D217" s="31" t="s">
        <v>6</v>
      </c>
      <c r="E217" s="295"/>
      <c r="F217" s="270"/>
      <c r="G217" s="271"/>
      <c r="H217" s="274">
        <f t="shared" ref="H217:H228" si="85">F217*E217</f>
        <v>0</v>
      </c>
      <c r="I217" s="715">
        <f t="shared" ref="I217:I228" si="86">E217*G217</f>
        <v>0</v>
      </c>
      <c r="J217" s="282">
        <f t="shared" ref="J217:J228" si="87">(E217*F217)+(E217*G217)</f>
        <v>0</v>
      </c>
      <c r="K217" s="587"/>
      <c r="L217" s="331"/>
      <c r="M217" s="585">
        <f t="shared" si="65"/>
        <v>0</v>
      </c>
      <c r="N217" s="585">
        <f t="shared" si="66"/>
        <v>0</v>
      </c>
      <c r="O217" s="314">
        <f t="shared" si="67"/>
        <v>0</v>
      </c>
      <c r="P217" s="336"/>
      <c r="Q217" s="326"/>
      <c r="R217" s="585">
        <f t="shared" si="68"/>
        <v>0</v>
      </c>
      <c r="S217" s="585">
        <f t="shared" si="69"/>
        <v>0</v>
      </c>
      <c r="T217" s="314">
        <f t="shared" si="70"/>
        <v>0</v>
      </c>
      <c r="U217" s="336"/>
      <c r="V217" s="326"/>
      <c r="W217" s="585">
        <f t="shared" si="71"/>
        <v>0</v>
      </c>
      <c r="X217" s="585">
        <f t="shared" si="72"/>
        <v>0</v>
      </c>
      <c r="Y217" s="314">
        <f t="shared" si="73"/>
        <v>0</v>
      </c>
    </row>
    <row r="218" spans="1:47" x14ac:dyDescent="0.35">
      <c r="A218" s="61" t="s">
        <v>932</v>
      </c>
      <c r="B218" s="16"/>
      <c r="C218" s="22" t="s">
        <v>633</v>
      </c>
      <c r="D218" s="31" t="s">
        <v>6</v>
      </c>
      <c r="E218" s="295"/>
      <c r="F218" s="270"/>
      <c r="G218" s="271"/>
      <c r="H218" s="274">
        <f t="shared" si="85"/>
        <v>0</v>
      </c>
      <c r="I218" s="715">
        <f t="shared" si="86"/>
        <v>0</v>
      </c>
      <c r="J218" s="282">
        <f t="shared" si="87"/>
        <v>0</v>
      </c>
      <c r="K218" s="587"/>
      <c r="L218" s="331"/>
      <c r="M218" s="585">
        <f t="shared" si="65"/>
        <v>0</v>
      </c>
      <c r="N218" s="585">
        <f t="shared" si="66"/>
        <v>0</v>
      </c>
      <c r="O218" s="314">
        <f t="shared" si="67"/>
        <v>0</v>
      </c>
      <c r="P218" s="336"/>
      <c r="Q218" s="326"/>
      <c r="R218" s="585">
        <f t="shared" si="68"/>
        <v>0</v>
      </c>
      <c r="S218" s="585">
        <f t="shared" si="69"/>
        <v>0</v>
      </c>
      <c r="T218" s="314">
        <f t="shared" si="70"/>
        <v>0</v>
      </c>
      <c r="U218" s="336"/>
      <c r="V218" s="326"/>
      <c r="W218" s="585">
        <f t="shared" si="71"/>
        <v>0</v>
      </c>
      <c r="X218" s="585">
        <f t="shared" si="72"/>
        <v>0</v>
      </c>
      <c r="Y218" s="314">
        <f t="shared" si="73"/>
        <v>0</v>
      </c>
    </row>
    <row r="219" spans="1:47" x14ac:dyDescent="0.35">
      <c r="A219" s="61" t="s">
        <v>933</v>
      </c>
      <c r="B219" s="16"/>
      <c r="C219" s="20" t="s">
        <v>634</v>
      </c>
      <c r="D219" s="31" t="s">
        <v>6</v>
      </c>
      <c r="E219" s="295"/>
      <c r="F219" s="270"/>
      <c r="G219" s="271"/>
      <c r="H219" s="274">
        <f t="shared" si="85"/>
        <v>0</v>
      </c>
      <c r="I219" s="715">
        <f t="shared" si="86"/>
        <v>0</v>
      </c>
      <c r="J219" s="282">
        <f t="shared" si="87"/>
        <v>0</v>
      </c>
      <c r="K219" s="587"/>
      <c r="L219" s="331"/>
      <c r="M219" s="585">
        <f t="shared" si="65"/>
        <v>0</v>
      </c>
      <c r="N219" s="585">
        <f t="shared" si="66"/>
        <v>0</v>
      </c>
      <c r="O219" s="314">
        <f t="shared" si="67"/>
        <v>0</v>
      </c>
      <c r="P219" s="336"/>
      <c r="Q219" s="326"/>
      <c r="R219" s="585">
        <f t="shared" si="68"/>
        <v>0</v>
      </c>
      <c r="S219" s="585">
        <f t="shared" si="69"/>
        <v>0</v>
      </c>
      <c r="T219" s="314">
        <f t="shared" si="70"/>
        <v>0</v>
      </c>
      <c r="U219" s="336"/>
      <c r="V219" s="326"/>
      <c r="W219" s="585">
        <f t="shared" si="71"/>
        <v>0</v>
      </c>
      <c r="X219" s="585">
        <f t="shared" si="72"/>
        <v>0</v>
      </c>
      <c r="Y219" s="314">
        <f t="shared" si="73"/>
        <v>0</v>
      </c>
    </row>
    <row r="220" spans="1:47" x14ac:dyDescent="0.35">
      <c r="A220" s="61" t="s">
        <v>934</v>
      </c>
      <c r="B220" s="16"/>
      <c r="C220" s="20" t="s">
        <v>620</v>
      </c>
      <c r="D220" s="31" t="s">
        <v>6</v>
      </c>
      <c r="E220" s="295"/>
      <c r="F220" s="270"/>
      <c r="G220" s="271"/>
      <c r="H220" s="274">
        <f t="shared" si="85"/>
        <v>0</v>
      </c>
      <c r="I220" s="715">
        <f t="shared" si="86"/>
        <v>0</v>
      </c>
      <c r="J220" s="282">
        <f t="shared" si="87"/>
        <v>0</v>
      </c>
      <c r="K220" s="587"/>
      <c r="L220" s="331"/>
      <c r="M220" s="585">
        <f t="shared" si="65"/>
        <v>0</v>
      </c>
      <c r="N220" s="585">
        <f t="shared" si="66"/>
        <v>0</v>
      </c>
      <c r="O220" s="314">
        <f t="shared" si="67"/>
        <v>0</v>
      </c>
      <c r="P220" s="336"/>
      <c r="Q220" s="326"/>
      <c r="R220" s="585">
        <f t="shared" si="68"/>
        <v>0</v>
      </c>
      <c r="S220" s="585">
        <f t="shared" si="69"/>
        <v>0</v>
      </c>
      <c r="T220" s="314">
        <f t="shared" si="70"/>
        <v>0</v>
      </c>
      <c r="U220" s="336"/>
      <c r="V220" s="326"/>
      <c r="W220" s="585">
        <f t="shared" si="71"/>
        <v>0</v>
      </c>
      <c r="X220" s="585">
        <f t="shared" si="72"/>
        <v>0</v>
      </c>
      <c r="Y220" s="314">
        <f t="shared" si="73"/>
        <v>0</v>
      </c>
    </row>
    <row r="221" spans="1:47" x14ac:dyDescent="0.35">
      <c r="A221" s="61" t="s">
        <v>935</v>
      </c>
      <c r="B221" s="16">
        <v>8018</v>
      </c>
      <c r="C221" s="20" t="s">
        <v>1478</v>
      </c>
      <c r="D221" s="31" t="s">
        <v>21</v>
      </c>
      <c r="E221" s="295"/>
      <c r="F221" s="270"/>
      <c r="G221" s="271"/>
      <c r="H221" s="274">
        <f t="shared" si="85"/>
        <v>0</v>
      </c>
      <c r="I221" s="715">
        <f t="shared" si="86"/>
        <v>0</v>
      </c>
      <c r="J221" s="282">
        <f t="shared" si="87"/>
        <v>0</v>
      </c>
      <c r="K221" s="587"/>
      <c r="L221" s="331"/>
      <c r="M221" s="585">
        <f t="shared" si="65"/>
        <v>0</v>
      </c>
      <c r="N221" s="585">
        <f t="shared" si="66"/>
        <v>0</v>
      </c>
      <c r="O221" s="314">
        <f t="shared" si="67"/>
        <v>0</v>
      </c>
      <c r="P221" s="336"/>
      <c r="Q221" s="326"/>
      <c r="R221" s="585">
        <f t="shared" si="68"/>
        <v>0</v>
      </c>
      <c r="S221" s="585">
        <f t="shared" si="69"/>
        <v>0</v>
      </c>
      <c r="T221" s="314">
        <f t="shared" si="70"/>
        <v>0</v>
      </c>
      <c r="U221" s="336"/>
      <c r="V221" s="326"/>
      <c r="W221" s="585">
        <f t="shared" si="71"/>
        <v>0</v>
      </c>
      <c r="X221" s="585">
        <f t="shared" si="72"/>
        <v>0</v>
      </c>
      <c r="Y221" s="314">
        <f t="shared" si="73"/>
        <v>0</v>
      </c>
    </row>
    <row r="222" spans="1:47" x14ac:dyDescent="0.35">
      <c r="A222" s="61" t="s">
        <v>936</v>
      </c>
      <c r="B222" s="16">
        <v>8018</v>
      </c>
      <c r="C222" s="20" t="s">
        <v>1479</v>
      </c>
      <c r="D222" s="31" t="s">
        <v>21</v>
      </c>
      <c r="E222" s="295"/>
      <c r="F222" s="270"/>
      <c r="G222" s="271"/>
      <c r="H222" s="274">
        <f t="shared" si="85"/>
        <v>0</v>
      </c>
      <c r="I222" s="715">
        <f t="shared" si="86"/>
        <v>0</v>
      </c>
      <c r="J222" s="282">
        <f t="shared" si="87"/>
        <v>0</v>
      </c>
      <c r="K222" s="587"/>
      <c r="L222" s="331"/>
      <c r="M222" s="585">
        <f t="shared" si="65"/>
        <v>0</v>
      </c>
      <c r="N222" s="585">
        <f t="shared" si="66"/>
        <v>0</v>
      </c>
      <c r="O222" s="314">
        <f t="shared" si="67"/>
        <v>0</v>
      </c>
      <c r="P222" s="336"/>
      <c r="Q222" s="326"/>
      <c r="R222" s="585">
        <f t="shared" si="68"/>
        <v>0</v>
      </c>
      <c r="S222" s="585">
        <f t="shared" si="69"/>
        <v>0</v>
      </c>
      <c r="T222" s="314">
        <f t="shared" si="70"/>
        <v>0</v>
      </c>
      <c r="U222" s="336"/>
      <c r="V222" s="326"/>
      <c r="W222" s="585">
        <f t="shared" si="71"/>
        <v>0</v>
      </c>
      <c r="X222" s="585">
        <f t="shared" si="72"/>
        <v>0</v>
      </c>
      <c r="Y222" s="314">
        <f t="shared" si="73"/>
        <v>0</v>
      </c>
    </row>
    <row r="223" spans="1:47" x14ac:dyDescent="0.35">
      <c r="A223" s="61" t="s">
        <v>937</v>
      </c>
      <c r="B223" s="16">
        <v>8018</v>
      </c>
      <c r="C223" s="20" t="s">
        <v>1480</v>
      </c>
      <c r="D223" s="31" t="s">
        <v>21</v>
      </c>
      <c r="E223" s="295"/>
      <c r="F223" s="270"/>
      <c r="G223" s="271"/>
      <c r="H223" s="274">
        <f t="shared" si="85"/>
        <v>0</v>
      </c>
      <c r="I223" s="715">
        <f t="shared" si="86"/>
        <v>0</v>
      </c>
      <c r="J223" s="282">
        <f t="shared" si="87"/>
        <v>0</v>
      </c>
      <c r="K223" s="587"/>
      <c r="L223" s="331"/>
      <c r="M223" s="585">
        <f t="shared" si="65"/>
        <v>0</v>
      </c>
      <c r="N223" s="585">
        <f t="shared" si="66"/>
        <v>0</v>
      </c>
      <c r="O223" s="314">
        <f t="shared" si="67"/>
        <v>0</v>
      </c>
      <c r="P223" s="336"/>
      <c r="Q223" s="326"/>
      <c r="R223" s="585">
        <f t="shared" si="68"/>
        <v>0</v>
      </c>
      <c r="S223" s="585">
        <f t="shared" si="69"/>
        <v>0</v>
      </c>
      <c r="T223" s="314">
        <f t="shared" si="70"/>
        <v>0</v>
      </c>
      <c r="U223" s="336"/>
      <c r="V223" s="326"/>
      <c r="W223" s="585">
        <f t="shared" si="71"/>
        <v>0</v>
      </c>
      <c r="X223" s="585">
        <f t="shared" si="72"/>
        <v>0</v>
      </c>
      <c r="Y223" s="314">
        <f t="shared" si="73"/>
        <v>0</v>
      </c>
    </row>
    <row r="224" spans="1:47" x14ac:dyDescent="0.35">
      <c r="A224" s="61" t="s">
        <v>1713</v>
      </c>
      <c r="B224" s="16">
        <v>8076</v>
      </c>
      <c r="C224" s="20" t="s">
        <v>727</v>
      </c>
      <c r="D224" s="31" t="s">
        <v>21</v>
      </c>
      <c r="E224" s="295"/>
      <c r="F224" s="270"/>
      <c r="G224" s="271"/>
      <c r="H224" s="274">
        <f t="shared" si="85"/>
        <v>0</v>
      </c>
      <c r="I224" s="715">
        <f t="shared" si="86"/>
        <v>0</v>
      </c>
      <c r="J224" s="282">
        <f t="shared" si="87"/>
        <v>0</v>
      </c>
      <c r="K224" s="587"/>
      <c r="L224" s="331"/>
      <c r="M224" s="585">
        <f t="shared" si="65"/>
        <v>0</v>
      </c>
      <c r="N224" s="585">
        <f t="shared" si="66"/>
        <v>0</v>
      </c>
      <c r="O224" s="314">
        <f t="shared" si="67"/>
        <v>0</v>
      </c>
      <c r="P224" s="336"/>
      <c r="Q224" s="326"/>
      <c r="R224" s="585">
        <f t="shared" si="68"/>
        <v>0</v>
      </c>
      <c r="S224" s="585">
        <f t="shared" si="69"/>
        <v>0</v>
      </c>
      <c r="T224" s="314">
        <f t="shared" si="70"/>
        <v>0</v>
      </c>
      <c r="U224" s="336"/>
      <c r="V224" s="326"/>
      <c r="W224" s="585">
        <f t="shared" si="71"/>
        <v>0</v>
      </c>
      <c r="X224" s="585">
        <f t="shared" si="72"/>
        <v>0</v>
      </c>
      <c r="Y224" s="314">
        <f t="shared" si="73"/>
        <v>0</v>
      </c>
    </row>
    <row r="225" spans="1:47" x14ac:dyDescent="0.35">
      <c r="A225" s="61" t="s">
        <v>1714</v>
      </c>
      <c r="B225" s="16"/>
      <c r="C225" s="20" t="s">
        <v>813</v>
      </c>
      <c r="D225" s="31" t="s">
        <v>6</v>
      </c>
      <c r="E225" s="295"/>
      <c r="F225" s="270"/>
      <c r="G225" s="271"/>
      <c r="H225" s="274">
        <f t="shared" si="85"/>
        <v>0</v>
      </c>
      <c r="I225" s="715">
        <f t="shared" si="86"/>
        <v>0</v>
      </c>
      <c r="J225" s="282">
        <f t="shared" si="87"/>
        <v>0</v>
      </c>
      <c r="K225" s="587"/>
      <c r="L225" s="331"/>
      <c r="M225" s="585">
        <f t="shared" si="65"/>
        <v>0</v>
      </c>
      <c r="N225" s="585">
        <f t="shared" si="66"/>
        <v>0</v>
      </c>
      <c r="O225" s="314">
        <f t="shared" si="67"/>
        <v>0</v>
      </c>
      <c r="P225" s="336"/>
      <c r="Q225" s="326"/>
      <c r="R225" s="585">
        <f t="shared" si="68"/>
        <v>0</v>
      </c>
      <c r="S225" s="585">
        <f t="shared" si="69"/>
        <v>0</v>
      </c>
      <c r="T225" s="314">
        <f t="shared" si="70"/>
        <v>0</v>
      </c>
      <c r="U225" s="336"/>
      <c r="V225" s="326"/>
      <c r="W225" s="585">
        <f t="shared" si="71"/>
        <v>0</v>
      </c>
      <c r="X225" s="585">
        <f t="shared" si="72"/>
        <v>0</v>
      </c>
      <c r="Y225" s="314">
        <f t="shared" si="73"/>
        <v>0</v>
      </c>
    </row>
    <row r="226" spans="1:47" x14ac:dyDescent="0.35">
      <c r="A226" s="61" t="s">
        <v>1715</v>
      </c>
      <c r="B226" s="20"/>
      <c r="C226" s="20" t="s">
        <v>575</v>
      </c>
      <c r="D226" s="31" t="s">
        <v>6</v>
      </c>
      <c r="E226" s="295"/>
      <c r="F226" s="270"/>
      <c r="G226" s="271"/>
      <c r="H226" s="274">
        <f t="shared" si="85"/>
        <v>0</v>
      </c>
      <c r="I226" s="715">
        <f t="shared" si="86"/>
        <v>0</v>
      </c>
      <c r="J226" s="282">
        <f t="shared" si="87"/>
        <v>0</v>
      </c>
      <c r="K226" s="587"/>
      <c r="L226" s="331"/>
      <c r="M226" s="585">
        <f t="shared" si="65"/>
        <v>0</v>
      </c>
      <c r="N226" s="585">
        <f t="shared" si="66"/>
        <v>0</v>
      </c>
      <c r="O226" s="314">
        <f t="shared" si="67"/>
        <v>0</v>
      </c>
      <c r="P226" s="336"/>
      <c r="Q226" s="326"/>
      <c r="R226" s="585">
        <f t="shared" si="68"/>
        <v>0</v>
      </c>
      <c r="S226" s="585">
        <f t="shared" si="69"/>
        <v>0</v>
      </c>
      <c r="T226" s="314">
        <f t="shared" si="70"/>
        <v>0</v>
      </c>
      <c r="U226" s="336"/>
      <c r="V226" s="326"/>
      <c r="W226" s="585">
        <f t="shared" si="71"/>
        <v>0</v>
      </c>
      <c r="X226" s="585">
        <f t="shared" si="72"/>
        <v>0</v>
      </c>
      <c r="Y226" s="314">
        <f t="shared" si="73"/>
        <v>0</v>
      </c>
    </row>
    <row r="227" spans="1:47" x14ac:dyDescent="0.35">
      <c r="A227" s="61" t="s">
        <v>1716</v>
      </c>
      <c r="B227" s="20"/>
      <c r="C227" s="20" t="s">
        <v>576</v>
      </c>
      <c r="D227" s="31" t="s">
        <v>6</v>
      </c>
      <c r="E227" s="295"/>
      <c r="F227" s="270"/>
      <c r="G227" s="271"/>
      <c r="H227" s="274">
        <f t="shared" si="85"/>
        <v>0</v>
      </c>
      <c r="I227" s="715">
        <f t="shared" si="86"/>
        <v>0</v>
      </c>
      <c r="J227" s="282">
        <f t="shared" si="87"/>
        <v>0</v>
      </c>
      <c r="K227" s="587"/>
      <c r="L227" s="331"/>
      <c r="M227" s="585">
        <f t="shared" si="65"/>
        <v>0</v>
      </c>
      <c r="N227" s="585">
        <f t="shared" si="66"/>
        <v>0</v>
      </c>
      <c r="O227" s="314">
        <f t="shared" si="67"/>
        <v>0</v>
      </c>
      <c r="P227" s="336"/>
      <c r="Q227" s="326"/>
      <c r="R227" s="585">
        <f t="shared" si="68"/>
        <v>0</v>
      </c>
      <c r="S227" s="585">
        <f t="shared" si="69"/>
        <v>0</v>
      </c>
      <c r="T227" s="314">
        <f t="shared" si="70"/>
        <v>0</v>
      </c>
      <c r="U227" s="336"/>
      <c r="V227" s="326"/>
      <c r="W227" s="585">
        <f t="shared" si="71"/>
        <v>0</v>
      </c>
      <c r="X227" s="585">
        <f t="shared" si="72"/>
        <v>0</v>
      </c>
      <c r="Y227" s="314">
        <f t="shared" si="73"/>
        <v>0</v>
      </c>
    </row>
    <row r="228" spans="1:47" ht="16" thickBot="1" x14ac:dyDescent="0.4">
      <c r="A228" s="529" t="s">
        <v>1717</v>
      </c>
      <c r="B228" s="28"/>
      <c r="C228" s="28" t="s">
        <v>577</v>
      </c>
      <c r="D228" s="32" t="s">
        <v>21</v>
      </c>
      <c r="E228" s="298"/>
      <c r="F228" s="299"/>
      <c r="G228" s="404"/>
      <c r="H228" s="516">
        <f t="shared" si="85"/>
        <v>0</v>
      </c>
      <c r="I228" s="716">
        <f t="shared" si="86"/>
        <v>0</v>
      </c>
      <c r="J228" s="538">
        <f t="shared" si="87"/>
        <v>0</v>
      </c>
      <c r="K228" s="587"/>
      <c r="L228" s="331"/>
      <c r="M228" s="585">
        <f t="shared" ref="M228" si="88">K228*F228</f>
        <v>0</v>
      </c>
      <c r="N228" s="585">
        <f t="shared" ref="N228" si="89">L228*G228</f>
        <v>0</v>
      </c>
      <c r="O228" s="314">
        <f t="shared" ref="O228" si="90">SUM(K228*F228)+(L228*G228)</f>
        <v>0</v>
      </c>
      <c r="P228" s="336"/>
      <c r="Q228" s="326"/>
      <c r="R228" s="585">
        <f t="shared" ref="R228" si="91">P228*F228</f>
        <v>0</v>
      </c>
      <c r="S228" s="585">
        <f t="shared" ref="S228" si="92">Q228*G228</f>
        <v>0</v>
      </c>
      <c r="T228" s="314">
        <f t="shared" ref="T228" si="93">SUM(P228*F228)+(Q228*G228)</f>
        <v>0</v>
      </c>
      <c r="U228" s="336"/>
      <c r="V228" s="326"/>
      <c r="W228" s="585">
        <f t="shared" ref="W228" si="94">U228*F228</f>
        <v>0</v>
      </c>
      <c r="X228" s="585">
        <f t="shared" ref="X228" si="95">V228*G228</f>
        <v>0</v>
      </c>
      <c r="Y228" s="314">
        <f t="shared" ref="Y228" si="96">SUM(U228*F228)+(V228*G228)</f>
        <v>0</v>
      </c>
    </row>
    <row r="229" spans="1:47" s="85" customFormat="1" ht="34" customHeight="1" thickBot="1" x14ac:dyDescent="0.4">
      <c r="A229" s="84"/>
      <c r="B229" s="10"/>
      <c r="C229" s="9" t="s">
        <v>3158</v>
      </c>
      <c r="D229" s="382"/>
      <c r="E229" s="405"/>
      <c r="F229" s="302"/>
      <c r="G229" s="302"/>
      <c r="H229" s="302">
        <f>SUM(H7:H228)</f>
        <v>0</v>
      </c>
      <c r="I229" s="302">
        <f>SUM(I7:I228)</f>
        <v>0</v>
      </c>
      <c r="J229" s="316">
        <f>SUM(J7:J228)</f>
        <v>0</v>
      </c>
      <c r="K229" s="302"/>
      <c r="L229" s="302"/>
      <c r="M229" s="302">
        <f>SUM(M7:M228)</f>
        <v>0</v>
      </c>
      <c r="N229" s="302">
        <f>SUM(N7:N228)</f>
        <v>0</v>
      </c>
      <c r="O229" s="316">
        <f>SUM(O7:O228)</f>
        <v>0</v>
      </c>
      <c r="P229" s="302"/>
      <c r="Q229" s="302"/>
      <c r="R229" s="302">
        <f>SUM(R7:R228)</f>
        <v>0</v>
      </c>
      <c r="S229" s="302">
        <f>SUM(S7:S228)</f>
        <v>0</v>
      </c>
      <c r="T229" s="316">
        <f>SUM(T7:T228)</f>
        <v>0</v>
      </c>
      <c r="U229" s="302"/>
      <c r="V229" s="302"/>
      <c r="W229" s="302">
        <f>SUM(W7:W228)</f>
        <v>0</v>
      </c>
      <c r="X229" s="302">
        <f>SUM(X7:X228)</f>
        <v>0</v>
      </c>
      <c r="Y229" s="316">
        <f>SUM(Y7:Y228)</f>
        <v>0</v>
      </c>
      <c r="Z229" s="86"/>
      <c r="AA229" s="86"/>
      <c r="AB229" s="86"/>
      <c r="AC229" s="86"/>
      <c r="AD229" s="86"/>
      <c r="AE229" s="86"/>
      <c r="AF229" s="86"/>
      <c r="AG229" s="86"/>
      <c r="AH229" s="86"/>
      <c r="AI229" s="86"/>
      <c r="AJ229" s="86"/>
      <c r="AK229" s="86"/>
      <c r="AL229" s="86"/>
      <c r="AM229" s="86"/>
      <c r="AN229" s="86"/>
      <c r="AO229" s="86"/>
      <c r="AP229" s="86"/>
      <c r="AQ229" s="86"/>
      <c r="AR229" s="86"/>
      <c r="AS229" s="86"/>
      <c r="AT229" s="86"/>
      <c r="AU229" s="86"/>
    </row>
    <row r="230" spans="1:47" s="6" customFormat="1" ht="22" customHeight="1" x14ac:dyDescent="0.35">
      <c r="A230" s="189" t="s">
        <v>195</v>
      </c>
      <c r="B230" s="190"/>
      <c r="C230" s="190"/>
      <c r="D230" s="1188" t="s">
        <v>194</v>
      </c>
      <c r="E230" s="187"/>
      <c r="F230" s="374"/>
      <c r="G230" s="746"/>
      <c r="H230" s="372"/>
      <c r="I230" s="372"/>
      <c r="J230" s="372"/>
      <c r="K230" s="413"/>
      <c r="L230" s="413"/>
      <c r="M230" s="414"/>
      <c r="N230" s="414"/>
      <c r="O230" s="414"/>
      <c r="P230" s="418"/>
      <c r="Q230" s="418"/>
      <c r="R230" s="414"/>
      <c r="S230" s="414"/>
      <c r="T230" s="414"/>
      <c r="U230" s="418"/>
      <c r="V230" s="418"/>
      <c r="W230" s="414"/>
      <c r="X230" s="414"/>
      <c r="Y230" s="414"/>
      <c r="Z230" s="86"/>
      <c r="AA230" s="86"/>
      <c r="AB230" s="86"/>
      <c r="AC230" s="86"/>
      <c r="AD230" s="86"/>
      <c r="AE230" s="86"/>
      <c r="AF230" s="86"/>
      <c r="AG230" s="86"/>
      <c r="AH230" s="86"/>
      <c r="AI230" s="86"/>
      <c r="AJ230" s="86"/>
      <c r="AK230" s="86"/>
      <c r="AL230" s="86"/>
      <c r="AM230" s="86"/>
      <c r="AN230" s="86"/>
      <c r="AO230" s="86"/>
      <c r="AP230" s="86"/>
      <c r="AQ230" s="86"/>
      <c r="AR230" s="86"/>
      <c r="AS230" s="86"/>
      <c r="AT230" s="86"/>
      <c r="AU230" s="86"/>
    </row>
    <row r="231" spans="1:47" s="6" customFormat="1" ht="22" customHeight="1" thickBot="1" x14ac:dyDescent="0.4">
      <c r="A231" s="183" t="s">
        <v>982</v>
      </c>
      <c r="B231" s="184"/>
      <c r="C231" s="185"/>
      <c r="D231" s="1190"/>
      <c r="E231" s="188"/>
      <c r="F231" s="373"/>
      <c r="G231" s="747"/>
      <c r="H231" s="372"/>
      <c r="I231" s="372"/>
      <c r="J231" s="372"/>
      <c r="K231" s="413"/>
      <c r="L231" s="413"/>
      <c r="M231" s="414"/>
      <c r="N231" s="414"/>
      <c r="O231" s="414"/>
      <c r="P231" s="418"/>
      <c r="Q231" s="418"/>
      <c r="R231" s="414"/>
      <c r="S231" s="414"/>
      <c r="T231" s="414"/>
      <c r="U231" s="418"/>
      <c r="V231" s="418"/>
      <c r="W231" s="414"/>
      <c r="X231" s="414"/>
      <c r="Y231" s="414"/>
      <c r="Z231" s="86"/>
      <c r="AA231" s="86"/>
      <c r="AB231" s="86"/>
      <c r="AC231" s="86"/>
      <c r="AD231" s="86"/>
      <c r="AE231" s="86"/>
      <c r="AF231" s="86"/>
      <c r="AG231" s="86"/>
      <c r="AH231" s="86"/>
      <c r="AI231" s="86"/>
      <c r="AJ231" s="86"/>
      <c r="AK231" s="86"/>
      <c r="AL231" s="86"/>
      <c r="AM231" s="86"/>
      <c r="AN231" s="86"/>
      <c r="AO231" s="86"/>
      <c r="AP231" s="86"/>
      <c r="AQ231" s="86"/>
      <c r="AR231" s="86"/>
      <c r="AS231" s="86"/>
      <c r="AT231" s="86"/>
      <c r="AU231" s="86"/>
    </row>
    <row r="232" spans="1:47" s="6" customFormat="1" ht="22" customHeight="1" x14ac:dyDescent="0.35">
      <c r="A232" s="179" t="s">
        <v>3085</v>
      </c>
      <c r="B232" s="180"/>
      <c r="C232" s="180"/>
      <c r="D232" s="1188" t="s">
        <v>194</v>
      </c>
      <c r="E232" s="187"/>
      <c r="F232" s="374"/>
      <c r="G232" s="746"/>
      <c r="H232" s="372"/>
      <c r="I232" s="372"/>
      <c r="J232" s="372"/>
      <c r="K232" s="413"/>
      <c r="L232" s="413"/>
      <c r="M232" s="414"/>
      <c r="N232" s="414"/>
      <c r="O232" s="414"/>
      <c r="P232" s="418"/>
      <c r="Q232" s="418"/>
      <c r="R232" s="414"/>
      <c r="S232" s="414"/>
      <c r="T232" s="414"/>
      <c r="U232" s="418"/>
      <c r="V232" s="418"/>
      <c r="W232" s="414"/>
      <c r="X232" s="414"/>
      <c r="Y232" s="414"/>
      <c r="Z232" s="86"/>
      <c r="AA232" s="86"/>
      <c r="AB232" s="86"/>
      <c r="AC232" s="86"/>
      <c r="AD232" s="86"/>
      <c r="AE232" s="86"/>
      <c r="AF232" s="86"/>
      <c r="AG232" s="86"/>
      <c r="AH232" s="86"/>
      <c r="AI232" s="86"/>
      <c r="AJ232" s="86"/>
      <c r="AK232" s="86"/>
      <c r="AL232" s="86"/>
      <c r="AM232" s="86"/>
      <c r="AN232" s="86"/>
      <c r="AO232" s="86"/>
      <c r="AP232" s="86"/>
      <c r="AQ232" s="86"/>
      <c r="AR232" s="86"/>
      <c r="AS232" s="86"/>
      <c r="AT232" s="86"/>
      <c r="AU232" s="86"/>
    </row>
    <row r="233" spans="1:47" s="6" customFormat="1" ht="22" customHeight="1" thickBot="1" x14ac:dyDescent="0.4">
      <c r="A233" s="183" t="s">
        <v>196</v>
      </c>
      <c r="B233" s="184"/>
      <c r="C233" s="185"/>
      <c r="D233" s="1190"/>
      <c r="E233" s="188"/>
      <c r="F233" s="373"/>
      <c r="G233" s="747"/>
      <c r="H233" s="372"/>
      <c r="I233" s="372"/>
      <c r="J233" s="372"/>
      <c r="K233" s="413"/>
      <c r="L233" s="413"/>
      <c r="M233" s="414"/>
      <c r="N233" s="414"/>
      <c r="O233" s="414"/>
      <c r="P233" s="418"/>
      <c r="Q233" s="418"/>
      <c r="R233" s="414"/>
      <c r="S233" s="414"/>
      <c r="T233" s="414"/>
      <c r="U233" s="418"/>
      <c r="V233" s="418"/>
      <c r="W233" s="414"/>
      <c r="X233" s="414"/>
      <c r="Y233" s="414"/>
      <c r="Z233" s="86"/>
      <c r="AA233" s="86"/>
      <c r="AB233" s="86"/>
      <c r="AC233" s="86"/>
      <c r="AD233" s="86"/>
      <c r="AE233" s="86"/>
      <c r="AF233" s="86"/>
      <c r="AG233" s="86"/>
      <c r="AH233" s="86"/>
      <c r="AI233" s="86"/>
      <c r="AJ233" s="86"/>
      <c r="AK233" s="86"/>
      <c r="AL233" s="86"/>
      <c r="AM233" s="86"/>
      <c r="AN233" s="86"/>
      <c r="AO233" s="86"/>
      <c r="AP233" s="86"/>
      <c r="AQ233" s="86"/>
      <c r="AR233" s="86"/>
      <c r="AS233" s="86"/>
      <c r="AT233" s="86"/>
      <c r="AU233" s="86"/>
    </row>
    <row r="234" spans="1:47" s="6" customFormat="1" ht="22" customHeight="1" x14ac:dyDescent="0.35">
      <c r="A234" s="179" t="s">
        <v>197</v>
      </c>
      <c r="B234" s="180"/>
      <c r="C234" s="180"/>
      <c r="D234" s="1188" t="s">
        <v>194</v>
      </c>
      <c r="E234" s="187"/>
      <c r="F234" s="374"/>
      <c r="G234" s="746"/>
      <c r="H234" s="372"/>
      <c r="I234" s="372"/>
      <c r="J234" s="372"/>
      <c r="K234" s="413"/>
      <c r="L234" s="413"/>
      <c r="M234" s="414"/>
      <c r="N234" s="414"/>
      <c r="O234" s="414"/>
      <c r="P234" s="418"/>
      <c r="Q234" s="418"/>
      <c r="R234" s="414"/>
      <c r="S234" s="414"/>
      <c r="T234" s="414"/>
      <c r="U234" s="418"/>
      <c r="V234" s="418"/>
      <c r="W234" s="414"/>
      <c r="X234" s="414"/>
      <c r="Y234" s="414"/>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row>
    <row r="235" spans="1:47" s="6" customFormat="1" ht="22" customHeight="1" thickBot="1" x14ac:dyDescent="0.4">
      <c r="A235" s="183" t="s">
        <v>198</v>
      </c>
      <c r="B235" s="184"/>
      <c r="C235" s="185"/>
      <c r="D235" s="1190"/>
      <c r="E235" s="188"/>
      <c r="F235" s="373"/>
      <c r="G235" s="747"/>
      <c r="H235" s="372"/>
      <c r="I235" s="372"/>
      <c r="J235" s="372"/>
      <c r="K235" s="413"/>
      <c r="L235" s="413"/>
      <c r="M235" s="414"/>
      <c r="N235" s="414"/>
      <c r="O235" s="414"/>
      <c r="P235" s="418"/>
      <c r="Q235" s="418"/>
      <c r="R235" s="414"/>
      <c r="S235" s="414"/>
      <c r="T235" s="414"/>
      <c r="U235" s="418"/>
      <c r="V235" s="418"/>
      <c r="W235" s="414"/>
      <c r="X235" s="414"/>
      <c r="Y235" s="414"/>
      <c r="Z235" s="86"/>
      <c r="AA235" s="86"/>
      <c r="AB235" s="86"/>
      <c r="AC235" s="86"/>
      <c r="AD235" s="86"/>
      <c r="AE235" s="86"/>
      <c r="AF235" s="86"/>
      <c r="AG235" s="86"/>
      <c r="AH235" s="86"/>
      <c r="AI235" s="86"/>
      <c r="AJ235" s="86"/>
      <c r="AK235" s="86"/>
      <c r="AL235" s="86"/>
      <c r="AM235" s="86"/>
      <c r="AN235" s="86"/>
      <c r="AO235" s="86"/>
      <c r="AP235" s="86"/>
      <c r="AQ235" s="86"/>
      <c r="AR235" s="86"/>
      <c r="AS235" s="86"/>
      <c r="AT235" s="86"/>
      <c r="AU235" s="86"/>
    </row>
    <row r="236" spans="1:47" s="6" customFormat="1" ht="22" customHeight="1" x14ac:dyDescent="0.35">
      <c r="A236" s="179" t="s">
        <v>199</v>
      </c>
      <c r="B236" s="180"/>
      <c r="C236" s="180"/>
      <c r="D236" s="1188" t="s">
        <v>194</v>
      </c>
      <c r="E236" s="187"/>
      <c r="F236" s="374"/>
      <c r="G236" s="746"/>
      <c r="H236" s="372"/>
      <c r="I236" s="372"/>
      <c r="J236" s="372"/>
      <c r="K236" s="413"/>
      <c r="L236" s="413"/>
      <c r="M236" s="414"/>
      <c r="N236" s="414"/>
      <c r="O236" s="414"/>
      <c r="P236" s="418"/>
      <c r="Q236" s="418"/>
      <c r="R236" s="414"/>
      <c r="S236" s="414"/>
      <c r="T236" s="414"/>
      <c r="U236" s="418"/>
      <c r="V236" s="418"/>
      <c r="W236" s="414"/>
      <c r="X236" s="414"/>
      <c r="Y236" s="414"/>
      <c r="Z236" s="86"/>
      <c r="AA236" s="86"/>
      <c r="AB236" s="86"/>
      <c r="AC236" s="86"/>
      <c r="AD236" s="86"/>
      <c r="AE236" s="86"/>
      <c r="AF236" s="86"/>
      <c r="AG236" s="86"/>
      <c r="AH236" s="86"/>
      <c r="AI236" s="86"/>
      <c r="AJ236" s="86"/>
      <c r="AK236" s="86"/>
      <c r="AL236" s="86"/>
      <c r="AM236" s="86"/>
      <c r="AN236" s="86"/>
      <c r="AO236" s="86"/>
      <c r="AP236" s="86"/>
      <c r="AQ236" s="86"/>
      <c r="AR236" s="86"/>
      <c r="AS236" s="86"/>
      <c r="AT236" s="86"/>
      <c r="AU236" s="86"/>
    </row>
    <row r="237" spans="1:47" s="6" customFormat="1" ht="22" customHeight="1" thickBot="1" x14ac:dyDescent="0.4">
      <c r="A237" s="183" t="s">
        <v>3086</v>
      </c>
      <c r="B237" s="184"/>
      <c r="C237" s="185"/>
      <c r="D237" s="1190"/>
      <c r="E237" s="188"/>
      <c r="F237" s="373"/>
      <c r="G237" s="747"/>
      <c r="H237" s="372"/>
      <c r="I237" s="372"/>
      <c r="J237" s="372"/>
      <c r="K237" s="413"/>
      <c r="L237" s="413"/>
      <c r="M237" s="414"/>
      <c r="N237" s="414"/>
      <c r="O237" s="414"/>
      <c r="P237" s="418"/>
      <c r="Q237" s="418"/>
      <c r="R237" s="414"/>
      <c r="S237" s="414"/>
      <c r="T237" s="414"/>
      <c r="U237" s="418"/>
      <c r="V237" s="418"/>
      <c r="W237" s="414"/>
      <c r="X237" s="414"/>
      <c r="Y237" s="414"/>
      <c r="Z237" s="86"/>
      <c r="AA237" s="86"/>
      <c r="AB237" s="86"/>
      <c r="AC237" s="86"/>
      <c r="AD237" s="86"/>
      <c r="AE237" s="86"/>
      <c r="AF237" s="86"/>
      <c r="AG237" s="86"/>
      <c r="AH237" s="86"/>
      <c r="AI237" s="86"/>
      <c r="AJ237" s="86"/>
      <c r="AK237" s="86"/>
      <c r="AL237" s="86"/>
      <c r="AM237" s="86"/>
      <c r="AN237" s="86"/>
      <c r="AO237" s="86"/>
      <c r="AP237" s="86"/>
      <c r="AQ237" s="86"/>
      <c r="AR237" s="86"/>
      <c r="AS237" s="86"/>
      <c r="AT237" s="86"/>
      <c r="AU237" s="86"/>
    </row>
    <row r="238" spans="1:47" s="14" customFormat="1" x14ac:dyDescent="0.35">
      <c r="A238" s="105"/>
      <c r="B238" s="105"/>
      <c r="C238" s="105"/>
      <c r="D238" s="105"/>
      <c r="E238" s="104"/>
      <c r="F238" s="178"/>
      <c r="G238" s="178"/>
      <c r="H238" s="178"/>
      <c r="I238" s="178"/>
      <c r="J238" s="178"/>
      <c r="K238" s="413"/>
      <c r="L238" s="413"/>
      <c r="M238" s="414"/>
      <c r="N238" s="414"/>
      <c r="O238" s="414"/>
      <c r="P238" s="418"/>
      <c r="Q238" s="418"/>
      <c r="R238" s="414"/>
      <c r="S238" s="414"/>
      <c r="T238" s="414"/>
      <c r="U238" s="418"/>
      <c r="V238" s="418"/>
      <c r="W238" s="414"/>
      <c r="X238" s="414"/>
      <c r="Y238" s="414"/>
      <c r="Z238" s="86"/>
      <c r="AA238" s="86"/>
      <c r="AB238" s="86"/>
      <c r="AC238" s="86"/>
      <c r="AD238" s="86"/>
      <c r="AE238" s="86"/>
      <c r="AF238" s="86"/>
      <c r="AG238" s="86"/>
      <c r="AH238" s="86"/>
      <c r="AI238" s="86"/>
      <c r="AJ238" s="86"/>
      <c r="AK238" s="86"/>
      <c r="AL238" s="86"/>
      <c r="AM238" s="86"/>
      <c r="AN238" s="86"/>
      <c r="AO238" s="86"/>
      <c r="AP238" s="86"/>
      <c r="AQ238" s="86"/>
      <c r="AR238" s="86"/>
      <c r="AS238" s="86"/>
      <c r="AT238" s="86"/>
      <c r="AU238" s="86"/>
    </row>
    <row r="239" spans="1:47" s="143" customFormat="1" x14ac:dyDescent="0.35">
      <c r="B239" s="150"/>
      <c r="C239" s="150"/>
      <c r="D239" s="141"/>
      <c r="E239" s="141"/>
      <c r="F239" s="171"/>
      <c r="G239" s="171"/>
      <c r="H239" s="171"/>
      <c r="I239" s="171"/>
      <c r="J239" s="171"/>
      <c r="K239" s="413"/>
      <c r="L239" s="413"/>
      <c r="M239" s="414"/>
      <c r="N239" s="414"/>
      <c r="O239" s="414"/>
      <c r="P239" s="418"/>
      <c r="Q239" s="418"/>
      <c r="R239" s="414"/>
      <c r="S239" s="414"/>
      <c r="T239" s="414"/>
      <c r="U239" s="418"/>
      <c r="V239" s="418"/>
      <c r="W239" s="414"/>
      <c r="X239" s="414"/>
      <c r="Y239" s="414"/>
      <c r="Z239" s="86"/>
      <c r="AA239" s="86"/>
      <c r="AB239" s="86"/>
      <c r="AC239" s="86"/>
      <c r="AD239" s="86"/>
      <c r="AE239" s="86"/>
      <c r="AF239" s="86"/>
      <c r="AG239" s="86"/>
      <c r="AH239" s="86"/>
      <c r="AI239" s="86"/>
      <c r="AJ239" s="86"/>
      <c r="AK239" s="86"/>
      <c r="AL239" s="86"/>
      <c r="AM239" s="86"/>
      <c r="AN239" s="86"/>
      <c r="AO239" s="86"/>
      <c r="AP239" s="86"/>
      <c r="AQ239" s="86"/>
      <c r="AR239" s="86"/>
      <c r="AS239" s="86"/>
      <c r="AT239" s="86"/>
      <c r="AU239" s="86"/>
    </row>
    <row r="240" spans="1:47" s="143" customFormat="1" x14ac:dyDescent="0.35">
      <c r="B240" s="150"/>
      <c r="C240" s="150"/>
      <c r="D240" s="141"/>
      <c r="E240" s="141"/>
      <c r="F240" s="171"/>
      <c r="G240" s="171"/>
      <c r="H240" s="171"/>
      <c r="I240" s="171"/>
      <c r="J240" s="171"/>
      <c r="K240" s="413"/>
      <c r="L240" s="413"/>
      <c r="M240" s="414"/>
      <c r="N240" s="414"/>
      <c r="O240" s="414"/>
      <c r="P240" s="418"/>
      <c r="Q240" s="418"/>
      <c r="R240" s="414"/>
      <c r="S240" s="414"/>
      <c r="T240" s="414"/>
      <c r="U240" s="418"/>
      <c r="V240" s="418"/>
      <c r="W240" s="414"/>
      <c r="X240" s="414"/>
      <c r="Y240" s="414"/>
      <c r="Z240" s="86"/>
      <c r="AA240" s="86"/>
      <c r="AB240" s="86"/>
      <c r="AC240" s="86"/>
      <c r="AD240" s="86"/>
      <c r="AE240" s="86"/>
      <c r="AF240" s="86"/>
      <c r="AG240" s="86"/>
      <c r="AH240" s="86"/>
      <c r="AI240" s="86"/>
      <c r="AJ240" s="86"/>
      <c r="AK240" s="86"/>
      <c r="AL240" s="86"/>
      <c r="AM240" s="86"/>
      <c r="AN240" s="86"/>
      <c r="AO240" s="86"/>
      <c r="AP240" s="86"/>
      <c r="AQ240" s="86"/>
      <c r="AR240" s="86"/>
      <c r="AS240" s="86"/>
      <c r="AT240" s="86"/>
      <c r="AU240" s="86"/>
    </row>
    <row r="241" spans="2:47" s="143" customFormat="1" x14ac:dyDescent="0.35">
      <c r="B241" s="150"/>
      <c r="C241" s="150"/>
      <c r="D241" s="141"/>
      <c r="E241" s="141"/>
      <c r="F241" s="171"/>
      <c r="G241" s="171"/>
      <c r="H241" s="171"/>
      <c r="I241" s="171"/>
      <c r="J241" s="171"/>
      <c r="K241" s="413"/>
      <c r="L241" s="413"/>
      <c r="M241" s="414"/>
      <c r="N241" s="414"/>
      <c r="O241" s="414"/>
      <c r="P241" s="418"/>
      <c r="Q241" s="418"/>
      <c r="R241" s="414"/>
      <c r="S241" s="414"/>
      <c r="T241" s="414"/>
      <c r="U241" s="418"/>
      <c r="V241" s="418"/>
      <c r="W241" s="414"/>
      <c r="X241" s="414"/>
      <c r="Y241" s="414"/>
      <c r="Z241" s="86"/>
      <c r="AA241" s="86"/>
      <c r="AB241" s="86"/>
      <c r="AC241" s="86"/>
      <c r="AD241" s="86"/>
      <c r="AE241" s="86"/>
      <c r="AF241" s="86"/>
      <c r="AG241" s="86"/>
      <c r="AH241" s="86"/>
      <c r="AI241" s="86"/>
      <c r="AJ241" s="86"/>
      <c r="AK241" s="86"/>
      <c r="AL241" s="86"/>
      <c r="AM241" s="86"/>
      <c r="AN241" s="86"/>
      <c r="AO241" s="86"/>
      <c r="AP241" s="86"/>
      <c r="AQ241" s="86"/>
      <c r="AR241" s="86"/>
      <c r="AS241" s="86"/>
      <c r="AT241" s="86"/>
      <c r="AU241" s="86"/>
    </row>
    <row r="242" spans="2:47" s="143" customFormat="1" x14ac:dyDescent="0.35">
      <c r="B242" s="150"/>
      <c r="C242" s="150"/>
      <c r="D242" s="141"/>
      <c r="E242" s="141"/>
      <c r="F242" s="171"/>
      <c r="G242" s="171"/>
      <c r="H242" s="171"/>
      <c r="I242" s="171"/>
      <c r="J242" s="171"/>
      <c r="K242" s="413"/>
      <c r="L242" s="413"/>
      <c r="M242" s="414"/>
      <c r="N242" s="414"/>
      <c r="O242" s="414"/>
      <c r="P242" s="418"/>
      <c r="Q242" s="418"/>
      <c r="R242" s="414"/>
      <c r="S242" s="414"/>
      <c r="T242" s="414"/>
      <c r="U242" s="418"/>
      <c r="V242" s="418"/>
      <c r="W242" s="414"/>
      <c r="X242" s="414"/>
      <c r="Y242" s="414"/>
      <c r="Z242" s="86"/>
      <c r="AA242" s="86"/>
      <c r="AB242" s="86"/>
      <c r="AC242" s="86"/>
      <c r="AD242" s="86"/>
      <c r="AE242" s="86"/>
      <c r="AF242" s="86"/>
      <c r="AG242" s="86"/>
      <c r="AH242" s="86"/>
      <c r="AI242" s="86"/>
      <c r="AJ242" s="86"/>
      <c r="AK242" s="86"/>
      <c r="AL242" s="86"/>
      <c r="AM242" s="86"/>
      <c r="AN242" s="86"/>
      <c r="AO242" s="86"/>
      <c r="AP242" s="86"/>
      <c r="AQ242" s="86"/>
      <c r="AR242" s="86"/>
      <c r="AS242" s="86"/>
      <c r="AT242" s="86"/>
      <c r="AU242" s="86"/>
    </row>
    <row r="243" spans="2:47" x14ac:dyDescent="0.35">
      <c r="K243" s="413"/>
      <c r="L243" s="413"/>
      <c r="M243" s="414"/>
      <c r="N243" s="414"/>
      <c r="O243" s="414"/>
      <c r="P243" s="418"/>
      <c r="Q243" s="418"/>
      <c r="R243" s="414"/>
      <c r="S243" s="414"/>
      <c r="T243" s="414"/>
      <c r="U243" s="418"/>
      <c r="V243" s="418"/>
      <c r="W243" s="414"/>
      <c r="X243" s="414"/>
      <c r="Y243" s="414"/>
    </row>
    <row r="244" spans="2:47" x14ac:dyDescent="0.35">
      <c r="K244" s="413"/>
      <c r="L244" s="413"/>
      <c r="M244" s="414"/>
      <c r="N244" s="414"/>
      <c r="O244" s="414"/>
      <c r="P244" s="418"/>
      <c r="Q244" s="418"/>
      <c r="R244" s="414"/>
      <c r="S244" s="414"/>
      <c r="T244" s="414"/>
      <c r="U244" s="418"/>
      <c r="V244" s="418"/>
      <c r="W244" s="414"/>
      <c r="X244" s="414"/>
      <c r="Y244" s="414"/>
    </row>
    <row r="245" spans="2:47" x14ac:dyDescent="0.35">
      <c r="K245" s="413"/>
      <c r="L245" s="413"/>
      <c r="M245" s="414"/>
      <c r="N245" s="414"/>
      <c r="O245" s="414"/>
      <c r="P245" s="418"/>
      <c r="Q245" s="418"/>
      <c r="R245" s="414"/>
      <c r="S245" s="414"/>
      <c r="T245" s="414"/>
      <c r="U245" s="418"/>
      <c r="V245" s="418"/>
      <c r="W245" s="414"/>
      <c r="X245" s="414"/>
      <c r="Y245" s="414"/>
    </row>
    <row r="246" spans="2:47" x14ac:dyDescent="0.35">
      <c r="K246" s="413"/>
      <c r="L246" s="413"/>
      <c r="M246" s="414"/>
      <c r="N246" s="414"/>
      <c r="O246" s="414"/>
      <c r="P246" s="418"/>
      <c r="Q246" s="418"/>
      <c r="R246" s="414"/>
      <c r="S246" s="414"/>
      <c r="T246" s="414"/>
      <c r="U246" s="418"/>
      <c r="V246" s="418"/>
      <c r="W246" s="414"/>
      <c r="X246" s="414"/>
      <c r="Y246" s="414"/>
    </row>
    <row r="247" spans="2:47" x14ac:dyDescent="0.35">
      <c r="K247" s="413"/>
      <c r="L247" s="413"/>
      <c r="M247" s="414"/>
      <c r="N247" s="414"/>
      <c r="O247" s="414"/>
      <c r="P247" s="418"/>
      <c r="Q247" s="418"/>
      <c r="R247" s="414"/>
      <c r="S247" s="414"/>
      <c r="T247" s="414"/>
      <c r="U247" s="418"/>
      <c r="V247" s="418"/>
      <c r="W247" s="414"/>
      <c r="X247" s="414"/>
      <c r="Y247" s="414"/>
    </row>
    <row r="248" spans="2:47" x14ac:dyDescent="0.35">
      <c r="K248" s="413"/>
      <c r="L248" s="413"/>
      <c r="M248" s="414"/>
      <c r="N248" s="414"/>
      <c r="O248" s="414"/>
      <c r="P248" s="418"/>
      <c r="Q248" s="418"/>
      <c r="R248" s="414"/>
      <c r="S248" s="414"/>
      <c r="T248" s="414"/>
      <c r="U248" s="418"/>
      <c r="V248" s="418"/>
      <c r="W248" s="414"/>
      <c r="X248" s="414"/>
      <c r="Y248" s="414"/>
    </row>
    <row r="249" spans="2:47" x14ac:dyDescent="0.35">
      <c r="K249" s="413"/>
      <c r="L249" s="413"/>
      <c r="M249" s="414"/>
      <c r="N249" s="414"/>
      <c r="O249" s="414"/>
      <c r="P249" s="418"/>
      <c r="Q249" s="418"/>
      <c r="R249" s="414"/>
      <c r="S249" s="414"/>
      <c r="T249" s="414"/>
      <c r="U249" s="418"/>
      <c r="V249" s="418"/>
      <c r="W249" s="414"/>
      <c r="X249" s="414"/>
      <c r="Y249" s="414"/>
    </row>
    <row r="250" spans="2:47" x14ac:dyDescent="0.35">
      <c r="K250" s="413"/>
      <c r="L250" s="413"/>
      <c r="M250" s="414"/>
      <c r="N250" s="414"/>
      <c r="O250" s="414"/>
      <c r="P250" s="418"/>
      <c r="Q250" s="418"/>
      <c r="R250" s="414"/>
      <c r="S250" s="414"/>
      <c r="T250" s="414"/>
      <c r="U250" s="418"/>
      <c r="V250" s="418"/>
      <c r="W250" s="414"/>
      <c r="X250" s="414"/>
      <c r="Y250" s="414"/>
    </row>
    <row r="251" spans="2:47" x14ac:dyDescent="0.35">
      <c r="K251" s="413"/>
      <c r="L251" s="413"/>
      <c r="M251" s="414"/>
      <c r="N251" s="414"/>
      <c r="O251" s="414"/>
      <c r="P251" s="418"/>
      <c r="Q251" s="418"/>
      <c r="R251" s="414"/>
      <c r="S251" s="414"/>
      <c r="T251" s="414"/>
      <c r="U251" s="418"/>
      <c r="V251" s="418"/>
      <c r="W251" s="414"/>
      <c r="X251" s="414"/>
      <c r="Y251" s="414"/>
    </row>
    <row r="252" spans="2:47" x14ac:dyDescent="0.35">
      <c r="K252" s="413"/>
      <c r="L252" s="413"/>
      <c r="M252" s="414"/>
      <c r="N252" s="414"/>
      <c r="O252" s="414"/>
      <c r="P252" s="418"/>
      <c r="Q252" s="418"/>
      <c r="R252" s="414"/>
      <c r="S252" s="414"/>
      <c r="T252" s="414"/>
      <c r="U252" s="418"/>
      <c r="V252" s="418"/>
      <c r="W252" s="414"/>
      <c r="X252" s="414"/>
      <c r="Y252" s="414"/>
    </row>
    <row r="253" spans="2:47" x14ac:dyDescent="0.35">
      <c r="K253" s="413"/>
      <c r="L253" s="413"/>
      <c r="M253" s="414"/>
      <c r="N253" s="414"/>
      <c r="O253" s="414"/>
      <c r="P253" s="418"/>
      <c r="Q253" s="418"/>
      <c r="R253" s="414"/>
      <c r="S253" s="414"/>
      <c r="T253" s="414"/>
      <c r="U253" s="418"/>
      <c r="V253" s="418"/>
      <c r="W253" s="414"/>
      <c r="X253" s="414"/>
      <c r="Y253" s="414"/>
    </row>
    <row r="254" spans="2:47" x14ac:dyDescent="0.35">
      <c r="K254" s="413"/>
      <c r="L254" s="413"/>
      <c r="M254" s="414"/>
      <c r="N254" s="414"/>
      <c r="O254" s="414"/>
      <c r="P254" s="418"/>
      <c r="Q254" s="418"/>
      <c r="R254" s="414"/>
      <c r="S254" s="414"/>
      <c r="T254" s="414"/>
      <c r="U254" s="418"/>
      <c r="V254" s="418"/>
      <c r="W254" s="414"/>
      <c r="X254" s="414"/>
      <c r="Y254" s="414"/>
    </row>
    <row r="255" spans="2:47" x14ac:dyDescent="0.35">
      <c r="K255" s="413"/>
      <c r="L255" s="413"/>
      <c r="M255" s="414"/>
      <c r="N255" s="414"/>
      <c r="O255" s="414"/>
      <c r="P255" s="418"/>
      <c r="Q255" s="418"/>
      <c r="R255" s="414"/>
      <c r="S255" s="414"/>
      <c r="T255" s="414"/>
      <c r="U255" s="418"/>
      <c r="V255" s="418"/>
      <c r="W255" s="414"/>
      <c r="X255" s="414"/>
      <c r="Y255" s="414"/>
    </row>
    <row r="256" spans="2:47" x14ac:dyDescent="0.35">
      <c r="K256" s="413"/>
      <c r="L256" s="413"/>
      <c r="M256" s="414"/>
      <c r="N256" s="414"/>
      <c r="O256" s="414"/>
      <c r="P256" s="418"/>
      <c r="Q256" s="418"/>
      <c r="R256" s="414"/>
      <c r="S256" s="414"/>
      <c r="T256" s="414"/>
      <c r="U256" s="418"/>
      <c r="V256" s="418"/>
      <c r="W256" s="414"/>
      <c r="X256" s="414"/>
      <c r="Y256" s="414"/>
    </row>
    <row r="257" spans="11:25" x14ac:dyDescent="0.35">
      <c r="K257" s="413"/>
      <c r="L257" s="413"/>
      <c r="M257" s="414"/>
      <c r="N257" s="414"/>
      <c r="O257" s="414"/>
      <c r="P257" s="418"/>
      <c r="Q257" s="418"/>
      <c r="R257" s="414"/>
      <c r="S257" s="414"/>
      <c r="T257" s="414"/>
      <c r="U257" s="418"/>
      <c r="V257" s="418"/>
      <c r="W257" s="414"/>
      <c r="X257" s="414"/>
      <c r="Y257" s="414"/>
    </row>
    <row r="258" spans="11:25" x14ac:dyDescent="0.35">
      <c r="K258" s="413"/>
      <c r="L258" s="413"/>
      <c r="M258" s="414"/>
      <c r="N258" s="414"/>
      <c r="O258" s="414"/>
      <c r="P258" s="418"/>
      <c r="Q258" s="418"/>
      <c r="R258" s="414"/>
      <c r="S258" s="414"/>
      <c r="T258" s="414"/>
      <c r="U258" s="418"/>
      <c r="V258" s="418"/>
      <c r="W258" s="414"/>
      <c r="X258" s="414"/>
      <c r="Y258" s="414"/>
    </row>
    <row r="259" spans="11:25" x14ac:dyDescent="0.35">
      <c r="K259" s="413"/>
      <c r="L259" s="413"/>
      <c r="M259" s="414"/>
      <c r="N259" s="414"/>
      <c r="O259" s="414"/>
      <c r="P259" s="418"/>
      <c r="Q259" s="418"/>
      <c r="R259" s="414"/>
      <c r="S259" s="414"/>
      <c r="T259" s="414"/>
      <c r="U259" s="418"/>
      <c r="V259" s="418"/>
      <c r="W259" s="414"/>
      <c r="X259" s="414"/>
      <c r="Y259" s="414"/>
    </row>
    <row r="260" spans="11:25" x14ac:dyDescent="0.35">
      <c r="K260" s="413"/>
      <c r="L260" s="413"/>
      <c r="M260" s="414"/>
      <c r="N260" s="414"/>
      <c r="O260" s="414"/>
      <c r="P260" s="418"/>
      <c r="Q260" s="418"/>
      <c r="R260" s="414"/>
      <c r="S260" s="414"/>
      <c r="T260" s="414"/>
      <c r="U260" s="418"/>
      <c r="V260" s="418"/>
      <c r="W260" s="414"/>
      <c r="X260" s="414"/>
      <c r="Y260" s="414"/>
    </row>
    <row r="261" spans="11:25" x14ac:dyDescent="0.35">
      <c r="K261" s="413"/>
      <c r="L261" s="413"/>
      <c r="M261" s="414"/>
      <c r="N261" s="414"/>
      <c r="O261" s="414"/>
      <c r="P261" s="418"/>
      <c r="Q261" s="418"/>
      <c r="R261" s="414"/>
      <c r="S261" s="414"/>
      <c r="T261" s="414"/>
      <c r="U261" s="418"/>
      <c r="V261" s="418"/>
      <c r="W261" s="414"/>
      <c r="X261" s="414"/>
      <c r="Y261" s="414"/>
    </row>
    <row r="262" spans="11:25" x14ac:dyDescent="0.35">
      <c r="K262" s="413"/>
      <c r="L262" s="413"/>
      <c r="M262" s="414"/>
      <c r="N262" s="414"/>
      <c r="O262" s="414"/>
      <c r="P262" s="418"/>
      <c r="Q262" s="418"/>
      <c r="R262" s="414"/>
      <c r="S262" s="414"/>
      <c r="T262" s="414"/>
      <c r="U262" s="418"/>
      <c r="V262" s="418"/>
      <c r="W262" s="414"/>
      <c r="X262" s="414"/>
      <c r="Y262" s="414"/>
    </row>
    <row r="263" spans="11:25" x14ac:dyDescent="0.35">
      <c r="K263" s="413"/>
      <c r="L263" s="413"/>
      <c r="M263" s="414"/>
      <c r="N263" s="414"/>
      <c r="O263" s="414"/>
      <c r="P263" s="418"/>
      <c r="Q263" s="418"/>
      <c r="R263" s="414"/>
      <c r="S263" s="414"/>
      <c r="T263" s="414"/>
      <c r="U263" s="418"/>
      <c r="V263" s="418"/>
      <c r="W263" s="414"/>
      <c r="X263" s="414"/>
      <c r="Y263" s="414"/>
    </row>
    <row r="264" spans="11:25" x14ac:dyDescent="0.35">
      <c r="K264" s="413"/>
      <c r="L264" s="413"/>
      <c r="M264" s="414"/>
      <c r="N264" s="414"/>
      <c r="O264" s="414"/>
      <c r="P264" s="418"/>
      <c r="Q264" s="418"/>
      <c r="R264" s="414"/>
      <c r="S264" s="414"/>
      <c r="T264" s="414"/>
      <c r="U264" s="418"/>
      <c r="V264" s="418"/>
      <c r="W264" s="414"/>
      <c r="X264" s="414"/>
      <c r="Y264" s="414"/>
    </row>
    <row r="265" spans="11:25" x14ac:dyDescent="0.35">
      <c r="K265" s="413"/>
      <c r="L265" s="413"/>
      <c r="M265" s="414"/>
      <c r="N265" s="414"/>
      <c r="O265" s="414"/>
      <c r="P265" s="418"/>
      <c r="Q265" s="418"/>
      <c r="R265" s="414"/>
      <c r="S265" s="414"/>
      <c r="T265" s="414"/>
      <c r="U265" s="418"/>
      <c r="V265" s="418"/>
      <c r="W265" s="414"/>
      <c r="X265" s="414"/>
      <c r="Y265" s="414"/>
    </row>
    <row r="266" spans="11:25" x14ac:dyDescent="0.35">
      <c r="K266" s="413"/>
      <c r="L266" s="413"/>
      <c r="M266" s="414"/>
      <c r="N266" s="414"/>
      <c r="O266" s="414"/>
      <c r="P266" s="418"/>
      <c r="Q266" s="418"/>
      <c r="R266" s="414"/>
      <c r="S266" s="414"/>
      <c r="T266" s="414"/>
      <c r="U266" s="418"/>
      <c r="V266" s="418"/>
      <c r="W266" s="414"/>
      <c r="X266" s="414"/>
      <c r="Y266" s="414"/>
    </row>
    <row r="267" spans="11:25" x14ac:dyDescent="0.35">
      <c r="K267" s="413"/>
      <c r="L267" s="413"/>
      <c r="M267" s="414"/>
      <c r="N267" s="414"/>
      <c r="O267" s="414"/>
      <c r="P267" s="418"/>
      <c r="Q267" s="418"/>
      <c r="R267" s="414"/>
      <c r="S267" s="414"/>
      <c r="T267" s="414"/>
      <c r="U267" s="418"/>
      <c r="V267" s="418"/>
      <c r="W267" s="414"/>
      <c r="X267" s="414"/>
      <c r="Y267" s="414"/>
    </row>
    <row r="268" spans="11:25" x14ac:dyDescent="0.35">
      <c r="K268" s="413"/>
      <c r="L268" s="413"/>
      <c r="M268" s="414"/>
      <c r="N268" s="414"/>
      <c r="O268" s="414"/>
      <c r="P268" s="418"/>
      <c r="Q268" s="418"/>
      <c r="R268" s="414"/>
      <c r="S268" s="414"/>
      <c r="T268" s="414"/>
      <c r="U268" s="418"/>
      <c r="V268" s="418"/>
      <c r="W268" s="414"/>
      <c r="X268" s="414"/>
      <c r="Y268" s="414"/>
    </row>
    <row r="269" spans="11:25" x14ac:dyDescent="0.35">
      <c r="K269" s="413"/>
      <c r="L269" s="413"/>
      <c r="M269" s="414"/>
      <c r="N269" s="414"/>
      <c r="O269" s="414"/>
      <c r="P269" s="418"/>
      <c r="Q269" s="418"/>
      <c r="R269" s="414"/>
      <c r="S269" s="414"/>
      <c r="T269" s="414"/>
      <c r="U269" s="418"/>
      <c r="V269" s="418"/>
      <c r="W269" s="414"/>
      <c r="X269" s="414"/>
      <c r="Y269" s="414"/>
    </row>
    <row r="270" spans="11:25" x14ac:dyDescent="0.35">
      <c r="K270" s="413"/>
      <c r="L270" s="413"/>
      <c r="M270" s="414"/>
      <c r="N270" s="414"/>
      <c r="O270" s="414"/>
      <c r="P270" s="418"/>
      <c r="Q270" s="418"/>
      <c r="R270" s="414"/>
      <c r="S270" s="414"/>
      <c r="T270" s="414"/>
      <c r="U270" s="418"/>
      <c r="V270" s="418"/>
      <c r="W270" s="414"/>
      <c r="X270" s="414"/>
      <c r="Y270" s="414"/>
    </row>
    <row r="271" spans="11:25" x14ac:dyDescent="0.35">
      <c r="K271" s="413"/>
      <c r="L271" s="413"/>
      <c r="M271" s="414"/>
      <c r="N271" s="414"/>
      <c r="O271" s="414"/>
      <c r="P271" s="418"/>
      <c r="Q271" s="418"/>
      <c r="R271" s="414"/>
      <c r="S271" s="414"/>
      <c r="T271" s="414"/>
      <c r="U271" s="418"/>
      <c r="V271" s="418"/>
      <c r="W271" s="414"/>
      <c r="X271" s="414"/>
      <c r="Y271" s="414"/>
    </row>
    <row r="272" spans="11:25" x14ac:dyDescent="0.35">
      <c r="K272" s="413"/>
      <c r="L272" s="413"/>
      <c r="M272" s="414"/>
      <c r="N272" s="414"/>
      <c r="O272" s="414"/>
      <c r="P272" s="418"/>
      <c r="Q272" s="418"/>
      <c r="R272" s="414"/>
      <c r="S272" s="414"/>
      <c r="T272" s="414"/>
      <c r="U272" s="418"/>
      <c r="V272" s="418"/>
      <c r="W272" s="414"/>
      <c r="X272" s="414"/>
      <c r="Y272" s="414"/>
    </row>
    <row r="273" spans="11:25" x14ac:dyDescent="0.35">
      <c r="K273" s="413"/>
      <c r="L273" s="413"/>
      <c r="M273" s="414"/>
      <c r="N273" s="414"/>
      <c r="O273" s="414"/>
      <c r="P273" s="418"/>
      <c r="Q273" s="418"/>
      <c r="R273" s="414"/>
      <c r="S273" s="414"/>
      <c r="T273" s="414"/>
      <c r="U273" s="418"/>
      <c r="V273" s="418"/>
      <c r="W273" s="414"/>
      <c r="X273" s="414"/>
      <c r="Y273" s="414"/>
    </row>
    <row r="274" spans="11:25" x14ac:dyDescent="0.35">
      <c r="K274" s="413"/>
      <c r="L274" s="413"/>
      <c r="M274" s="414"/>
      <c r="N274" s="414"/>
      <c r="O274" s="414"/>
      <c r="P274" s="418"/>
      <c r="Q274" s="418"/>
      <c r="R274" s="414"/>
      <c r="S274" s="414"/>
      <c r="T274" s="414"/>
      <c r="U274" s="418"/>
      <c r="V274" s="418"/>
      <c r="W274" s="414"/>
      <c r="X274" s="414"/>
      <c r="Y274" s="414"/>
    </row>
    <row r="275" spans="11:25" x14ac:dyDescent="0.35">
      <c r="K275" s="413"/>
      <c r="L275" s="413"/>
      <c r="M275" s="414"/>
      <c r="N275" s="414"/>
      <c r="O275" s="414"/>
      <c r="P275" s="418"/>
      <c r="Q275" s="418"/>
      <c r="R275" s="414"/>
      <c r="S275" s="414"/>
      <c r="T275" s="414"/>
      <c r="U275" s="418"/>
      <c r="V275" s="418"/>
      <c r="W275" s="414"/>
      <c r="X275" s="414"/>
      <c r="Y275" s="414"/>
    </row>
    <row r="276" spans="11:25" x14ac:dyDescent="0.35">
      <c r="K276" s="413"/>
      <c r="L276" s="413"/>
      <c r="M276" s="414"/>
      <c r="N276" s="414"/>
      <c r="O276" s="414"/>
      <c r="P276" s="418"/>
      <c r="Q276" s="418"/>
      <c r="R276" s="414"/>
      <c r="S276" s="414"/>
      <c r="T276" s="414"/>
      <c r="U276" s="418"/>
      <c r="V276" s="418"/>
      <c r="W276" s="414"/>
      <c r="X276" s="414"/>
      <c r="Y276" s="414"/>
    </row>
    <row r="277" spans="11:25" x14ac:dyDescent="0.35">
      <c r="K277" s="413"/>
      <c r="L277" s="413"/>
      <c r="M277" s="414"/>
      <c r="N277" s="414"/>
      <c r="O277" s="414"/>
      <c r="P277" s="418"/>
      <c r="Q277" s="418"/>
      <c r="R277" s="414"/>
      <c r="S277" s="414"/>
      <c r="T277" s="414"/>
      <c r="U277" s="418"/>
      <c r="V277" s="418"/>
      <c r="W277" s="414"/>
      <c r="X277" s="414"/>
      <c r="Y277" s="414"/>
    </row>
    <row r="278" spans="11:25" x14ac:dyDescent="0.35">
      <c r="K278" s="413"/>
      <c r="L278" s="413"/>
      <c r="M278" s="414"/>
      <c r="N278" s="414"/>
      <c r="O278" s="414"/>
      <c r="P278" s="418"/>
      <c r="Q278" s="418"/>
      <c r="R278" s="414"/>
      <c r="S278" s="414"/>
      <c r="T278" s="414"/>
      <c r="U278" s="418"/>
      <c r="V278" s="418"/>
      <c r="W278" s="414"/>
      <c r="X278" s="414"/>
      <c r="Y278" s="414"/>
    </row>
    <row r="279" spans="11:25" x14ac:dyDescent="0.35">
      <c r="K279" s="413"/>
      <c r="L279" s="413"/>
      <c r="M279" s="414"/>
      <c r="N279" s="414"/>
      <c r="O279" s="414"/>
      <c r="P279" s="418"/>
      <c r="Q279" s="418"/>
      <c r="R279" s="414"/>
      <c r="S279" s="414"/>
      <c r="T279" s="414"/>
      <c r="U279" s="418"/>
      <c r="V279" s="418"/>
      <c r="W279" s="414"/>
      <c r="X279" s="414"/>
      <c r="Y279" s="414"/>
    </row>
    <row r="280" spans="11:25" x14ac:dyDescent="0.35">
      <c r="K280" s="413"/>
      <c r="L280" s="413"/>
      <c r="M280" s="414"/>
      <c r="N280" s="414"/>
      <c r="O280" s="414"/>
      <c r="P280" s="418"/>
      <c r="Q280" s="418"/>
      <c r="R280" s="414"/>
      <c r="S280" s="414"/>
      <c r="T280" s="414"/>
      <c r="U280" s="418"/>
      <c r="V280" s="418"/>
      <c r="W280" s="414"/>
      <c r="X280" s="414"/>
      <c r="Y280" s="414"/>
    </row>
    <row r="281" spans="11:25" x14ac:dyDescent="0.35">
      <c r="K281" s="413"/>
      <c r="L281" s="413"/>
      <c r="M281" s="414"/>
      <c r="N281" s="414"/>
      <c r="O281" s="414"/>
      <c r="P281" s="418"/>
      <c r="Q281" s="418"/>
      <c r="R281" s="414"/>
      <c r="S281" s="414"/>
      <c r="T281" s="414"/>
      <c r="U281" s="418"/>
      <c r="V281" s="418"/>
      <c r="W281" s="414"/>
      <c r="X281" s="414"/>
      <c r="Y281" s="414"/>
    </row>
    <row r="282" spans="11:25" x14ac:dyDescent="0.35">
      <c r="K282" s="413"/>
      <c r="L282" s="413"/>
      <c r="M282" s="414"/>
      <c r="N282" s="414"/>
      <c r="O282" s="414"/>
      <c r="P282" s="418"/>
      <c r="Q282" s="418"/>
      <c r="R282" s="414"/>
      <c r="S282" s="414"/>
      <c r="T282" s="414"/>
      <c r="U282" s="418"/>
      <c r="V282" s="418"/>
      <c r="W282" s="414"/>
      <c r="X282" s="414"/>
      <c r="Y282" s="414"/>
    </row>
    <row r="283" spans="11:25" x14ac:dyDescent="0.35">
      <c r="K283" s="413"/>
      <c r="L283" s="413"/>
      <c r="M283" s="414"/>
      <c r="N283" s="414"/>
      <c r="O283" s="414"/>
      <c r="P283" s="418"/>
      <c r="Q283" s="418"/>
      <c r="R283" s="414"/>
      <c r="S283" s="414"/>
      <c r="T283" s="414"/>
      <c r="U283" s="418"/>
      <c r="V283" s="418"/>
      <c r="W283" s="414"/>
      <c r="X283" s="414"/>
      <c r="Y283" s="414"/>
    </row>
    <row r="284" spans="11:25" x14ac:dyDescent="0.35">
      <c r="K284" s="413"/>
      <c r="L284" s="413"/>
      <c r="M284" s="414"/>
      <c r="N284" s="414"/>
      <c r="O284" s="414"/>
      <c r="P284" s="418"/>
      <c r="Q284" s="418"/>
      <c r="R284" s="414"/>
      <c r="S284" s="414"/>
      <c r="T284" s="414"/>
      <c r="U284" s="418"/>
      <c r="V284" s="418"/>
      <c r="W284" s="414"/>
      <c r="X284" s="414"/>
      <c r="Y284" s="414"/>
    </row>
    <row r="285" spans="11:25" x14ac:dyDescent="0.35">
      <c r="K285" s="413"/>
      <c r="L285" s="413"/>
      <c r="M285" s="414"/>
      <c r="N285" s="414"/>
      <c r="O285" s="414"/>
      <c r="P285" s="418"/>
      <c r="Q285" s="418"/>
      <c r="R285" s="414"/>
      <c r="S285" s="414"/>
      <c r="T285" s="414"/>
      <c r="U285" s="418"/>
      <c r="V285" s="418"/>
      <c r="W285" s="414"/>
      <c r="X285" s="414"/>
      <c r="Y285" s="414"/>
    </row>
    <row r="286" spans="11:25" x14ac:dyDescent="0.35">
      <c r="K286" s="413"/>
      <c r="L286" s="413"/>
      <c r="M286" s="414"/>
      <c r="N286" s="414"/>
      <c r="O286" s="414"/>
      <c r="P286" s="418"/>
      <c r="Q286" s="418"/>
      <c r="R286" s="414"/>
      <c r="S286" s="414"/>
      <c r="T286" s="414"/>
      <c r="U286" s="418"/>
      <c r="V286" s="418"/>
      <c r="W286" s="414"/>
      <c r="X286" s="414"/>
      <c r="Y286" s="414"/>
    </row>
    <row r="287" spans="11:25" x14ac:dyDescent="0.35">
      <c r="K287" s="413"/>
      <c r="L287" s="413"/>
      <c r="M287" s="414"/>
      <c r="N287" s="414"/>
      <c r="O287" s="414"/>
      <c r="P287" s="418"/>
      <c r="Q287" s="418"/>
      <c r="R287" s="414"/>
      <c r="S287" s="414"/>
      <c r="T287" s="414"/>
      <c r="U287" s="418"/>
      <c r="V287" s="418"/>
      <c r="W287" s="414"/>
      <c r="X287" s="414"/>
      <c r="Y287" s="414"/>
    </row>
    <row r="288" spans="11:25" x14ac:dyDescent="0.35">
      <c r="K288" s="413"/>
      <c r="L288" s="413"/>
      <c r="M288" s="414"/>
      <c r="N288" s="414"/>
      <c r="O288" s="414"/>
      <c r="P288" s="418"/>
      <c r="Q288" s="418"/>
      <c r="R288" s="414"/>
      <c r="S288" s="414"/>
      <c r="T288" s="414"/>
      <c r="U288" s="418"/>
      <c r="V288" s="418"/>
      <c r="W288" s="414"/>
      <c r="X288" s="414"/>
      <c r="Y288" s="414"/>
    </row>
    <row r="289" spans="11:25" x14ac:dyDescent="0.35">
      <c r="K289" s="413"/>
      <c r="L289" s="413"/>
      <c r="M289" s="414"/>
      <c r="N289" s="414"/>
      <c r="O289" s="414"/>
      <c r="P289" s="418"/>
      <c r="Q289" s="418"/>
      <c r="R289" s="414"/>
      <c r="S289" s="414"/>
      <c r="T289" s="414"/>
      <c r="U289" s="418"/>
      <c r="V289" s="418"/>
      <c r="W289" s="414"/>
      <c r="X289" s="414"/>
      <c r="Y289" s="414"/>
    </row>
    <row r="290" spans="11:25" x14ac:dyDescent="0.35">
      <c r="K290" s="413"/>
      <c r="L290" s="413"/>
      <c r="M290" s="414"/>
      <c r="N290" s="414"/>
      <c r="O290" s="414"/>
      <c r="P290" s="418"/>
      <c r="Q290" s="418"/>
      <c r="R290" s="414"/>
      <c r="S290" s="414"/>
      <c r="T290" s="414"/>
      <c r="U290" s="418"/>
      <c r="V290" s="418"/>
      <c r="W290" s="414"/>
      <c r="X290" s="414"/>
      <c r="Y290" s="414"/>
    </row>
    <row r="291" spans="11:25" x14ac:dyDescent="0.35">
      <c r="K291" s="413"/>
      <c r="L291" s="413"/>
      <c r="M291" s="414"/>
      <c r="N291" s="414"/>
      <c r="O291" s="414"/>
      <c r="P291" s="418"/>
      <c r="Q291" s="418"/>
      <c r="R291" s="414"/>
      <c r="S291" s="414"/>
      <c r="T291" s="414"/>
      <c r="U291" s="418"/>
      <c r="V291" s="418"/>
      <c r="W291" s="414"/>
      <c r="X291" s="414"/>
      <c r="Y291" s="414"/>
    </row>
    <row r="292" spans="11:25" x14ac:dyDescent="0.35">
      <c r="K292" s="413"/>
      <c r="L292" s="413"/>
      <c r="M292" s="414"/>
      <c r="N292" s="414"/>
      <c r="O292" s="414"/>
      <c r="P292" s="418"/>
      <c r="Q292" s="418"/>
      <c r="R292" s="414"/>
      <c r="S292" s="414"/>
      <c r="T292" s="414"/>
      <c r="U292" s="418"/>
      <c r="V292" s="418"/>
      <c r="W292" s="414"/>
      <c r="X292" s="414"/>
      <c r="Y292" s="414"/>
    </row>
    <row r="293" spans="11:25" x14ac:dyDescent="0.35">
      <c r="K293" s="413"/>
      <c r="L293" s="413"/>
      <c r="M293" s="414"/>
      <c r="N293" s="414"/>
      <c r="O293" s="414"/>
      <c r="P293" s="418"/>
      <c r="Q293" s="418"/>
      <c r="R293" s="414"/>
      <c r="S293" s="414"/>
      <c r="T293" s="414"/>
      <c r="U293" s="418"/>
      <c r="V293" s="418"/>
      <c r="W293" s="414"/>
      <c r="X293" s="414"/>
      <c r="Y293" s="414"/>
    </row>
    <row r="294" spans="11:25" x14ac:dyDescent="0.35">
      <c r="K294" s="413"/>
      <c r="L294" s="413"/>
      <c r="M294" s="414"/>
      <c r="N294" s="414"/>
      <c r="O294" s="414"/>
      <c r="P294" s="418"/>
      <c r="Q294" s="418"/>
      <c r="R294" s="414"/>
      <c r="S294" s="414"/>
      <c r="T294" s="414"/>
      <c r="U294" s="418"/>
      <c r="V294" s="418"/>
      <c r="W294" s="414"/>
      <c r="X294" s="414"/>
      <c r="Y294" s="414"/>
    </row>
    <row r="295" spans="11:25" x14ac:dyDescent="0.35">
      <c r="K295" s="413"/>
      <c r="L295" s="413"/>
      <c r="M295" s="414"/>
      <c r="N295" s="414"/>
      <c r="O295" s="414"/>
      <c r="P295" s="418"/>
      <c r="Q295" s="418"/>
      <c r="R295" s="414"/>
      <c r="S295" s="414"/>
      <c r="T295" s="414"/>
      <c r="U295" s="418"/>
      <c r="V295" s="418"/>
      <c r="W295" s="414"/>
      <c r="X295" s="414"/>
      <c r="Y295" s="414"/>
    </row>
    <row r="296" spans="11:25" x14ac:dyDescent="0.35">
      <c r="K296" s="413"/>
      <c r="L296" s="413"/>
      <c r="M296" s="414"/>
      <c r="N296" s="414"/>
      <c r="O296" s="414"/>
      <c r="P296" s="418"/>
      <c r="Q296" s="418"/>
      <c r="R296" s="414"/>
      <c r="S296" s="414"/>
      <c r="T296" s="414"/>
      <c r="U296" s="418"/>
      <c r="V296" s="418"/>
      <c r="W296" s="414"/>
      <c r="X296" s="414"/>
      <c r="Y296" s="414"/>
    </row>
    <row r="297" spans="11:25" x14ac:dyDescent="0.35">
      <c r="K297" s="413"/>
      <c r="L297" s="413"/>
      <c r="M297" s="414"/>
      <c r="N297" s="414"/>
      <c r="O297" s="414"/>
      <c r="P297" s="418"/>
      <c r="Q297" s="418"/>
      <c r="R297" s="414"/>
      <c r="S297" s="414"/>
      <c r="T297" s="414"/>
      <c r="U297" s="418"/>
      <c r="V297" s="418"/>
      <c r="W297" s="414"/>
      <c r="X297" s="414"/>
      <c r="Y297" s="414"/>
    </row>
    <row r="298" spans="11:25" x14ac:dyDescent="0.35">
      <c r="K298" s="413"/>
      <c r="L298" s="413"/>
      <c r="M298" s="414"/>
      <c r="N298" s="414"/>
      <c r="O298" s="414"/>
      <c r="P298" s="418"/>
      <c r="Q298" s="418"/>
      <c r="R298" s="414"/>
      <c r="S298" s="414"/>
      <c r="T298" s="414"/>
      <c r="U298" s="418"/>
      <c r="V298" s="418"/>
      <c r="W298" s="414"/>
      <c r="X298" s="414"/>
      <c r="Y298" s="414"/>
    </row>
    <row r="299" spans="11:25" x14ac:dyDescent="0.35">
      <c r="K299" s="439"/>
      <c r="L299" s="439"/>
      <c r="M299" s="415"/>
      <c r="N299" s="415"/>
      <c r="O299" s="415"/>
      <c r="P299" s="439"/>
      <c r="Q299" s="439"/>
      <c r="R299" s="415"/>
      <c r="S299" s="415"/>
      <c r="T299" s="415"/>
      <c r="U299" s="439"/>
      <c r="V299" s="439"/>
      <c r="W299" s="415"/>
      <c r="X299" s="415"/>
      <c r="Y299" s="415"/>
    </row>
    <row r="300" spans="11:25" x14ac:dyDescent="0.35">
      <c r="K300" s="439"/>
      <c r="L300" s="439"/>
      <c r="M300" s="415"/>
      <c r="N300" s="415"/>
      <c r="O300" s="415"/>
      <c r="P300" s="439"/>
      <c r="Q300" s="439"/>
      <c r="R300" s="415"/>
      <c r="S300" s="415"/>
      <c r="T300" s="415"/>
      <c r="U300" s="439"/>
      <c r="V300" s="439"/>
      <c r="W300" s="415"/>
      <c r="X300" s="415"/>
      <c r="Y300" s="415"/>
    </row>
    <row r="301" spans="11:25" x14ac:dyDescent="0.35">
      <c r="K301" s="413"/>
      <c r="L301" s="413"/>
      <c r="M301" s="414"/>
      <c r="N301" s="414"/>
      <c r="O301" s="414"/>
      <c r="P301" s="418"/>
      <c r="Q301" s="418"/>
      <c r="R301" s="414"/>
      <c r="S301" s="414"/>
      <c r="T301" s="414"/>
      <c r="U301" s="418"/>
      <c r="V301" s="418"/>
      <c r="W301" s="414"/>
      <c r="X301" s="414"/>
      <c r="Y301" s="414"/>
    </row>
    <row r="302" spans="11:25" x14ac:dyDescent="0.35">
      <c r="K302" s="413"/>
      <c r="L302" s="413"/>
      <c r="M302" s="414"/>
      <c r="N302" s="414"/>
      <c r="O302" s="414"/>
      <c r="P302" s="418"/>
      <c r="Q302" s="418"/>
      <c r="R302" s="414"/>
      <c r="S302" s="414"/>
      <c r="T302" s="414"/>
      <c r="U302" s="418"/>
      <c r="V302" s="418"/>
      <c r="W302" s="414"/>
      <c r="X302" s="414"/>
      <c r="Y302" s="414"/>
    </row>
    <row r="303" spans="11:25" x14ac:dyDescent="0.35">
      <c r="K303" s="413"/>
      <c r="L303" s="413"/>
      <c r="M303" s="414"/>
      <c r="N303" s="414"/>
      <c r="O303" s="414"/>
      <c r="P303" s="418"/>
      <c r="Q303" s="418"/>
      <c r="R303" s="414"/>
      <c r="S303" s="414"/>
      <c r="T303" s="414"/>
      <c r="U303" s="418"/>
      <c r="V303" s="418"/>
      <c r="W303" s="414"/>
      <c r="X303" s="414"/>
      <c r="Y303" s="414"/>
    </row>
    <row r="304" spans="11:25" x14ac:dyDescent="0.35">
      <c r="K304" s="413"/>
      <c r="L304" s="413"/>
      <c r="M304" s="414"/>
      <c r="N304" s="414"/>
      <c r="O304" s="414"/>
      <c r="P304" s="418"/>
      <c r="Q304" s="418"/>
      <c r="R304" s="414"/>
      <c r="S304" s="414"/>
      <c r="T304" s="414"/>
      <c r="U304" s="418"/>
      <c r="V304" s="418"/>
      <c r="W304" s="414"/>
      <c r="X304" s="414"/>
      <c r="Y304" s="414"/>
    </row>
    <row r="305" spans="11:25" x14ac:dyDescent="0.35">
      <c r="K305" s="413"/>
      <c r="L305" s="413"/>
      <c r="M305" s="414"/>
      <c r="N305" s="414"/>
      <c r="O305" s="414"/>
      <c r="P305" s="418"/>
      <c r="Q305" s="418"/>
      <c r="R305" s="414"/>
      <c r="S305" s="414"/>
      <c r="T305" s="414"/>
      <c r="U305" s="418"/>
      <c r="V305" s="418"/>
      <c r="W305" s="414"/>
      <c r="X305" s="414"/>
      <c r="Y305" s="414"/>
    </row>
    <row r="306" spans="11:25" x14ac:dyDescent="0.35">
      <c r="K306" s="413"/>
      <c r="L306" s="413"/>
      <c r="M306" s="414"/>
      <c r="N306" s="414"/>
      <c r="O306" s="414"/>
      <c r="P306" s="418"/>
      <c r="Q306" s="418"/>
      <c r="R306" s="414"/>
      <c r="S306" s="414"/>
      <c r="T306" s="414"/>
      <c r="U306" s="418"/>
      <c r="V306" s="418"/>
      <c r="W306" s="414"/>
      <c r="X306" s="414"/>
      <c r="Y306" s="414"/>
    </row>
    <row r="307" spans="11:25" x14ac:dyDescent="0.35">
      <c r="K307" s="413"/>
      <c r="L307" s="413"/>
      <c r="M307" s="414"/>
      <c r="N307" s="414"/>
      <c r="O307" s="414"/>
      <c r="P307" s="418"/>
      <c r="Q307" s="418"/>
      <c r="R307" s="414"/>
      <c r="S307" s="414"/>
      <c r="T307" s="414"/>
      <c r="U307" s="418"/>
      <c r="V307" s="418"/>
      <c r="W307" s="414"/>
      <c r="X307" s="414"/>
      <c r="Y307" s="414"/>
    </row>
    <row r="308" spans="11:25" x14ac:dyDescent="0.35">
      <c r="K308" s="413"/>
      <c r="L308" s="413"/>
      <c r="M308" s="414"/>
      <c r="N308" s="414"/>
      <c r="O308" s="414"/>
      <c r="P308" s="418"/>
      <c r="Q308" s="418"/>
      <c r="R308" s="414"/>
      <c r="S308" s="414"/>
      <c r="T308" s="414"/>
      <c r="U308" s="418"/>
      <c r="V308" s="418"/>
      <c r="W308" s="414"/>
      <c r="X308" s="414"/>
      <c r="Y308" s="414"/>
    </row>
    <row r="309" spans="11:25" x14ac:dyDescent="0.35">
      <c r="K309" s="413"/>
      <c r="L309" s="413"/>
      <c r="M309" s="414"/>
      <c r="N309" s="414"/>
      <c r="O309" s="414"/>
      <c r="P309" s="418"/>
      <c r="Q309" s="418"/>
      <c r="R309" s="414"/>
      <c r="S309" s="414"/>
      <c r="T309" s="414"/>
      <c r="U309" s="418"/>
      <c r="V309" s="418"/>
      <c r="W309" s="414"/>
      <c r="X309" s="414"/>
      <c r="Y309" s="414"/>
    </row>
    <row r="310" spans="11:25" x14ac:dyDescent="0.35">
      <c r="K310" s="413"/>
      <c r="L310" s="413"/>
      <c r="M310" s="414"/>
      <c r="N310" s="414"/>
      <c r="O310" s="414"/>
      <c r="P310" s="418"/>
      <c r="Q310" s="418"/>
      <c r="R310" s="414"/>
      <c r="S310" s="414"/>
      <c r="T310" s="414"/>
      <c r="U310" s="418"/>
      <c r="V310" s="418"/>
      <c r="W310" s="414"/>
      <c r="X310" s="414"/>
      <c r="Y310" s="414"/>
    </row>
    <row r="311" spans="11:25" x14ac:dyDescent="0.35">
      <c r="K311" s="413"/>
      <c r="L311" s="413"/>
      <c r="M311" s="414"/>
      <c r="N311" s="414"/>
      <c r="O311" s="414"/>
      <c r="P311" s="418"/>
      <c r="Q311" s="418"/>
      <c r="R311" s="414"/>
      <c r="S311" s="414"/>
      <c r="T311" s="414"/>
      <c r="U311" s="418"/>
      <c r="V311" s="418"/>
      <c r="W311" s="414"/>
      <c r="X311" s="414"/>
      <c r="Y311" s="414"/>
    </row>
    <row r="312" spans="11:25" x14ac:dyDescent="0.35">
      <c r="K312" s="413"/>
      <c r="L312" s="413"/>
      <c r="M312" s="414"/>
      <c r="N312" s="414"/>
      <c r="O312" s="414"/>
      <c r="P312" s="418"/>
      <c r="Q312" s="418"/>
      <c r="R312" s="414"/>
      <c r="S312" s="414"/>
      <c r="T312" s="414"/>
      <c r="U312" s="418"/>
      <c r="V312" s="418"/>
      <c r="W312" s="414"/>
      <c r="X312" s="414"/>
      <c r="Y312" s="414"/>
    </row>
    <row r="313" spans="11:25" x14ac:dyDescent="0.35">
      <c r="K313" s="413"/>
      <c r="L313" s="413"/>
      <c r="M313" s="414"/>
      <c r="N313" s="414"/>
      <c r="O313" s="414"/>
      <c r="P313" s="418"/>
      <c r="Q313" s="418"/>
      <c r="R313" s="414"/>
      <c r="S313" s="414"/>
      <c r="T313" s="414"/>
      <c r="U313" s="418"/>
      <c r="V313" s="418"/>
      <c r="W313" s="414"/>
      <c r="X313" s="414"/>
      <c r="Y313" s="414"/>
    </row>
    <row r="314" spans="11:25" x14ac:dyDescent="0.35">
      <c r="K314" s="413"/>
      <c r="L314" s="413"/>
      <c r="M314" s="414"/>
      <c r="N314" s="414"/>
      <c r="O314" s="414"/>
      <c r="P314" s="418"/>
      <c r="Q314" s="418"/>
      <c r="R314" s="414"/>
      <c r="S314" s="414"/>
      <c r="T314" s="414"/>
      <c r="U314" s="418"/>
      <c r="V314" s="418"/>
      <c r="W314" s="414"/>
      <c r="X314" s="414"/>
      <c r="Y314" s="414"/>
    </row>
    <row r="315" spans="11:25" x14ac:dyDescent="0.35">
      <c r="K315" s="413"/>
      <c r="L315" s="413"/>
      <c r="M315" s="414"/>
      <c r="N315" s="414"/>
      <c r="O315" s="414"/>
      <c r="P315" s="418"/>
      <c r="Q315" s="418"/>
      <c r="R315" s="414"/>
      <c r="S315" s="414"/>
      <c r="T315" s="414"/>
      <c r="U315" s="418"/>
      <c r="V315" s="418"/>
      <c r="W315" s="414"/>
      <c r="X315" s="414"/>
      <c r="Y315" s="414"/>
    </row>
    <row r="316" spans="11:25" x14ac:dyDescent="0.35">
      <c r="K316" s="413"/>
      <c r="L316" s="413"/>
      <c r="M316" s="414"/>
      <c r="N316" s="414"/>
      <c r="O316" s="414"/>
      <c r="P316" s="418"/>
      <c r="Q316" s="418"/>
      <c r="R316" s="414"/>
      <c r="S316" s="414"/>
      <c r="T316" s="414"/>
      <c r="U316" s="418"/>
      <c r="V316" s="418"/>
      <c r="W316" s="414"/>
      <c r="X316" s="414"/>
      <c r="Y316" s="414"/>
    </row>
    <row r="317" spans="11:25" x14ac:dyDescent="0.35">
      <c r="K317" s="413"/>
      <c r="L317" s="413"/>
      <c r="M317" s="414"/>
      <c r="N317" s="414"/>
      <c r="O317" s="414"/>
      <c r="P317" s="418"/>
      <c r="Q317" s="418"/>
      <c r="R317" s="414"/>
      <c r="S317" s="414"/>
      <c r="T317" s="414"/>
      <c r="U317" s="418"/>
      <c r="V317" s="418"/>
      <c r="W317" s="414"/>
      <c r="X317" s="414"/>
      <c r="Y317" s="414"/>
    </row>
    <row r="318" spans="11:25" x14ac:dyDescent="0.35">
      <c r="K318" s="413"/>
      <c r="L318" s="413"/>
      <c r="M318" s="414"/>
      <c r="N318" s="414"/>
      <c r="O318" s="414"/>
      <c r="P318" s="418"/>
      <c r="Q318" s="418"/>
      <c r="R318" s="414"/>
      <c r="S318" s="414"/>
      <c r="T318" s="414"/>
      <c r="U318" s="418"/>
      <c r="V318" s="418"/>
      <c r="W318" s="414"/>
      <c r="X318" s="414"/>
      <c r="Y318" s="414"/>
    </row>
    <row r="319" spans="11:25" x14ac:dyDescent="0.35">
      <c r="K319" s="413"/>
      <c r="L319" s="413"/>
      <c r="M319" s="414"/>
      <c r="N319" s="414"/>
      <c r="O319" s="414"/>
      <c r="P319" s="418"/>
      <c r="Q319" s="418"/>
      <c r="R319" s="414"/>
      <c r="S319" s="414"/>
      <c r="T319" s="414"/>
      <c r="U319" s="418"/>
      <c r="V319" s="418"/>
      <c r="W319" s="414"/>
      <c r="X319" s="414"/>
      <c r="Y319" s="414"/>
    </row>
    <row r="320" spans="11:25" x14ac:dyDescent="0.35">
      <c r="K320" s="413"/>
      <c r="L320" s="413"/>
      <c r="M320" s="414"/>
      <c r="N320" s="414"/>
      <c r="O320" s="414"/>
      <c r="P320" s="418"/>
      <c r="Q320" s="418"/>
      <c r="R320" s="414"/>
      <c r="S320" s="414"/>
      <c r="T320" s="414"/>
      <c r="U320" s="418"/>
      <c r="V320" s="418"/>
      <c r="W320" s="414"/>
      <c r="X320" s="414"/>
      <c r="Y320" s="414"/>
    </row>
    <row r="321" spans="11:25" x14ac:dyDescent="0.35">
      <c r="K321" s="413"/>
      <c r="L321" s="413"/>
      <c r="M321" s="414"/>
      <c r="N321" s="414"/>
      <c r="O321" s="414"/>
      <c r="P321" s="418"/>
      <c r="Q321" s="418"/>
      <c r="R321" s="414"/>
      <c r="S321" s="414"/>
      <c r="T321" s="414"/>
      <c r="U321" s="418"/>
      <c r="V321" s="418"/>
      <c r="W321" s="414"/>
      <c r="X321" s="414"/>
      <c r="Y321" s="414"/>
    </row>
    <row r="322" spans="11:25" x14ac:dyDescent="0.35">
      <c r="K322" s="413"/>
      <c r="L322" s="413"/>
      <c r="M322" s="414"/>
      <c r="N322" s="414"/>
      <c r="O322" s="414"/>
      <c r="P322" s="418"/>
      <c r="Q322" s="418"/>
      <c r="R322" s="414"/>
      <c r="S322" s="414"/>
      <c r="T322" s="414"/>
      <c r="U322" s="418"/>
      <c r="V322" s="418"/>
      <c r="W322" s="414"/>
      <c r="X322" s="414"/>
      <c r="Y322" s="414"/>
    </row>
    <row r="323" spans="11:25" x14ac:dyDescent="0.35">
      <c r="K323" s="413"/>
      <c r="L323" s="413"/>
      <c r="M323" s="414"/>
      <c r="N323" s="414"/>
      <c r="O323" s="414"/>
      <c r="P323" s="418"/>
      <c r="Q323" s="418"/>
      <c r="R323" s="414"/>
      <c r="S323" s="414"/>
      <c r="T323" s="414"/>
      <c r="U323" s="418"/>
      <c r="V323" s="418"/>
      <c r="W323" s="414"/>
      <c r="X323" s="414"/>
      <c r="Y323" s="414"/>
    </row>
    <row r="324" spans="11:25" x14ac:dyDescent="0.35">
      <c r="K324" s="413"/>
      <c r="L324" s="413"/>
      <c r="M324" s="414"/>
      <c r="N324" s="414"/>
      <c r="O324" s="414"/>
      <c r="P324" s="418"/>
      <c r="Q324" s="418"/>
      <c r="R324" s="414"/>
      <c r="S324" s="414"/>
      <c r="T324" s="414"/>
      <c r="U324" s="418"/>
      <c r="V324" s="418"/>
      <c r="W324" s="414"/>
      <c r="X324" s="414"/>
      <c r="Y324" s="414"/>
    </row>
    <row r="325" spans="11:25" x14ac:dyDescent="0.35">
      <c r="K325" s="413"/>
      <c r="L325" s="413"/>
      <c r="M325" s="414"/>
      <c r="N325" s="414"/>
      <c r="O325" s="414"/>
      <c r="P325" s="418"/>
      <c r="Q325" s="418"/>
      <c r="R325" s="414"/>
      <c r="S325" s="414"/>
      <c r="T325" s="414"/>
      <c r="U325" s="418"/>
      <c r="V325" s="418"/>
      <c r="W325" s="414"/>
      <c r="X325" s="414"/>
      <c r="Y325" s="414"/>
    </row>
    <row r="326" spans="11:25" x14ac:dyDescent="0.35">
      <c r="K326" s="413"/>
      <c r="L326" s="413"/>
      <c r="M326" s="414"/>
      <c r="N326" s="414"/>
      <c r="O326" s="414"/>
      <c r="P326" s="418"/>
      <c r="Q326" s="418"/>
      <c r="R326" s="414"/>
      <c r="S326" s="414"/>
      <c r="T326" s="414"/>
      <c r="U326" s="418"/>
      <c r="V326" s="418"/>
      <c r="W326" s="414"/>
      <c r="X326" s="414"/>
      <c r="Y326" s="414"/>
    </row>
    <row r="327" spans="11:25" x14ac:dyDescent="0.35">
      <c r="K327" s="413"/>
      <c r="L327" s="413"/>
      <c r="M327" s="414"/>
      <c r="N327" s="414"/>
      <c r="O327" s="414"/>
      <c r="P327" s="418"/>
      <c r="Q327" s="418"/>
      <c r="R327" s="414"/>
      <c r="S327" s="414"/>
      <c r="T327" s="414"/>
      <c r="U327" s="418"/>
      <c r="V327" s="418"/>
      <c r="W327" s="414"/>
      <c r="X327" s="414"/>
      <c r="Y327" s="414"/>
    </row>
    <row r="328" spans="11:25" x14ac:dyDescent="0.35">
      <c r="K328" s="413"/>
      <c r="L328" s="413"/>
      <c r="M328" s="414"/>
      <c r="N328" s="414"/>
      <c r="O328" s="414"/>
      <c r="P328" s="418"/>
      <c r="Q328" s="418"/>
      <c r="R328" s="414"/>
      <c r="S328" s="414"/>
      <c r="T328" s="414"/>
      <c r="U328" s="418"/>
      <c r="V328" s="418"/>
      <c r="W328" s="414"/>
      <c r="X328" s="414"/>
      <c r="Y328" s="414"/>
    </row>
    <row r="329" spans="11:25" x14ac:dyDescent="0.35">
      <c r="K329" s="413"/>
      <c r="L329" s="413"/>
      <c r="M329" s="414"/>
      <c r="N329" s="414"/>
      <c r="O329" s="414"/>
      <c r="P329" s="418"/>
      <c r="Q329" s="418"/>
      <c r="R329" s="414"/>
      <c r="S329" s="414"/>
      <c r="T329" s="414"/>
      <c r="U329" s="418"/>
      <c r="V329" s="418"/>
      <c r="W329" s="414"/>
      <c r="X329" s="414"/>
      <c r="Y329" s="414"/>
    </row>
    <row r="330" spans="11:25" x14ac:dyDescent="0.35">
      <c r="K330" s="413"/>
      <c r="L330" s="413"/>
      <c r="M330" s="414"/>
      <c r="N330" s="414"/>
      <c r="O330" s="414"/>
      <c r="P330" s="418"/>
      <c r="Q330" s="418"/>
      <c r="R330" s="414"/>
      <c r="S330" s="414"/>
      <c r="T330" s="414"/>
      <c r="U330" s="418"/>
      <c r="V330" s="418"/>
      <c r="W330" s="414"/>
      <c r="X330" s="414"/>
      <c r="Y330" s="414"/>
    </row>
    <row r="331" spans="11:25" x14ac:dyDescent="0.35">
      <c r="K331" s="413"/>
      <c r="L331" s="413"/>
      <c r="M331" s="414"/>
      <c r="N331" s="414"/>
      <c r="O331" s="414"/>
      <c r="P331" s="418"/>
      <c r="Q331" s="418"/>
      <c r="R331" s="414"/>
      <c r="S331" s="414"/>
      <c r="T331" s="414"/>
      <c r="U331" s="418"/>
      <c r="V331" s="418"/>
      <c r="W331" s="414"/>
      <c r="X331" s="414"/>
      <c r="Y331" s="414"/>
    </row>
    <row r="332" spans="11:25" x14ac:dyDescent="0.35">
      <c r="K332" s="413"/>
      <c r="L332" s="413"/>
      <c r="M332" s="414"/>
      <c r="N332" s="414"/>
      <c r="O332" s="414"/>
      <c r="P332" s="418"/>
      <c r="Q332" s="418"/>
      <c r="R332" s="414"/>
      <c r="S332" s="414"/>
      <c r="T332" s="414"/>
      <c r="U332" s="418"/>
      <c r="V332" s="418"/>
      <c r="W332" s="414"/>
      <c r="X332" s="414"/>
      <c r="Y332" s="414"/>
    </row>
    <row r="333" spans="11:25" x14ac:dyDescent="0.35">
      <c r="K333" s="413"/>
      <c r="L333" s="413"/>
      <c r="M333" s="414"/>
      <c r="N333" s="414"/>
      <c r="O333" s="414"/>
      <c r="P333" s="418"/>
      <c r="Q333" s="418"/>
      <c r="R333" s="414"/>
      <c r="S333" s="414"/>
      <c r="T333" s="414"/>
      <c r="U333" s="418"/>
      <c r="V333" s="418"/>
      <c r="W333" s="414"/>
      <c r="X333" s="414"/>
      <c r="Y333" s="414"/>
    </row>
    <row r="334" spans="11:25" x14ac:dyDescent="0.35">
      <c r="K334" s="413"/>
      <c r="L334" s="413"/>
      <c r="M334" s="414"/>
      <c r="N334" s="414"/>
      <c r="O334" s="414"/>
      <c r="P334" s="418"/>
      <c r="Q334" s="418"/>
      <c r="R334" s="414"/>
      <c r="S334" s="414"/>
      <c r="T334" s="414"/>
      <c r="U334" s="418"/>
      <c r="V334" s="418"/>
      <c r="W334" s="414"/>
      <c r="X334" s="414"/>
      <c r="Y334" s="414"/>
    </row>
    <row r="335" spans="11:25" x14ac:dyDescent="0.35">
      <c r="K335" s="413"/>
      <c r="L335" s="413"/>
      <c r="M335" s="414"/>
      <c r="N335" s="414"/>
      <c r="O335" s="414"/>
      <c r="P335" s="418"/>
      <c r="Q335" s="418"/>
      <c r="R335" s="414"/>
      <c r="S335" s="414"/>
      <c r="T335" s="414"/>
      <c r="U335" s="418"/>
      <c r="V335" s="418"/>
      <c r="W335" s="414"/>
      <c r="X335" s="414"/>
      <c r="Y335" s="414"/>
    </row>
    <row r="336" spans="11:25" x14ac:dyDescent="0.35">
      <c r="K336" s="413"/>
      <c r="L336" s="413"/>
      <c r="M336" s="414"/>
      <c r="N336" s="414"/>
      <c r="O336" s="414"/>
      <c r="P336" s="418"/>
      <c r="Q336" s="418"/>
      <c r="R336" s="414"/>
      <c r="S336" s="414"/>
      <c r="T336" s="414"/>
      <c r="U336" s="418"/>
      <c r="V336" s="418"/>
      <c r="W336" s="414"/>
      <c r="X336" s="414"/>
      <c r="Y336" s="414"/>
    </row>
    <row r="337" spans="11:25" x14ac:dyDescent="0.35">
      <c r="K337" s="413"/>
      <c r="L337" s="413"/>
      <c r="M337" s="414"/>
      <c r="N337" s="414"/>
      <c r="O337" s="414"/>
      <c r="P337" s="418"/>
      <c r="Q337" s="418"/>
      <c r="R337" s="414"/>
      <c r="S337" s="414"/>
      <c r="T337" s="414"/>
      <c r="U337" s="418"/>
      <c r="V337" s="418"/>
      <c r="W337" s="414"/>
      <c r="X337" s="414"/>
      <c r="Y337" s="414"/>
    </row>
    <row r="338" spans="11:25" x14ac:dyDescent="0.35">
      <c r="K338" s="413"/>
      <c r="L338" s="413"/>
      <c r="M338" s="414"/>
      <c r="N338" s="414"/>
      <c r="O338" s="414"/>
      <c r="P338" s="418"/>
      <c r="Q338" s="418"/>
      <c r="R338" s="414"/>
      <c r="S338" s="414"/>
      <c r="T338" s="414"/>
      <c r="U338" s="418"/>
      <c r="V338" s="418"/>
      <c r="W338" s="414"/>
      <c r="X338" s="414"/>
      <c r="Y338" s="414"/>
    </row>
    <row r="339" spans="11:25" x14ac:dyDescent="0.35">
      <c r="K339" s="744"/>
      <c r="L339" s="744"/>
      <c r="M339" s="420"/>
      <c r="N339" s="420"/>
      <c r="O339" s="420"/>
      <c r="P339" s="745"/>
      <c r="Q339" s="745"/>
      <c r="R339" s="420"/>
      <c r="S339" s="420"/>
      <c r="T339" s="420"/>
      <c r="U339" s="745"/>
      <c r="V339" s="745"/>
      <c r="W339" s="420"/>
      <c r="X339" s="420"/>
      <c r="Y339" s="420"/>
    </row>
  </sheetData>
  <mergeCells count="12">
    <mergeCell ref="D234:D235"/>
    <mergeCell ref="D236:D237"/>
    <mergeCell ref="E1:J2"/>
    <mergeCell ref="B2:D2"/>
    <mergeCell ref="A215:B215"/>
    <mergeCell ref="A216:B216"/>
    <mergeCell ref="D230:D231"/>
    <mergeCell ref="K1:O2"/>
    <mergeCell ref="P1:T2"/>
    <mergeCell ref="U1:Y2"/>
    <mergeCell ref="B1:D1"/>
    <mergeCell ref="D232:D233"/>
  </mergeCells>
  <phoneticPr fontId="30" type="noConversion"/>
  <pageMargins left="0.25" right="0.25" top="0.75" bottom="0.75" header="0.3" footer="0.3"/>
  <pageSetup paperSize="9" scale="50" fitToHeight="0" orientation="portrait" r:id="rId1"/>
  <rowBreaks count="2" manualBreakCount="2">
    <brk id="146" max="9" man="1"/>
    <brk id="214" max="9"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FFFF"/>
    <pageSetUpPr fitToPage="1"/>
  </sheetPr>
  <dimension ref="A1:AW454"/>
  <sheetViews>
    <sheetView view="pageBreakPreview" zoomScale="56" zoomScaleNormal="60" zoomScaleSheetLayoutView="56" workbookViewId="0">
      <pane ySplit="3" topLeftCell="A361" activePane="bottomLeft" state="frozen"/>
      <selection activeCell="AN16" sqref="AN16"/>
      <selection pane="bottomLeft" activeCell="AN16" sqref="AN16"/>
    </sheetView>
  </sheetViews>
  <sheetFormatPr defaultRowHeight="15.5" x14ac:dyDescent="0.35"/>
  <cols>
    <col min="1" max="1" width="12" style="4" customWidth="1"/>
    <col min="2" max="2" width="11.1796875" style="4" customWidth="1"/>
    <col min="3" max="3" width="57.453125" style="3" customWidth="1"/>
    <col min="4" max="5" width="9.7265625" style="4" customWidth="1"/>
    <col min="6" max="6" width="15.08984375" style="485" customWidth="1"/>
    <col min="7" max="7" width="15.08984375" style="560" customWidth="1"/>
    <col min="8" max="9" width="17.54296875" style="560" customWidth="1"/>
    <col min="10" max="10" width="17.54296875" style="485" customWidth="1"/>
    <col min="11" max="12" width="11.453125" style="333" hidden="1" customWidth="1"/>
    <col min="13" max="15" width="13.1796875" style="323" hidden="1" customWidth="1"/>
    <col min="16" max="17" width="11.453125" style="333" hidden="1" customWidth="1"/>
    <col min="18" max="20" width="13.36328125" style="323" hidden="1" customWidth="1"/>
    <col min="21" max="22" width="11.453125" style="333" hidden="1" customWidth="1"/>
    <col min="23" max="25" width="12" style="323" hidden="1" customWidth="1"/>
    <col min="26" max="47" width="9.1796875" style="86"/>
    <col min="48" max="216" width="9.1796875" style="3"/>
    <col min="217" max="217" width="8.81640625" style="3" customWidth="1"/>
    <col min="218" max="218" width="14" style="3" customWidth="1"/>
    <col min="219" max="219" width="80.453125" style="3" customWidth="1"/>
    <col min="220" max="222" width="13.7265625" style="3" customWidth="1"/>
    <col min="223" max="223" width="0" style="3" hidden="1" customWidth="1"/>
    <col min="224" max="224" width="17.7265625" style="3" customWidth="1"/>
    <col min="225" max="225" width="0" style="3" hidden="1" customWidth="1"/>
    <col min="226" max="226" width="17.7265625" style="3" customWidth="1"/>
    <col min="227" max="227" width="9.1796875" style="3"/>
    <col min="228" max="228" width="12.26953125" style="3" customWidth="1"/>
    <col min="229" max="472" width="9.1796875" style="3"/>
    <col min="473" max="473" width="8.81640625" style="3" customWidth="1"/>
    <col min="474" max="474" width="14" style="3" customWidth="1"/>
    <col min="475" max="475" width="80.453125" style="3" customWidth="1"/>
    <col min="476" max="478" width="13.7265625" style="3" customWidth="1"/>
    <col min="479" max="479" width="0" style="3" hidden="1" customWidth="1"/>
    <col min="480" max="480" width="17.7265625" style="3" customWidth="1"/>
    <col min="481" max="481" width="0" style="3" hidden="1" customWidth="1"/>
    <col min="482" max="482" width="17.7265625" style="3" customWidth="1"/>
    <col min="483" max="483" width="9.1796875" style="3"/>
    <col min="484" max="484" width="12.26953125" style="3" customWidth="1"/>
    <col min="485" max="728" width="9.1796875" style="3"/>
    <col min="729" max="729" width="8.81640625" style="3" customWidth="1"/>
    <col min="730" max="730" width="14" style="3" customWidth="1"/>
    <col min="731" max="731" width="80.453125" style="3" customWidth="1"/>
    <col min="732" max="734" width="13.7265625" style="3" customWidth="1"/>
    <col min="735" max="735" width="0" style="3" hidden="1" customWidth="1"/>
    <col min="736" max="736" width="17.7265625" style="3" customWidth="1"/>
    <col min="737" max="737" width="0" style="3" hidden="1" customWidth="1"/>
    <col min="738" max="738" width="17.7265625" style="3" customWidth="1"/>
    <col min="739" max="739" width="9.1796875" style="3"/>
    <col min="740" max="740" width="12.26953125" style="3" customWidth="1"/>
    <col min="741" max="984" width="9.1796875" style="3"/>
    <col min="985" max="985" width="8.81640625" style="3" customWidth="1"/>
    <col min="986" max="986" width="14" style="3" customWidth="1"/>
    <col min="987" max="987" width="80.453125" style="3" customWidth="1"/>
    <col min="988" max="990" width="13.7265625" style="3" customWidth="1"/>
    <col min="991" max="991" width="0" style="3" hidden="1" customWidth="1"/>
    <col min="992" max="992" width="17.7265625" style="3" customWidth="1"/>
    <col min="993" max="993" width="0" style="3" hidden="1" customWidth="1"/>
    <col min="994" max="994" width="17.7265625" style="3" customWidth="1"/>
    <col min="995" max="995" width="9.1796875" style="3"/>
    <col min="996" max="996" width="12.26953125" style="3" customWidth="1"/>
    <col min="997" max="1240" width="9.1796875" style="3"/>
    <col min="1241" max="1241" width="8.81640625" style="3" customWidth="1"/>
    <col min="1242" max="1242" width="14" style="3" customWidth="1"/>
    <col min="1243" max="1243" width="80.453125" style="3" customWidth="1"/>
    <col min="1244" max="1246" width="13.7265625" style="3" customWidth="1"/>
    <col min="1247" max="1247" width="0" style="3" hidden="1" customWidth="1"/>
    <col min="1248" max="1248" width="17.7265625" style="3" customWidth="1"/>
    <col min="1249" max="1249" width="0" style="3" hidden="1" customWidth="1"/>
    <col min="1250" max="1250" width="17.7265625" style="3" customWidth="1"/>
    <col min="1251" max="1251" width="9.1796875" style="3"/>
    <col min="1252" max="1252" width="12.26953125" style="3" customWidth="1"/>
    <col min="1253" max="1496" width="9.1796875" style="3"/>
    <col min="1497" max="1497" width="8.81640625" style="3" customWidth="1"/>
    <col min="1498" max="1498" width="14" style="3" customWidth="1"/>
    <col min="1499" max="1499" width="80.453125" style="3" customWidth="1"/>
    <col min="1500" max="1502" width="13.7265625" style="3" customWidth="1"/>
    <col min="1503" max="1503" width="0" style="3" hidden="1" customWidth="1"/>
    <col min="1504" max="1504" width="17.7265625" style="3" customWidth="1"/>
    <col min="1505" max="1505" width="0" style="3" hidden="1" customWidth="1"/>
    <col min="1506" max="1506" width="17.7265625" style="3" customWidth="1"/>
    <col min="1507" max="1507" width="9.1796875" style="3"/>
    <col min="1508" max="1508" width="12.26953125" style="3" customWidth="1"/>
    <col min="1509" max="1752" width="9.1796875" style="3"/>
    <col min="1753" max="1753" width="8.81640625" style="3" customWidth="1"/>
    <col min="1754" max="1754" width="14" style="3" customWidth="1"/>
    <col min="1755" max="1755" width="80.453125" style="3" customWidth="1"/>
    <col min="1756" max="1758" width="13.7265625" style="3" customWidth="1"/>
    <col min="1759" max="1759" width="0" style="3" hidden="1" customWidth="1"/>
    <col min="1760" max="1760" width="17.7265625" style="3" customWidth="1"/>
    <col min="1761" max="1761" width="0" style="3" hidden="1" customWidth="1"/>
    <col min="1762" max="1762" width="17.7265625" style="3" customWidth="1"/>
    <col min="1763" max="1763" width="9.1796875" style="3"/>
    <col min="1764" max="1764" width="12.26953125" style="3" customWidth="1"/>
    <col min="1765" max="2008" width="9.1796875" style="3"/>
    <col min="2009" max="2009" width="8.81640625" style="3" customWidth="1"/>
    <col min="2010" max="2010" width="14" style="3" customWidth="1"/>
    <col min="2011" max="2011" width="80.453125" style="3" customWidth="1"/>
    <col min="2012" max="2014" width="13.7265625" style="3" customWidth="1"/>
    <col min="2015" max="2015" width="0" style="3" hidden="1" customWidth="1"/>
    <col min="2016" max="2016" width="17.7265625" style="3" customWidth="1"/>
    <col min="2017" max="2017" width="0" style="3" hidden="1" customWidth="1"/>
    <col min="2018" max="2018" width="17.7265625" style="3" customWidth="1"/>
    <col min="2019" max="2019" width="9.1796875" style="3"/>
    <col min="2020" max="2020" width="12.26953125" style="3" customWidth="1"/>
    <col min="2021" max="2264" width="9.1796875" style="3"/>
    <col min="2265" max="2265" width="8.81640625" style="3" customWidth="1"/>
    <col min="2266" max="2266" width="14" style="3" customWidth="1"/>
    <col min="2267" max="2267" width="80.453125" style="3" customWidth="1"/>
    <col min="2268" max="2270" width="13.7265625" style="3" customWidth="1"/>
    <col min="2271" max="2271" width="0" style="3" hidden="1" customWidth="1"/>
    <col min="2272" max="2272" width="17.7265625" style="3" customWidth="1"/>
    <col min="2273" max="2273" width="0" style="3" hidden="1" customWidth="1"/>
    <col min="2274" max="2274" width="17.7265625" style="3" customWidth="1"/>
    <col min="2275" max="2275" width="9.1796875" style="3"/>
    <col min="2276" max="2276" width="12.26953125" style="3" customWidth="1"/>
    <col min="2277" max="2520" width="9.1796875" style="3"/>
    <col min="2521" max="2521" width="8.81640625" style="3" customWidth="1"/>
    <col min="2522" max="2522" width="14" style="3" customWidth="1"/>
    <col min="2523" max="2523" width="80.453125" style="3" customWidth="1"/>
    <col min="2524" max="2526" width="13.7265625" style="3" customWidth="1"/>
    <col min="2527" max="2527" width="0" style="3" hidden="1" customWidth="1"/>
    <col min="2528" max="2528" width="17.7265625" style="3" customWidth="1"/>
    <col min="2529" max="2529" width="0" style="3" hidden="1" customWidth="1"/>
    <col min="2530" max="2530" width="17.7265625" style="3" customWidth="1"/>
    <col min="2531" max="2531" width="9.1796875" style="3"/>
    <col min="2532" max="2532" width="12.26953125" style="3" customWidth="1"/>
    <col min="2533" max="2776" width="9.1796875" style="3"/>
    <col min="2777" max="2777" width="8.81640625" style="3" customWidth="1"/>
    <col min="2778" max="2778" width="14" style="3" customWidth="1"/>
    <col min="2779" max="2779" width="80.453125" style="3" customWidth="1"/>
    <col min="2780" max="2782" width="13.7265625" style="3" customWidth="1"/>
    <col min="2783" max="2783" width="0" style="3" hidden="1" customWidth="1"/>
    <col min="2784" max="2784" width="17.7265625" style="3" customWidth="1"/>
    <col min="2785" max="2785" width="0" style="3" hidden="1" customWidth="1"/>
    <col min="2786" max="2786" width="17.7265625" style="3" customWidth="1"/>
    <col min="2787" max="2787" width="9.1796875" style="3"/>
    <col min="2788" max="2788" width="12.26953125" style="3" customWidth="1"/>
    <col min="2789" max="3032" width="9.1796875" style="3"/>
    <col min="3033" max="3033" width="8.81640625" style="3" customWidth="1"/>
    <col min="3034" max="3034" width="14" style="3" customWidth="1"/>
    <col min="3035" max="3035" width="80.453125" style="3" customWidth="1"/>
    <col min="3036" max="3038" width="13.7265625" style="3" customWidth="1"/>
    <col min="3039" max="3039" width="0" style="3" hidden="1" customWidth="1"/>
    <col min="3040" max="3040" width="17.7265625" style="3" customWidth="1"/>
    <col min="3041" max="3041" width="0" style="3" hidden="1" customWidth="1"/>
    <col min="3042" max="3042" width="17.7265625" style="3" customWidth="1"/>
    <col min="3043" max="3043" width="9.1796875" style="3"/>
    <col min="3044" max="3044" width="12.26953125" style="3" customWidth="1"/>
    <col min="3045" max="3288" width="9.1796875" style="3"/>
    <col min="3289" max="3289" width="8.81640625" style="3" customWidth="1"/>
    <col min="3290" max="3290" width="14" style="3" customWidth="1"/>
    <col min="3291" max="3291" width="80.453125" style="3" customWidth="1"/>
    <col min="3292" max="3294" width="13.7265625" style="3" customWidth="1"/>
    <col min="3295" max="3295" width="0" style="3" hidden="1" customWidth="1"/>
    <col min="3296" max="3296" width="17.7265625" style="3" customWidth="1"/>
    <col min="3297" max="3297" width="0" style="3" hidden="1" customWidth="1"/>
    <col min="3298" max="3298" width="17.7265625" style="3" customWidth="1"/>
    <col min="3299" max="3299" width="9.1796875" style="3"/>
    <col min="3300" max="3300" width="12.26953125" style="3" customWidth="1"/>
    <col min="3301" max="3544" width="9.1796875" style="3"/>
    <col min="3545" max="3545" width="8.81640625" style="3" customWidth="1"/>
    <col min="3546" max="3546" width="14" style="3" customWidth="1"/>
    <col min="3547" max="3547" width="80.453125" style="3" customWidth="1"/>
    <col min="3548" max="3550" width="13.7265625" style="3" customWidth="1"/>
    <col min="3551" max="3551" width="0" style="3" hidden="1" customWidth="1"/>
    <col min="3552" max="3552" width="17.7265625" style="3" customWidth="1"/>
    <col min="3553" max="3553" width="0" style="3" hidden="1" customWidth="1"/>
    <col min="3554" max="3554" width="17.7265625" style="3" customWidth="1"/>
    <col min="3555" max="3555" width="9.1796875" style="3"/>
    <col min="3556" max="3556" width="12.26953125" style="3" customWidth="1"/>
    <col min="3557" max="3800" width="9.1796875" style="3"/>
    <col min="3801" max="3801" width="8.81640625" style="3" customWidth="1"/>
    <col min="3802" max="3802" width="14" style="3" customWidth="1"/>
    <col min="3803" max="3803" width="80.453125" style="3" customWidth="1"/>
    <col min="3804" max="3806" width="13.7265625" style="3" customWidth="1"/>
    <col min="3807" max="3807" width="0" style="3" hidden="1" customWidth="1"/>
    <col min="3808" max="3808" width="17.7265625" style="3" customWidth="1"/>
    <col min="3809" max="3809" width="0" style="3" hidden="1" customWidth="1"/>
    <col min="3810" max="3810" width="17.7265625" style="3" customWidth="1"/>
    <col min="3811" max="3811" width="9.1796875" style="3"/>
    <col min="3812" max="3812" width="12.26953125" style="3" customWidth="1"/>
    <col min="3813" max="4056" width="9.1796875" style="3"/>
    <col min="4057" max="4057" width="8.81640625" style="3" customWidth="1"/>
    <col min="4058" max="4058" width="14" style="3" customWidth="1"/>
    <col min="4059" max="4059" width="80.453125" style="3" customWidth="1"/>
    <col min="4060" max="4062" width="13.7265625" style="3" customWidth="1"/>
    <col min="4063" max="4063" width="0" style="3" hidden="1" customWidth="1"/>
    <col min="4064" max="4064" width="17.7265625" style="3" customWidth="1"/>
    <col min="4065" max="4065" width="0" style="3" hidden="1" customWidth="1"/>
    <col min="4066" max="4066" width="17.7265625" style="3" customWidth="1"/>
    <col min="4067" max="4067" width="9.1796875" style="3"/>
    <col min="4068" max="4068" width="12.26953125" style="3" customWidth="1"/>
    <col min="4069" max="4312" width="9.1796875" style="3"/>
    <col min="4313" max="4313" width="8.81640625" style="3" customWidth="1"/>
    <col min="4314" max="4314" width="14" style="3" customWidth="1"/>
    <col min="4315" max="4315" width="80.453125" style="3" customWidth="1"/>
    <col min="4316" max="4318" width="13.7265625" style="3" customWidth="1"/>
    <col min="4319" max="4319" width="0" style="3" hidden="1" customWidth="1"/>
    <col min="4320" max="4320" width="17.7265625" style="3" customWidth="1"/>
    <col min="4321" max="4321" width="0" style="3" hidden="1" customWidth="1"/>
    <col min="4322" max="4322" width="17.7265625" style="3" customWidth="1"/>
    <col min="4323" max="4323" width="9.1796875" style="3"/>
    <col min="4324" max="4324" width="12.26953125" style="3" customWidth="1"/>
    <col min="4325" max="4568" width="9.1796875" style="3"/>
    <col min="4569" max="4569" width="8.81640625" style="3" customWidth="1"/>
    <col min="4570" max="4570" width="14" style="3" customWidth="1"/>
    <col min="4571" max="4571" width="80.453125" style="3" customWidth="1"/>
    <col min="4572" max="4574" width="13.7265625" style="3" customWidth="1"/>
    <col min="4575" max="4575" width="0" style="3" hidden="1" customWidth="1"/>
    <col min="4576" max="4576" width="17.7265625" style="3" customWidth="1"/>
    <col min="4577" max="4577" width="0" style="3" hidden="1" customWidth="1"/>
    <col min="4578" max="4578" width="17.7265625" style="3" customWidth="1"/>
    <col min="4579" max="4579" width="9.1796875" style="3"/>
    <col min="4580" max="4580" width="12.26953125" style="3" customWidth="1"/>
    <col min="4581" max="4824" width="9.1796875" style="3"/>
    <col min="4825" max="4825" width="8.81640625" style="3" customWidth="1"/>
    <col min="4826" max="4826" width="14" style="3" customWidth="1"/>
    <col min="4827" max="4827" width="80.453125" style="3" customWidth="1"/>
    <col min="4828" max="4830" width="13.7265625" style="3" customWidth="1"/>
    <col min="4831" max="4831" width="0" style="3" hidden="1" customWidth="1"/>
    <col min="4832" max="4832" width="17.7265625" style="3" customWidth="1"/>
    <col min="4833" max="4833" width="0" style="3" hidden="1" customWidth="1"/>
    <col min="4834" max="4834" width="17.7265625" style="3" customWidth="1"/>
    <col min="4835" max="4835" width="9.1796875" style="3"/>
    <col min="4836" max="4836" width="12.26953125" style="3" customWidth="1"/>
    <col min="4837" max="5080" width="9.1796875" style="3"/>
    <col min="5081" max="5081" width="8.81640625" style="3" customWidth="1"/>
    <col min="5082" max="5082" width="14" style="3" customWidth="1"/>
    <col min="5083" max="5083" width="80.453125" style="3" customWidth="1"/>
    <col min="5084" max="5086" width="13.7265625" style="3" customWidth="1"/>
    <col min="5087" max="5087" width="0" style="3" hidden="1" customWidth="1"/>
    <col min="5088" max="5088" width="17.7265625" style="3" customWidth="1"/>
    <col min="5089" max="5089" width="0" style="3" hidden="1" customWidth="1"/>
    <col min="5090" max="5090" width="17.7265625" style="3" customWidth="1"/>
    <col min="5091" max="5091" width="9.1796875" style="3"/>
    <col min="5092" max="5092" width="12.26953125" style="3" customWidth="1"/>
    <col min="5093" max="5336" width="9.1796875" style="3"/>
    <col min="5337" max="5337" width="8.81640625" style="3" customWidth="1"/>
    <col min="5338" max="5338" width="14" style="3" customWidth="1"/>
    <col min="5339" max="5339" width="80.453125" style="3" customWidth="1"/>
    <col min="5340" max="5342" width="13.7265625" style="3" customWidth="1"/>
    <col min="5343" max="5343" width="0" style="3" hidden="1" customWidth="1"/>
    <col min="5344" max="5344" width="17.7265625" style="3" customWidth="1"/>
    <col min="5345" max="5345" width="0" style="3" hidden="1" customWidth="1"/>
    <col min="5346" max="5346" width="17.7265625" style="3" customWidth="1"/>
    <col min="5347" max="5347" width="9.1796875" style="3"/>
    <col min="5348" max="5348" width="12.26953125" style="3" customWidth="1"/>
    <col min="5349" max="5592" width="9.1796875" style="3"/>
    <col min="5593" max="5593" width="8.81640625" style="3" customWidth="1"/>
    <col min="5594" max="5594" width="14" style="3" customWidth="1"/>
    <col min="5595" max="5595" width="80.453125" style="3" customWidth="1"/>
    <col min="5596" max="5598" width="13.7265625" style="3" customWidth="1"/>
    <col min="5599" max="5599" width="0" style="3" hidden="1" customWidth="1"/>
    <col min="5600" max="5600" width="17.7265625" style="3" customWidth="1"/>
    <col min="5601" max="5601" width="0" style="3" hidden="1" customWidth="1"/>
    <col min="5602" max="5602" width="17.7265625" style="3" customWidth="1"/>
    <col min="5603" max="5603" width="9.1796875" style="3"/>
    <col min="5604" max="5604" width="12.26953125" style="3" customWidth="1"/>
    <col min="5605" max="5848" width="9.1796875" style="3"/>
    <col min="5849" max="5849" width="8.81640625" style="3" customWidth="1"/>
    <col min="5850" max="5850" width="14" style="3" customWidth="1"/>
    <col min="5851" max="5851" width="80.453125" style="3" customWidth="1"/>
    <col min="5852" max="5854" width="13.7265625" style="3" customWidth="1"/>
    <col min="5855" max="5855" width="0" style="3" hidden="1" customWidth="1"/>
    <col min="5856" max="5856" width="17.7265625" style="3" customWidth="1"/>
    <col min="5857" max="5857" width="0" style="3" hidden="1" customWidth="1"/>
    <col min="5858" max="5858" width="17.7265625" style="3" customWidth="1"/>
    <col min="5859" max="5859" width="9.1796875" style="3"/>
    <col min="5860" max="5860" width="12.26953125" style="3" customWidth="1"/>
    <col min="5861" max="6104" width="9.1796875" style="3"/>
    <col min="6105" max="6105" width="8.81640625" style="3" customWidth="1"/>
    <col min="6106" max="6106" width="14" style="3" customWidth="1"/>
    <col min="6107" max="6107" width="80.453125" style="3" customWidth="1"/>
    <col min="6108" max="6110" width="13.7265625" style="3" customWidth="1"/>
    <col min="6111" max="6111" width="0" style="3" hidden="1" customWidth="1"/>
    <col min="6112" max="6112" width="17.7265625" style="3" customWidth="1"/>
    <col min="6113" max="6113" width="0" style="3" hidden="1" customWidth="1"/>
    <col min="6114" max="6114" width="17.7265625" style="3" customWidth="1"/>
    <col min="6115" max="6115" width="9.1796875" style="3"/>
    <col min="6116" max="6116" width="12.26953125" style="3" customWidth="1"/>
    <col min="6117" max="6360" width="9.1796875" style="3"/>
    <col min="6361" max="6361" width="8.81640625" style="3" customWidth="1"/>
    <col min="6362" max="6362" width="14" style="3" customWidth="1"/>
    <col min="6363" max="6363" width="80.453125" style="3" customWidth="1"/>
    <col min="6364" max="6366" width="13.7265625" style="3" customWidth="1"/>
    <col min="6367" max="6367" width="0" style="3" hidden="1" customWidth="1"/>
    <col min="6368" max="6368" width="17.7265625" style="3" customWidth="1"/>
    <col min="6369" max="6369" width="0" style="3" hidden="1" customWidth="1"/>
    <col min="6370" max="6370" width="17.7265625" style="3" customWidth="1"/>
    <col min="6371" max="6371" width="9.1796875" style="3"/>
    <col min="6372" max="6372" width="12.26953125" style="3" customWidth="1"/>
    <col min="6373" max="6616" width="9.1796875" style="3"/>
    <col min="6617" max="6617" width="8.81640625" style="3" customWidth="1"/>
    <col min="6618" max="6618" width="14" style="3" customWidth="1"/>
    <col min="6619" max="6619" width="80.453125" style="3" customWidth="1"/>
    <col min="6620" max="6622" width="13.7265625" style="3" customWidth="1"/>
    <col min="6623" max="6623" width="0" style="3" hidden="1" customWidth="1"/>
    <col min="6624" max="6624" width="17.7265625" style="3" customWidth="1"/>
    <col min="6625" max="6625" width="0" style="3" hidden="1" customWidth="1"/>
    <col min="6626" max="6626" width="17.7265625" style="3" customWidth="1"/>
    <col min="6627" max="6627" width="9.1796875" style="3"/>
    <col min="6628" max="6628" width="12.26953125" style="3" customWidth="1"/>
    <col min="6629" max="6872" width="9.1796875" style="3"/>
    <col min="6873" max="6873" width="8.81640625" style="3" customWidth="1"/>
    <col min="6874" max="6874" width="14" style="3" customWidth="1"/>
    <col min="6875" max="6875" width="80.453125" style="3" customWidth="1"/>
    <col min="6876" max="6878" width="13.7265625" style="3" customWidth="1"/>
    <col min="6879" max="6879" width="0" style="3" hidden="1" customWidth="1"/>
    <col min="6880" max="6880" width="17.7265625" style="3" customWidth="1"/>
    <col min="6881" max="6881" width="0" style="3" hidden="1" customWidth="1"/>
    <col min="6882" max="6882" width="17.7265625" style="3" customWidth="1"/>
    <col min="6883" max="6883" width="9.1796875" style="3"/>
    <col min="6884" max="6884" width="12.26953125" style="3" customWidth="1"/>
    <col min="6885" max="7128" width="9.1796875" style="3"/>
    <col min="7129" max="7129" width="8.81640625" style="3" customWidth="1"/>
    <col min="7130" max="7130" width="14" style="3" customWidth="1"/>
    <col min="7131" max="7131" width="80.453125" style="3" customWidth="1"/>
    <col min="7132" max="7134" width="13.7265625" style="3" customWidth="1"/>
    <col min="7135" max="7135" width="0" style="3" hidden="1" customWidth="1"/>
    <col min="7136" max="7136" width="17.7265625" style="3" customWidth="1"/>
    <col min="7137" max="7137" width="0" style="3" hidden="1" customWidth="1"/>
    <col min="7138" max="7138" width="17.7265625" style="3" customWidth="1"/>
    <col min="7139" max="7139" width="9.1796875" style="3"/>
    <col min="7140" max="7140" width="12.26953125" style="3" customWidth="1"/>
    <col min="7141" max="7384" width="9.1796875" style="3"/>
    <col min="7385" max="7385" width="8.81640625" style="3" customWidth="1"/>
    <col min="7386" max="7386" width="14" style="3" customWidth="1"/>
    <col min="7387" max="7387" width="80.453125" style="3" customWidth="1"/>
    <col min="7388" max="7390" width="13.7265625" style="3" customWidth="1"/>
    <col min="7391" max="7391" width="0" style="3" hidden="1" customWidth="1"/>
    <col min="7392" max="7392" width="17.7265625" style="3" customWidth="1"/>
    <col min="7393" max="7393" width="0" style="3" hidden="1" customWidth="1"/>
    <col min="7394" max="7394" width="17.7265625" style="3" customWidth="1"/>
    <col min="7395" max="7395" width="9.1796875" style="3"/>
    <col min="7396" max="7396" width="12.26953125" style="3" customWidth="1"/>
    <col min="7397" max="7640" width="9.1796875" style="3"/>
    <col min="7641" max="7641" width="8.81640625" style="3" customWidth="1"/>
    <col min="7642" max="7642" width="14" style="3" customWidth="1"/>
    <col min="7643" max="7643" width="80.453125" style="3" customWidth="1"/>
    <col min="7644" max="7646" width="13.7265625" style="3" customWidth="1"/>
    <col min="7647" max="7647" width="0" style="3" hidden="1" customWidth="1"/>
    <col min="7648" max="7648" width="17.7265625" style="3" customWidth="1"/>
    <col min="7649" max="7649" width="0" style="3" hidden="1" customWidth="1"/>
    <col min="7650" max="7650" width="17.7265625" style="3" customWidth="1"/>
    <col min="7651" max="7651" width="9.1796875" style="3"/>
    <col min="7652" max="7652" width="12.26953125" style="3" customWidth="1"/>
    <col min="7653" max="7896" width="9.1796875" style="3"/>
    <col min="7897" max="7897" width="8.81640625" style="3" customWidth="1"/>
    <col min="7898" max="7898" width="14" style="3" customWidth="1"/>
    <col min="7899" max="7899" width="80.453125" style="3" customWidth="1"/>
    <col min="7900" max="7902" width="13.7265625" style="3" customWidth="1"/>
    <col min="7903" max="7903" width="0" style="3" hidden="1" customWidth="1"/>
    <col min="7904" max="7904" width="17.7265625" style="3" customWidth="1"/>
    <col min="7905" max="7905" width="0" style="3" hidden="1" customWidth="1"/>
    <col min="7906" max="7906" width="17.7265625" style="3" customWidth="1"/>
    <col min="7907" max="7907" width="9.1796875" style="3"/>
    <col min="7908" max="7908" width="12.26953125" style="3" customWidth="1"/>
    <col min="7909" max="8152" width="9.1796875" style="3"/>
    <col min="8153" max="8153" width="8.81640625" style="3" customWidth="1"/>
    <col min="8154" max="8154" width="14" style="3" customWidth="1"/>
    <col min="8155" max="8155" width="80.453125" style="3" customWidth="1"/>
    <col min="8156" max="8158" width="13.7265625" style="3" customWidth="1"/>
    <col min="8159" max="8159" width="0" style="3" hidden="1" customWidth="1"/>
    <col min="8160" max="8160" width="17.7265625" style="3" customWidth="1"/>
    <col min="8161" max="8161" width="0" style="3" hidden="1" customWidth="1"/>
    <col min="8162" max="8162" width="17.7265625" style="3" customWidth="1"/>
    <col min="8163" max="8163" width="9.1796875" style="3"/>
    <col min="8164" max="8164" width="12.26953125" style="3" customWidth="1"/>
    <col min="8165" max="8408" width="9.1796875" style="3"/>
    <col min="8409" max="8409" width="8.81640625" style="3" customWidth="1"/>
    <col min="8410" max="8410" width="14" style="3" customWidth="1"/>
    <col min="8411" max="8411" width="80.453125" style="3" customWidth="1"/>
    <col min="8412" max="8414" width="13.7265625" style="3" customWidth="1"/>
    <col min="8415" max="8415" width="0" style="3" hidden="1" customWidth="1"/>
    <col min="8416" max="8416" width="17.7265625" style="3" customWidth="1"/>
    <col min="8417" max="8417" width="0" style="3" hidden="1" customWidth="1"/>
    <col min="8418" max="8418" width="17.7265625" style="3" customWidth="1"/>
    <col min="8419" max="8419" width="9.1796875" style="3"/>
    <col min="8420" max="8420" width="12.26953125" style="3" customWidth="1"/>
    <col min="8421" max="8664" width="9.1796875" style="3"/>
    <col min="8665" max="8665" width="8.81640625" style="3" customWidth="1"/>
    <col min="8666" max="8666" width="14" style="3" customWidth="1"/>
    <col min="8667" max="8667" width="80.453125" style="3" customWidth="1"/>
    <col min="8668" max="8670" width="13.7265625" style="3" customWidth="1"/>
    <col min="8671" max="8671" width="0" style="3" hidden="1" customWidth="1"/>
    <col min="8672" max="8672" width="17.7265625" style="3" customWidth="1"/>
    <col min="8673" max="8673" width="0" style="3" hidden="1" customWidth="1"/>
    <col min="8674" max="8674" width="17.7265625" style="3" customWidth="1"/>
    <col min="8675" max="8675" width="9.1796875" style="3"/>
    <col min="8676" max="8676" width="12.26953125" style="3" customWidth="1"/>
    <col min="8677" max="8920" width="9.1796875" style="3"/>
    <col min="8921" max="8921" width="8.81640625" style="3" customWidth="1"/>
    <col min="8922" max="8922" width="14" style="3" customWidth="1"/>
    <col min="8923" max="8923" width="80.453125" style="3" customWidth="1"/>
    <col min="8924" max="8926" width="13.7265625" style="3" customWidth="1"/>
    <col min="8927" max="8927" width="0" style="3" hidden="1" customWidth="1"/>
    <col min="8928" max="8928" width="17.7265625" style="3" customWidth="1"/>
    <col min="8929" max="8929" width="0" style="3" hidden="1" customWidth="1"/>
    <col min="8930" max="8930" width="17.7265625" style="3" customWidth="1"/>
    <col min="8931" max="8931" width="9.1796875" style="3"/>
    <col min="8932" max="8932" width="12.26953125" style="3" customWidth="1"/>
    <col min="8933" max="9176" width="9.1796875" style="3"/>
    <col min="9177" max="9177" width="8.81640625" style="3" customWidth="1"/>
    <col min="9178" max="9178" width="14" style="3" customWidth="1"/>
    <col min="9179" max="9179" width="80.453125" style="3" customWidth="1"/>
    <col min="9180" max="9182" width="13.7265625" style="3" customWidth="1"/>
    <col min="9183" max="9183" width="0" style="3" hidden="1" customWidth="1"/>
    <col min="9184" max="9184" width="17.7265625" style="3" customWidth="1"/>
    <col min="9185" max="9185" width="0" style="3" hidden="1" customWidth="1"/>
    <col min="9186" max="9186" width="17.7265625" style="3" customWidth="1"/>
    <col min="9187" max="9187" width="9.1796875" style="3"/>
    <col min="9188" max="9188" width="12.26953125" style="3" customWidth="1"/>
    <col min="9189" max="9432" width="9.1796875" style="3"/>
    <col min="9433" max="9433" width="8.81640625" style="3" customWidth="1"/>
    <col min="9434" max="9434" width="14" style="3" customWidth="1"/>
    <col min="9435" max="9435" width="80.453125" style="3" customWidth="1"/>
    <col min="9436" max="9438" width="13.7265625" style="3" customWidth="1"/>
    <col min="9439" max="9439" width="0" style="3" hidden="1" customWidth="1"/>
    <col min="9440" max="9440" width="17.7265625" style="3" customWidth="1"/>
    <col min="9441" max="9441" width="0" style="3" hidden="1" customWidth="1"/>
    <col min="9442" max="9442" width="17.7265625" style="3" customWidth="1"/>
    <col min="9443" max="9443" width="9.1796875" style="3"/>
    <col min="9444" max="9444" width="12.26953125" style="3" customWidth="1"/>
    <col min="9445" max="9688" width="9.1796875" style="3"/>
    <col min="9689" max="9689" width="8.81640625" style="3" customWidth="1"/>
    <col min="9690" max="9690" width="14" style="3" customWidth="1"/>
    <col min="9691" max="9691" width="80.453125" style="3" customWidth="1"/>
    <col min="9692" max="9694" width="13.7265625" style="3" customWidth="1"/>
    <col min="9695" max="9695" width="0" style="3" hidden="1" customWidth="1"/>
    <col min="9696" max="9696" width="17.7265625" style="3" customWidth="1"/>
    <col min="9697" max="9697" width="0" style="3" hidden="1" customWidth="1"/>
    <col min="9698" max="9698" width="17.7265625" style="3" customWidth="1"/>
    <col min="9699" max="9699" width="9.1796875" style="3"/>
    <col min="9700" max="9700" width="12.26953125" style="3" customWidth="1"/>
    <col min="9701" max="9944" width="9.1796875" style="3"/>
    <col min="9945" max="9945" width="8.81640625" style="3" customWidth="1"/>
    <col min="9946" max="9946" width="14" style="3" customWidth="1"/>
    <col min="9947" max="9947" width="80.453125" style="3" customWidth="1"/>
    <col min="9948" max="9950" width="13.7265625" style="3" customWidth="1"/>
    <col min="9951" max="9951" width="0" style="3" hidden="1" customWidth="1"/>
    <col min="9952" max="9952" width="17.7265625" style="3" customWidth="1"/>
    <col min="9953" max="9953" width="0" style="3" hidden="1" customWidth="1"/>
    <col min="9954" max="9954" width="17.7265625" style="3" customWidth="1"/>
    <col min="9955" max="9955" width="9.1796875" style="3"/>
    <col min="9956" max="9956" width="12.26953125" style="3" customWidth="1"/>
    <col min="9957" max="10200" width="9.1796875" style="3"/>
    <col min="10201" max="10201" width="8.81640625" style="3" customWidth="1"/>
    <col min="10202" max="10202" width="14" style="3" customWidth="1"/>
    <col min="10203" max="10203" width="80.453125" style="3" customWidth="1"/>
    <col min="10204" max="10206" width="13.7265625" style="3" customWidth="1"/>
    <col min="10207" max="10207" width="0" style="3" hidden="1" customWidth="1"/>
    <col min="10208" max="10208" width="17.7265625" style="3" customWidth="1"/>
    <col min="10209" max="10209" width="0" style="3" hidden="1" customWidth="1"/>
    <col min="10210" max="10210" width="17.7265625" style="3" customWidth="1"/>
    <col min="10211" max="10211" width="9.1796875" style="3"/>
    <col min="10212" max="10212" width="12.26953125" style="3" customWidth="1"/>
    <col min="10213" max="10456" width="9.1796875" style="3"/>
    <col min="10457" max="10457" width="8.81640625" style="3" customWidth="1"/>
    <col min="10458" max="10458" width="14" style="3" customWidth="1"/>
    <col min="10459" max="10459" width="80.453125" style="3" customWidth="1"/>
    <col min="10460" max="10462" width="13.7265625" style="3" customWidth="1"/>
    <col min="10463" max="10463" width="0" style="3" hidden="1" customWidth="1"/>
    <col min="10464" max="10464" width="17.7265625" style="3" customWidth="1"/>
    <col min="10465" max="10465" width="0" style="3" hidden="1" customWidth="1"/>
    <col min="10466" max="10466" width="17.7265625" style="3" customWidth="1"/>
    <col min="10467" max="10467" width="9.1796875" style="3"/>
    <col min="10468" max="10468" width="12.26953125" style="3" customWidth="1"/>
    <col min="10469" max="10712" width="9.1796875" style="3"/>
    <col min="10713" max="10713" width="8.81640625" style="3" customWidth="1"/>
    <col min="10714" max="10714" width="14" style="3" customWidth="1"/>
    <col min="10715" max="10715" width="80.453125" style="3" customWidth="1"/>
    <col min="10716" max="10718" width="13.7265625" style="3" customWidth="1"/>
    <col min="10719" max="10719" width="0" style="3" hidden="1" customWidth="1"/>
    <col min="10720" max="10720" width="17.7265625" style="3" customWidth="1"/>
    <col min="10721" max="10721" width="0" style="3" hidden="1" customWidth="1"/>
    <col min="10722" max="10722" width="17.7265625" style="3" customWidth="1"/>
    <col min="10723" max="10723" width="9.1796875" style="3"/>
    <col min="10724" max="10724" width="12.26953125" style="3" customWidth="1"/>
    <col min="10725" max="10968" width="9.1796875" style="3"/>
    <col min="10969" max="10969" width="8.81640625" style="3" customWidth="1"/>
    <col min="10970" max="10970" width="14" style="3" customWidth="1"/>
    <col min="10971" max="10971" width="80.453125" style="3" customWidth="1"/>
    <col min="10972" max="10974" width="13.7265625" style="3" customWidth="1"/>
    <col min="10975" max="10975" width="0" style="3" hidden="1" customWidth="1"/>
    <col min="10976" max="10976" width="17.7265625" style="3" customWidth="1"/>
    <col min="10977" max="10977" width="0" style="3" hidden="1" customWidth="1"/>
    <col min="10978" max="10978" width="17.7265625" style="3" customWidth="1"/>
    <col min="10979" max="10979" width="9.1796875" style="3"/>
    <col min="10980" max="10980" width="12.26953125" style="3" customWidth="1"/>
    <col min="10981" max="11224" width="9.1796875" style="3"/>
    <col min="11225" max="11225" width="8.81640625" style="3" customWidth="1"/>
    <col min="11226" max="11226" width="14" style="3" customWidth="1"/>
    <col min="11227" max="11227" width="80.453125" style="3" customWidth="1"/>
    <col min="11228" max="11230" width="13.7265625" style="3" customWidth="1"/>
    <col min="11231" max="11231" width="0" style="3" hidden="1" customWidth="1"/>
    <col min="11232" max="11232" width="17.7265625" style="3" customWidth="1"/>
    <col min="11233" max="11233" width="0" style="3" hidden="1" customWidth="1"/>
    <col min="11234" max="11234" width="17.7265625" style="3" customWidth="1"/>
    <col min="11235" max="11235" width="9.1796875" style="3"/>
    <col min="11236" max="11236" width="12.26953125" style="3" customWidth="1"/>
    <col min="11237" max="11480" width="9.1796875" style="3"/>
    <col min="11481" max="11481" width="8.81640625" style="3" customWidth="1"/>
    <col min="11482" max="11482" width="14" style="3" customWidth="1"/>
    <col min="11483" max="11483" width="80.453125" style="3" customWidth="1"/>
    <col min="11484" max="11486" width="13.7265625" style="3" customWidth="1"/>
    <col min="11487" max="11487" width="0" style="3" hidden="1" customWidth="1"/>
    <col min="11488" max="11488" width="17.7265625" style="3" customWidth="1"/>
    <col min="11489" max="11489" width="0" style="3" hidden="1" customWidth="1"/>
    <col min="11490" max="11490" width="17.7265625" style="3" customWidth="1"/>
    <col min="11491" max="11491" width="9.1796875" style="3"/>
    <col min="11492" max="11492" width="12.26953125" style="3" customWidth="1"/>
    <col min="11493" max="11736" width="9.1796875" style="3"/>
    <col min="11737" max="11737" width="8.81640625" style="3" customWidth="1"/>
    <col min="11738" max="11738" width="14" style="3" customWidth="1"/>
    <col min="11739" max="11739" width="80.453125" style="3" customWidth="1"/>
    <col min="11740" max="11742" width="13.7265625" style="3" customWidth="1"/>
    <col min="11743" max="11743" width="0" style="3" hidden="1" customWidth="1"/>
    <col min="11744" max="11744" width="17.7265625" style="3" customWidth="1"/>
    <col min="11745" max="11745" width="0" style="3" hidden="1" customWidth="1"/>
    <col min="11746" max="11746" width="17.7265625" style="3" customWidth="1"/>
    <col min="11747" max="11747" width="9.1796875" style="3"/>
    <col min="11748" max="11748" width="12.26953125" style="3" customWidth="1"/>
    <col min="11749" max="11992" width="9.1796875" style="3"/>
    <col min="11993" max="11993" width="8.81640625" style="3" customWidth="1"/>
    <col min="11994" max="11994" width="14" style="3" customWidth="1"/>
    <col min="11995" max="11995" width="80.453125" style="3" customWidth="1"/>
    <col min="11996" max="11998" width="13.7265625" style="3" customWidth="1"/>
    <col min="11999" max="11999" width="0" style="3" hidden="1" customWidth="1"/>
    <col min="12000" max="12000" width="17.7265625" style="3" customWidth="1"/>
    <col min="12001" max="12001" width="0" style="3" hidden="1" customWidth="1"/>
    <col min="12002" max="12002" width="17.7265625" style="3" customWidth="1"/>
    <col min="12003" max="12003" width="9.1796875" style="3"/>
    <col min="12004" max="12004" width="12.26953125" style="3" customWidth="1"/>
    <col min="12005" max="12248" width="9.1796875" style="3"/>
    <col min="12249" max="12249" width="8.81640625" style="3" customWidth="1"/>
    <col min="12250" max="12250" width="14" style="3" customWidth="1"/>
    <col min="12251" max="12251" width="80.453125" style="3" customWidth="1"/>
    <col min="12252" max="12254" width="13.7265625" style="3" customWidth="1"/>
    <col min="12255" max="12255" width="0" style="3" hidden="1" customWidth="1"/>
    <col min="12256" max="12256" width="17.7265625" style="3" customWidth="1"/>
    <col min="12257" max="12257" width="0" style="3" hidden="1" customWidth="1"/>
    <col min="12258" max="12258" width="17.7265625" style="3" customWidth="1"/>
    <col min="12259" max="12259" width="9.1796875" style="3"/>
    <col min="12260" max="12260" width="12.26953125" style="3" customWidth="1"/>
    <col min="12261" max="12504" width="9.1796875" style="3"/>
    <col min="12505" max="12505" width="8.81640625" style="3" customWidth="1"/>
    <col min="12506" max="12506" width="14" style="3" customWidth="1"/>
    <col min="12507" max="12507" width="80.453125" style="3" customWidth="1"/>
    <col min="12508" max="12510" width="13.7265625" style="3" customWidth="1"/>
    <col min="12511" max="12511" width="0" style="3" hidden="1" customWidth="1"/>
    <col min="12512" max="12512" width="17.7265625" style="3" customWidth="1"/>
    <col min="12513" max="12513" width="0" style="3" hidden="1" customWidth="1"/>
    <col min="12514" max="12514" width="17.7265625" style="3" customWidth="1"/>
    <col min="12515" max="12515" width="9.1796875" style="3"/>
    <col min="12516" max="12516" width="12.26953125" style="3" customWidth="1"/>
    <col min="12517" max="12760" width="9.1796875" style="3"/>
    <col min="12761" max="12761" width="8.81640625" style="3" customWidth="1"/>
    <col min="12762" max="12762" width="14" style="3" customWidth="1"/>
    <col min="12763" max="12763" width="80.453125" style="3" customWidth="1"/>
    <col min="12764" max="12766" width="13.7265625" style="3" customWidth="1"/>
    <col min="12767" max="12767" width="0" style="3" hidden="1" customWidth="1"/>
    <col min="12768" max="12768" width="17.7265625" style="3" customWidth="1"/>
    <col min="12769" max="12769" width="0" style="3" hidden="1" customWidth="1"/>
    <col min="12770" max="12770" width="17.7265625" style="3" customWidth="1"/>
    <col min="12771" max="12771" width="9.1796875" style="3"/>
    <col min="12772" max="12772" width="12.26953125" style="3" customWidth="1"/>
    <col min="12773" max="13016" width="9.1796875" style="3"/>
    <col min="13017" max="13017" width="8.81640625" style="3" customWidth="1"/>
    <col min="13018" max="13018" width="14" style="3" customWidth="1"/>
    <col min="13019" max="13019" width="80.453125" style="3" customWidth="1"/>
    <col min="13020" max="13022" width="13.7265625" style="3" customWidth="1"/>
    <col min="13023" max="13023" width="0" style="3" hidden="1" customWidth="1"/>
    <col min="13024" max="13024" width="17.7265625" style="3" customWidth="1"/>
    <col min="13025" max="13025" width="0" style="3" hidden="1" customWidth="1"/>
    <col min="13026" max="13026" width="17.7265625" style="3" customWidth="1"/>
    <col min="13027" max="13027" width="9.1796875" style="3"/>
    <col min="13028" max="13028" width="12.26953125" style="3" customWidth="1"/>
    <col min="13029" max="13272" width="9.1796875" style="3"/>
    <col min="13273" max="13273" width="8.81640625" style="3" customWidth="1"/>
    <col min="13274" max="13274" width="14" style="3" customWidth="1"/>
    <col min="13275" max="13275" width="80.453125" style="3" customWidth="1"/>
    <col min="13276" max="13278" width="13.7265625" style="3" customWidth="1"/>
    <col min="13279" max="13279" width="0" style="3" hidden="1" customWidth="1"/>
    <col min="13280" max="13280" width="17.7265625" style="3" customWidth="1"/>
    <col min="13281" max="13281" width="0" style="3" hidden="1" customWidth="1"/>
    <col min="13282" max="13282" width="17.7265625" style="3" customWidth="1"/>
    <col min="13283" max="13283" width="9.1796875" style="3"/>
    <col min="13284" max="13284" width="12.26953125" style="3" customWidth="1"/>
    <col min="13285" max="13528" width="9.1796875" style="3"/>
    <col min="13529" max="13529" width="8.81640625" style="3" customWidth="1"/>
    <col min="13530" max="13530" width="14" style="3" customWidth="1"/>
    <col min="13531" max="13531" width="80.453125" style="3" customWidth="1"/>
    <col min="13532" max="13534" width="13.7265625" style="3" customWidth="1"/>
    <col min="13535" max="13535" width="0" style="3" hidden="1" customWidth="1"/>
    <col min="13536" max="13536" width="17.7265625" style="3" customWidth="1"/>
    <col min="13537" max="13537" width="0" style="3" hidden="1" customWidth="1"/>
    <col min="13538" max="13538" width="17.7265625" style="3" customWidth="1"/>
    <col min="13539" max="13539" width="9.1796875" style="3"/>
    <col min="13540" max="13540" width="12.26953125" style="3" customWidth="1"/>
    <col min="13541" max="13784" width="9.1796875" style="3"/>
    <col min="13785" max="13785" width="8.81640625" style="3" customWidth="1"/>
    <col min="13786" max="13786" width="14" style="3" customWidth="1"/>
    <col min="13787" max="13787" width="80.453125" style="3" customWidth="1"/>
    <col min="13788" max="13790" width="13.7265625" style="3" customWidth="1"/>
    <col min="13791" max="13791" width="0" style="3" hidden="1" customWidth="1"/>
    <col min="13792" max="13792" width="17.7265625" style="3" customWidth="1"/>
    <col min="13793" max="13793" width="0" style="3" hidden="1" customWidth="1"/>
    <col min="13794" max="13794" width="17.7265625" style="3" customWidth="1"/>
    <col min="13795" max="13795" width="9.1796875" style="3"/>
    <col min="13796" max="13796" width="12.26953125" style="3" customWidth="1"/>
    <col min="13797" max="14040" width="9.1796875" style="3"/>
    <col min="14041" max="14041" width="8.81640625" style="3" customWidth="1"/>
    <col min="14042" max="14042" width="14" style="3" customWidth="1"/>
    <col min="14043" max="14043" width="80.453125" style="3" customWidth="1"/>
    <col min="14044" max="14046" width="13.7265625" style="3" customWidth="1"/>
    <col min="14047" max="14047" width="0" style="3" hidden="1" customWidth="1"/>
    <col min="14048" max="14048" width="17.7265625" style="3" customWidth="1"/>
    <col min="14049" max="14049" width="0" style="3" hidden="1" customWidth="1"/>
    <col min="14050" max="14050" width="17.7265625" style="3" customWidth="1"/>
    <col min="14051" max="14051" width="9.1796875" style="3"/>
    <col min="14052" max="14052" width="12.26953125" style="3" customWidth="1"/>
    <col min="14053" max="14296" width="9.1796875" style="3"/>
    <col min="14297" max="14297" width="8.81640625" style="3" customWidth="1"/>
    <col min="14298" max="14298" width="14" style="3" customWidth="1"/>
    <col min="14299" max="14299" width="80.453125" style="3" customWidth="1"/>
    <col min="14300" max="14302" width="13.7265625" style="3" customWidth="1"/>
    <col min="14303" max="14303" width="0" style="3" hidden="1" customWidth="1"/>
    <col min="14304" max="14304" width="17.7265625" style="3" customWidth="1"/>
    <col min="14305" max="14305" width="0" style="3" hidden="1" customWidth="1"/>
    <col min="14306" max="14306" width="17.7265625" style="3" customWidth="1"/>
    <col min="14307" max="14307" width="9.1796875" style="3"/>
    <col min="14308" max="14308" width="12.26953125" style="3" customWidth="1"/>
    <col min="14309" max="14552" width="9.1796875" style="3"/>
    <col min="14553" max="14553" width="8.81640625" style="3" customWidth="1"/>
    <col min="14554" max="14554" width="14" style="3" customWidth="1"/>
    <col min="14555" max="14555" width="80.453125" style="3" customWidth="1"/>
    <col min="14556" max="14558" width="13.7265625" style="3" customWidth="1"/>
    <col min="14559" max="14559" width="0" style="3" hidden="1" customWidth="1"/>
    <col min="14560" max="14560" width="17.7265625" style="3" customWidth="1"/>
    <col min="14561" max="14561" width="0" style="3" hidden="1" customWidth="1"/>
    <col min="14562" max="14562" width="17.7265625" style="3" customWidth="1"/>
    <col min="14563" max="14563" width="9.1796875" style="3"/>
    <col min="14564" max="14564" width="12.26953125" style="3" customWidth="1"/>
    <col min="14565" max="14808" width="9.1796875" style="3"/>
    <col min="14809" max="14809" width="8.81640625" style="3" customWidth="1"/>
    <col min="14810" max="14810" width="14" style="3" customWidth="1"/>
    <col min="14811" max="14811" width="80.453125" style="3" customWidth="1"/>
    <col min="14812" max="14814" width="13.7265625" style="3" customWidth="1"/>
    <col min="14815" max="14815" width="0" style="3" hidden="1" customWidth="1"/>
    <col min="14816" max="14816" width="17.7265625" style="3" customWidth="1"/>
    <col min="14817" max="14817" width="0" style="3" hidden="1" customWidth="1"/>
    <col min="14818" max="14818" width="17.7265625" style="3" customWidth="1"/>
    <col min="14819" max="14819" width="9.1796875" style="3"/>
    <col min="14820" max="14820" width="12.26953125" style="3" customWidth="1"/>
    <col min="14821" max="15064" width="9.1796875" style="3"/>
    <col min="15065" max="15065" width="8.81640625" style="3" customWidth="1"/>
    <col min="15066" max="15066" width="14" style="3" customWidth="1"/>
    <col min="15067" max="15067" width="80.453125" style="3" customWidth="1"/>
    <col min="15068" max="15070" width="13.7265625" style="3" customWidth="1"/>
    <col min="15071" max="15071" width="0" style="3" hidden="1" customWidth="1"/>
    <col min="15072" max="15072" width="17.7265625" style="3" customWidth="1"/>
    <col min="15073" max="15073" width="0" style="3" hidden="1" customWidth="1"/>
    <col min="15074" max="15074" width="17.7265625" style="3" customWidth="1"/>
    <col min="15075" max="15075" width="9.1796875" style="3"/>
    <col min="15076" max="15076" width="12.26953125" style="3" customWidth="1"/>
    <col min="15077" max="15320" width="9.1796875" style="3"/>
    <col min="15321" max="15321" width="8.81640625" style="3" customWidth="1"/>
    <col min="15322" max="15322" width="14" style="3" customWidth="1"/>
    <col min="15323" max="15323" width="80.453125" style="3" customWidth="1"/>
    <col min="15324" max="15326" width="13.7265625" style="3" customWidth="1"/>
    <col min="15327" max="15327" width="0" style="3" hidden="1" customWidth="1"/>
    <col min="15328" max="15328" width="17.7265625" style="3" customWidth="1"/>
    <col min="15329" max="15329" width="0" style="3" hidden="1" customWidth="1"/>
    <col min="15330" max="15330" width="17.7265625" style="3" customWidth="1"/>
    <col min="15331" max="15331" width="9.1796875" style="3"/>
    <col min="15332" max="15332" width="12.26953125" style="3" customWidth="1"/>
    <col min="15333" max="15576" width="9.1796875" style="3"/>
    <col min="15577" max="15577" width="8.81640625" style="3" customWidth="1"/>
    <col min="15578" max="15578" width="14" style="3" customWidth="1"/>
    <col min="15579" max="15579" width="80.453125" style="3" customWidth="1"/>
    <col min="15580" max="15582" width="13.7265625" style="3" customWidth="1"/>
    <col min="15583" max="15583" width="0" style="3" hidden="1" customWidth="1"/>
    <col min="15584" max="15584" width="17.7265625" style="3" customWidth="1"/>
    <col min="15585" max="15585" width="0" style="3" hidden="1" customWidth="1"/>
    <col min="15586" max="15586" width="17.7265625" style="3" customWidth="1"/>
    <col min="15587" max="15587" width="9.1796875" style="3"/>
    <col min="15588" max="15588" width="12.26953125" style="3" customWidth="1"/>
    <col min="15589" max="15832" width="9.1796875" style="3"/>
    <col min="15833" max="15833" width="8.81640625" style="3" customWidth="1"/>
    <col min="15834" max="15834" width="14" style="3" customWidth="1"/>
    <col min="15835" max="15835" width="80.453125" style="3" customWidth="1"/>
    <col min="15836" max="15838" width="13.7265625" style="3" customWidth="1"/>
    <col min="15839" max="15839" width="0" style="3" hidden="1" customWidth="1"/>
    <col min="15840" max="15840" width="17.7265625" style="3" customWidth="1"/>
    <col min="15841" max="15841" width="0" style="3" hidden="1" customWidth="1"/>
    <col min="15842" max="15842" width="17.7265625" style="3" customWidth="1"/>
    <col min="15843" max="15843" width="9.1796875" style="3"/>
    <col min="15844" max="15844" width="12.26953125" style="3" customWidth="1"/>
    <col min="15845" max="16088" width="9.1796875" style="3"/>
    <col min="16089" max="16089" width="8.81640625" style="3" customWidth="1"/>
    <col min="16090" max="16090" width="14" style="3" customWidth="1"/>
    <col min="16091" max="16091" width="80.453125" style="3" customWidth="1"/>
    <col min="16092" max="16094" width="13.7265625" style="3" customWidth="1"/>
    <col min="16095" max="16095" width="0" style="3" hidden="1" customWidth="1"/>
    <col min="16096" max="16096" width="17.7265625" style="3" customWidth="1"/>
    <col min="16097" max="16097" width="0" style="3" hidden="1" customWidth="1"/>
    <col min="16098" max="16098" width="17.7265625" style="3" customWidth="1"/>
    <col min="16099" max="16099" width="9.1796875" style="3"/>
    <col min="16100" max="16100" width="12.26953125" style="3" customWidth="1"/>
    <col min="16101" max="16365" width="9.1796875" style="3"/>
    <col min="16366" max="16384" width="9.1796875" style="3" customWidth="1"/>
  </cols>
  <sheetData>
    <row r="1" spans="1:47" s="76" customFormat="1" ht="42" customHeight="1" x14ac:dyDescent="0.35">
      <c r="A1" s="561" t="s">
        <v>980</v>
      </c>
      <c r="B1" s="1218" t="s">
        <v>3184</v>
      </c>
      <c r="C1" s="1218"/>
      <c r="D1" s="1219"/>
      <c r="E1" s="1220" t="s">
        <v>3142</v>
      </c>
      <c r="F1" s="1221"/>
      <c r="G1" s="1221"/>
      <c r="H1" s="1231"/>
      <c r="I1" s="1231"/>
      <c r="J1" s="1222"/>
      <c r="K1" s="1212" t="s">
        <v>3155</v>
      </c>
      <c r="L1" s="1213"/>
      <c r="M1" s="1213"/>
      <c r="N1" s="1213"/>
      <c r="O1" s="1214"/>
      <c r="P1" s="1212" t="s">
        <v>3154</v>
      </c>
      <c r="Q1" s="1213"/>
      <c r="R1" s="1213"/>
      <c r="S1" s="1213"/>
      <c r="T1" s="1214"/>
      <c r="U1" s="1212" t="s">
        <v>3153</v>
      </c>
      <c r="V1" s="1213"/>
      <c r="W1" s="1213"/>
      <c r="X1" s="1213"/>
      <c r="Y1" s="1214"/>
      <c r="Z1" s="398"/>
      <c r="AA1" s="398"/>
      <c r="AB1" s="398"/>
      <c r="AC1" s="398"/>
      <c r="AD1" s="398"/>
      <c r="AE1" s="398"/>
      <c r="AF1" s="398"/>
      <c r="AG1" s="398"/>
      <c r="AH1" s="398"/>
      <c r="AI1" s="398"/>
      <c r="AJ1" s="398"/>
      <c r="AK1" s="398"/>
      <c r="AL1" s="398"/>
      <c r="AM1" s="398"/>
      <c r="AN1" s="398"/>
      <c r="AO1" s="398"/>
      <c r="AP1" s="398"/>
      <c r="AQ1" s="398"/>
      <c r="AR1" s="398"/>
      <c r="AS1" s="398"/>
      <c r="AT1" s="398"/>
      <c r="AU1" s="398"/>
    </row>
    <row r="2" spans="1:47" s="76" customFormat="1" ht="61" customHeight="1" thickBot="1" x14ac:dyDescent="0.4">
      <c r="A2" s="1258" t="s">
        <v>2964</v>
      </c>
      <c r="B2" s="1259"/>
      <c r="C2" s="1259"/>
      <c r="D2" s="1260"/>
      <c r="E2" s="1223"/>
      <c r="F2" s="1224"/>
      <c r="G2" s="1224"/>
      <c r="H2" s="1232"/>
      <c r="I2" s="1232"/>
      <c r="J2" s="1225"/>
      <c r="K2" s="1215"/>
      <c r="L2" s="1216"/>
      <c r="M2" s="1216"/>
      <c r="N2" s="1216"/>
      <c r="O2" s="1217"/>
      <c r="P2" s="1215"/>
      <c r="Q2" s="1216"/>
      <c r="R2" s="1216"/>
      <c r="S2" s="1216"/>
      <c r="T2" s="1217"/>
      <c r="U2" s="1215"/>
      <c r="V2" s="1216"/>
      <c r="W2" s="1216"/>
      <c r="X2" s="1216"/>
      <c r="Y2" s="1217"/>
      <c r="Z2" s="398"/>
      <c r="AA2" s="398"/>
      <c r="AB2" s="398"/>
      <c r="AC2" s="398"/>
      <c r="AD2" s="398"/>
      <c r="AE2" s="398"/>
      <c r="AF2" s="398"/>
      <c r="AG2" s="398"/>
      <c r="AH2" s="398"/>
      <c r="AI2" s="398"/>
      <c r="AJ2" s="398"/>
      <c r="AK2" s="398"/>
      <c r="AL2" s="398"/>
      <c r="AM2" s="398"/>
      <c r="AN2" s="398"/>
      <c r="AO2" s="398"/>
      <c r="AP2" s="398"/>
      <c r="AQ2" s="398"/>
      <c r="AR2" s="398"/>
      <c r="AS2" s="398"/>
      <c r="AT2" s="398"/>
      <c r="AU2" s="398"/>
    </row>
    <row r="3" spans="1:47" s="399" customFormat="1" ht="36" customHeight="1" thickBot="1" x14ac:dyDescent="0.4">
      <c r="A3" s="755" t="s">
        <v>1</v>
      </c>
      <c r="B3" s="390" t="s">
        <v>2</v>
      </c>
      <c r="C3" s="390" t="s">
        <v>3</v>
      </c>
      <c r="D3" s="756" t="s">
        <v>4</v>
      </c>
      <c r="E3" s="393" t="s">
        <v>3141</v>
      </c>
      <c r="F3" s="394" t="s">
        <v>3157</v>
      </c>
      <c r="G3" s="394" t="s">
        <v>3156</v>
      </c>
      <c r="H3" s="394" t="s">
        <v>3252</v>
      </c>
      <c r="I3" s="718" t="s">
        <v>3251</v>
      </c>
      <c r="J3" s="719" t="s">
        <v>193</v>
      </c>
      <c r="K3" s="724" t="s">
        <v>3160</v>
      </c>
      <c r="L3" s="721" t="s">
        <v>3253</v>
      </c>
      <c r="M3" s="394" t="s">
        <v>3252</v>
      </c>
      <c r="N3" s="718" t="s">
        <v>3251</v>
      </c>
      <c r="O3" s="722" t="s">
        <v>193</v>
      </c>
      <c r="P3" s="724" t="s">
        <v>3160</v>
      </c>
      <c r="Q3" s="721" t="s">
        <v>3253</v>
      </c>
      <c r="R3" s="394" t="s">
        <v>3252</v>
      </c>
      <c r="S3" s="718" t="s">
        <v>3251</v>
      </c>
      <c r="T3" s="719" t="s">
        <v>193</v>
      </c>
      <c r="U3" s="724" t="s">
        <v>3160</v>
      </c>
      <c r="V3" s="721" t="s">
        <v>3253</v>
      </c>
      <c r="W3" s="394" t="s">
        <v>3252</v>
      </c>
      <c r="X3" s="718" t="s">
        <v>3251</v>
      </c>
      <c r="Y3" s="719" t="s">
        <v>193</v>
      </c>
    </row>
    <row r="4" spans="1:47" s="35" customFormat="1" ht="15.5" customHeight="1" x14ac:dyDescent="0.35">
      <c r="A4" s="12">
        <v>8.1</v>
      </c>
      <c r="B4" s="1293"/>
      <c r="C4" s="1294" t="s">
        <v>672</v>
      </c>
      <c r="D4" s="1295"/>
      <c r="E4" s="137"/>
      <c r="F4" s="1296"/>
      <c r="G4" s="1297"/>
      <c r="H4" s="1298"/>
      <c r="I4" s="1298"/>
      <c r="J4" s="540"/>
      <c r="K4" s="362"/>
      <c r="L4" s="363"/>
      <c r="M4" s="723"/>
      <c r="N4" s="723"/>
      <c r="O4" s="364"/>
      <c r="P4" s="362"/>
      <c r="Q4" s="363"/>
      <c r="R4" s="723"/>
      <c r="S4" s="723"/>
      <c r="T4" s="364"/>
      <c r="U4" s="362"/>
      <c r="V4" s="363"/>
      <c r="W4" s="723"/>
      <c r="X4" s="723"/>
      <c r="Y4" s="364"/>
      <c r="Z4" s="87"/>
      <c r="AA4" s="87"/>
      <c r="AB4" s="87"/>
      <c r="AC4" s="87"/>
      <c r="AD4" s="87"/>
      <c r="AE4" s="87"/>
      <c r="AF4" s="87"/>
      <c r="AG4" s="87"/>
      <c r="AH4" s="87"/>
      <c r="AI4" s="87"/>
      <c r="AJ4" s="87"/>
      <c r="AK4" s="87"/>
      <c r="AL4" s="87"/>
      <c r="AM4" s="87"/>
      <c r="AN4" s="87"/>
      <c r="AO4" s="87"/>
      <c r="AP4" s="87"/>
      <c r="AQ4" s="87"/>
      <c r="AR4" s="87"/>
      <c r="AS4" s="87"/>
      <c r="AT4" s="87"/>
      <c r="AU4" s="87"/>
    </row>
    <row r="5" spans="1:47" s="39" customFormat="1" ht="78.5" customHeight="1" x14ac:dyDescent="0.35">
      <c r="A5" s="36"/>
      <c r="B5" s="37"/>
      <c r="C5" s="132" t="s">
        <v>2632</v>
      </c>
      <c r="D5" s="156"/>
      <c r="E5" s="311"/>
      <c r="F5" s="310"/>
      <c r="G5" s="266"/>
      <c r="H5" s="752"/>
      <c r="I5" s="752"/>
      <c r="J5" s="312"/>
      <c r="K5" s="334"/>
      <c r="L5" s="324"/>
      <c r="M5" s="692"/>
      <c r="N5" s="692"/>
      <c r="O5" s="312"/>
      <c r="P5" s="334"/>
      <c r="Q5" s="324"/>
      <c r="R5" s="692"/>
      <c r="S5" s="692"/>
      <c r="T5" s="312"/>
      <c r="U5" s="334"/>
      <c r="V5" s="324"/>
      <c r="W5" s="692"/>
      <c r="X5" s="692"/>
      <c r="Y5" s="312"/>
      <c r="Z5" s="87"/>
      <c r="AA5" s="87"/>
      <c r="AB5" s="87"/>
      <c r="AC5" s="87"/>
      <c r="AD5" s="87"/>
      <c r="AE5" s="87"/>
      <c r="AF5" s="87"/>
      <c r="AG5" s="87"/>
      <c r="AH5" s="87"/>
      <c r="AI5" s="87"/>
      <c r="AJ5" s="87"/>
      <c r="AK5" s="87"/>
      <c r="AL5" s="87"/>
      <c r="AM5" s="87"/>
      <c r="AN5" s="87"/>
      <c r="AO5" s="87"/>
      <c r="AP5" s="87"/>
      <c r="AQ5" s="87"/>
      <c r="AR5" s="87"/>
      <c r="AS5" s="87"/>
      <c r="AT5" s="87"/>
      <c r="AU5" s="87"/>
    </row>
    <row r="6" spans="1:47" s="1" customFormat="1" x14ac:dyDescent="0.35">
      <c r="A6" s="2" t="s">
        <v>2308</v>
      </c>
      <c r="B6" s="13">
        <v>8052</v>
      </c>
      <c r="C6" s="17" t="s">
        <v>1483</v>
      </c>
      <c r="D6" s="157" t="s">
        <v>21</v>
      </c>
      <c r="E6" s="27"/>
      <c r="F6" s="562"/>
      <c r="G6" s="274"/>
      <c r="H6" s="274">
        <f t="shared" ref="H6:H31" si="0">F6*E6</f>
        <v>0</v>
      </c>
      <c r="I6" s="715">
        <f t="shared" ref="I6:I31" si="1">E6*G6</f>
        <v>0</v>
      </c>
      <c r="J6" s="282">
        <f t="shared" ref="J6:J31" si="2">(E6*F6)+(E6*G6)</f>
        <v>0</v>
      </c>
      <c r="K6" s="337"/>
      <c r="L6" s="331"/>
      <c r="M6" s="585">
        <f t="shared" ref="M6" si="3">K6*F6</f>
        <v>0</v>
      </c>
      <c r="N6" s="585">
        <f t="shared" ref="N6" si="4">L6*G6</f>
        <v>0</v>
      </c>
      <c r="O6" s="314">
        <f t="shared" ref="O6" si="5">SUM(K6*F6)+(L6*G6)</f>
        <v>0</v>
      </c>
      <c r="P6" s="336"/>
      <c r="Q6" s="326"/>
      <c r="R6" s="585">
        <f t="shared" ref="R6" si="6">P6*F6</f>
        <v>0</v>
      </c>
      <c r="S6" s="585">
        <f t="shared" ref="S6" si="7">Q6*G6</f>
        <v>0</v>
      </c>
      <c r="T6" s="314">
        <f t="shared" ref="T6" si="8">SUM(P6*F6)+(Q6*G6)</f>
        <v>0</v>
      </c>
      <c r="U6" s="336"/>
      <c r="V6" s="326"/>
      <c r="W6" s="585">
        <f t="shared" ref="W6" si="9">U6*F6</f>
        <v>0</v>
      </c>
      <c r="X6" s="585">
        <f t="shared" ref="X6" si="10">V6*G6</f>
        <v>0</v>
      </c>
      <c r="Y6" s="314">
        <f t="shared" ref="Y6" si="11">SUM(U6*F6)+(V6*G6)</f>
        <v>0</v>
      </c>
      <c r="Z6" s="87"/>
      <c r="AA6" s="87"/>
      <c r="AB6" s="87"/>
      <c r="AC6" s="87"/>
      <c r="AD6" s="87"/>
      <c r="AE6" s="87"/>
      <c r="AF6" s="87"/>
      <c r="AG6" s="87"/>
      <c r="AH6" s="87"/>
      <c r="AI6" s="87"/>
      <c r="AJ6" s="87"/>
      <c r="AK6" s="87"/>
      <c r="AL6" s="87"/>
      <c r="AM6" s="87"/>
      <c r="AN6" s="87"/>
      <c r="AO6" s="87"/>
      <c r="AP6" s="87"/>
      <c r="AQ6" s="87"/>
      <c r="AR6" s="87"/>
      <c r="AS6" s="87"/>
      <c r="AT6" s="87"/>
      <c r="AU6" s="87"/>
    </row>
    <row r="7" spans="1:47" s="1" customFormat="1" x14ac:dyDescent="0.35">
      <c r="A7" s="2" t="s">
        <v>2309</v>
      </c>
      <c r="B7" s="13">
        <v>8052</v>
      </c>
      <c r="C7" s="17" t="s">
        <v>1484</v>
      </c>
      <c r="D7" s="157" t="s">
        <v>21</v>
      </c>
      <c r="E7" s="27"/>
      <c r="F7" s="562"/>
      <c r="G7" s="274"/>
      <c r="H7" s="274">
        <f t="shared" si="0"/>
        <v>0</v>
      </c>
      <c r="I7" s="715">
        <f t="shared" si="1"/>
        <v>0</v>
      </c>
      <c r="J7" s="282">
        <f t="shared" si="2"/>
        <v>0</v>
      </c>
      <c r="K7" s="337"/>
      <c r="L7" s="331"/>
      <c r="M7" s="585">
        <f t="shared" ref="M7:M70" si="12">K7*F7</f>
        <v>0</v>
      </c>
      <c r="N7" s="585">
        <f t="shared" ref="N7:N70" si="13">L7*G7</f>
        <v>0</v>
      </c>
      <c r="O7" s="314">
        <f t="shared" ref="O7:O70" si="14">SUM(K7*F7)+(L7*G7)</f>
        <v>0</v>
      </c>
      <c r="P7" s="336"/>
      <c r="Q7" s="326"/>
      <c r="R7" s="585">
        <f t="shared" ref="R7:R70" si="15">P7*F7</f>
        <v>0</v>
      </c>
      <c r="S7" s="585">
        <f t="shared" ref="S7:S70" si="16">Q7*G7</f>
        <v>0</v>
      </c>
      <c r="T7" s="314">
        <f t="shared" ref="T7:T70" si="17">SUM(P7*F7)+(Q7*G7)</f>
        <v>0</v>
      </c>
      <c r="U7" s="336"/>
      <c r="V7" s="326"/>
      <c r="W7" s="585">
        <f t="shared" ref="W7:W70" si="18">U7*F7</f>
        <v>0</v>
      </c>
      <c r="X7" s="585">
        <f t="shared" ref="X7:X70" si="19">V7*G7</f>
        <v>0</v>
      </c>
      <c r="Y7" s="314">
        <f t="shared" ref="Y7:Y70" si="20">SUM(U7*F7)+(V7*G7)</f>
        <v>0</v>
      </c>
      <c r="Z7" s="87"/>
      <c r="AA7" s="87"/>
      <c r="AB7" s="87"/>
      <c r="AC7" s="87"/>
      <c r="AD7" s="87"/>
      <c r="AE7" s="87"/>
      <c r="AF7" s="87"/>
      <c r="AG7" s="87"/>
      <c r="AH7" s="87"/>
      <c r="AI7" s="87"/>
      <c r="AJ7" s="87"/>
      <c r="AK7" s="87"/>
      <c r="AL7" s="87"/>
      <c r="AM7" s="87"/>
      <c r="AN7" s="87"/>
      <c r="AO7" s="87"/>
      <c r="AP7" s="87"/>
      <c r="AQ7" s="87"/>
      <c r="AR7" s="87"/>
      <c r="AS7" s="87"/>
      <c r="AT7" s="87"/>
      <c r="AU7" s="87"/>
    </row>
    <row r="8" spans="1:47" s="1" customFormat="1" x14ac:dyDescent="0.35">
      <c r="A8" s="2" t="s">
        <v>2310</v>
      </c>
      <c r="B8" s="13">
        <v>8052</v>
      </c>
      <c r="C8" s="17" t="s">
        <v>1485</v>
      </c>
      <c r="D8" s="157" t="s">
        <v>21</v>
      </c>
      <c r="E8" s="27"/>
      <c r="F8" s="562"/>
      <c r="G8" s="274"/>
      <c r="H8" s="274">
        <f t="shared" si="0"/>
        <v>0</v>
      </c>
      <c r="I8" s="715">
        <f t="shared" si="1"/>
        <v>0</v>
      </c>
      <c r="J8" s="282">
        <f t="shared" si="2"/>
        <v>0</v>
      </c>
      <c r="K8" s="337"/>
      <c r="L8" s="331"/>
      <c r="M8" s="585">
        <f t="shared" si="12"/>
        <v>0</v>
      </c>
      <c r="N8" s="585">
        <f t="shared" si="13"/>
        <v>0</v>
      </c>
      <c r="O8" s="314">
        <f t="shared" si="14"/>
        <v>0</v>
      </c>
      <c r="P8" s="336"/>
      <c r="Q8" s="326"/>
      <c r="R8" s="585">
        <f t="shared" si="15"/>
        <v>0</v>
      </c>
      <c r="S8" s="585">
        <f t="shared" si="16"/>
        <v>0</v>
      </c>
      <c r="T8" s="314">
        <f t="shared" si="17"/>
        <v>0</v>
      </c>
      <c r="U8" s="336"/>
      <c r="V8" s="326"/>
      <c r="W8" s="585">
        <f t="shared" si="18"/>
        <v>0</v>
      </c>
      <c r="X8" s="585">
        <f t="shared" si="19"/>
        <v>0</v>
      </c>
      <c r="Y8" s="314">
        <f t="shared" si="20"/>
        <v>0</v>
      </c>
      <c r="Z8" s="87"/>
      <c r="AA8" s="87"/>
      <c r="AB8" s="87"/>
      <c r="AC8" s="87"/>
      <c r="AD8" s="87"/>
      <c r="AE8" s="87"/>
      <c r="AF8" s="87"/>
      <c r="AG8" s="87"/>
      <c r="AH8" s="87"/>
      <c r="AI8" s="87"/>
      <c r="AJ8" s="87"/>
      <c r="AK8" s="87"/>
      <c r="AL8" s="87"/>
      <c r="AM8" s="87"/>
      <c r="AN8" s="87"/>
      <c r="AO8" s="87"/>
      <c r="AP8" s="87"/>
      <c r="AQ8" s="87"/>
      <c r="AR8" s="87"/>
      <c r="AS8" s="87"/>
      <c r="AT8" s="87"/>
      <c r="AU8" s="87"/>
    </row>
    <row r="9" spans="1:47" s="1" customFormat="1" x14ac:dyDescent="0.35">
      <c r="A9" s="2" t="s">
        <v>2311</v>
      </c>
      <c r="B9" s="13">
        <v>8052</v>
      </c>
      <c r="C9" s="17" t="s">
        <v>1486</v>
      </c>
      <c r="D9" s="157" t="s">
        <v>21</v>
      </c>
      <c r="E9" s="27"/>
      <c r="F9" s="562"/>
      <c r="G9" s="274"/>
      <c r="H9" s="274">
        <f t="shared" si="0"/>
        <v>0</v>
      </c>
      <c r="I9" s="715">
        <f t="shared" si="1"/>
        <v>0</v>
      </c>
      <c r="J9" s="282">
        <f t="shared" si="2"/>
        <v>0</v>
      </c>
      <c r="K9" s="337"/>
      <c r="L9" s="331"/>
      <c r="M9" s="585">
        <f t="shared" si="12"/>
        <v>0</v>
      </c>
      <c r="N9" s="585">
        <f t="shared" si="13"/>
        <v>0</v>
      </c>
      <c r="O9" s="314">
        <f t="shared" si="14"/>
        <v>0</v>
      </c>
      <c r="P9" s="336"/>
      <c r="Q9" s="326"/>
      <c r="R9" s="585">
        <f t="shared" si="15"/>
        <v>0</v>
      </c>
      <c r="S9" s="585">
        <f t="shared" si="16"/>
        <v>0</v>
      </c>
      <c r="T9" s="314">
        <f t="shared" si="17"/>
        <v>0</v>
      </c>
      <c r="U9" s="336"/>
      <c r="V9" s="326"/>
      <c r="W9" s="585">
        <f t="shared" si="18"/>
        <v>0</v>
      </c>
      <c r="X9" s="585">
        <f t="shared" si="19"/>
        <v>0</v>
      </c>
      <c r="Y9" s="314">
        <f t="shared" si="20"/>
        <v>0</v>
      </c>
      <c r="Z9" s="87"/>
      <c r="AA9" s="87"/>
      <c r="AB9" s="87"/>
      <c r="AC9" s="87"/>
      <c r="AD9" s="87"/>
      <c r="AE9" s="87"/>
      <c r="AF9" s="87"/>
      <c r="AG9" s="87"/>
      <c r="AH9" s="87"/>
      <c r="AI9" s="87"/>
      <c r="AJ9" s="87"/>
      <c r="AK9" s="87"/>
      <c r="AL9" s="87"/>
      <c r="AM9" s="87"/>
      <c r="AN9" s="87"/>
      <c r="AO9" s="87"/>
      <c r="AP9" s="87"/>
      <c r="AQ9" s="87"/>
      <c r="AR9" s="87"/>
      <c r="AS9" s="87"/>
      <c r="AT9" s="87"/>
      <c r="AU9" s="87"/>
    </row>
    <row r="10" spans="1:47" s="1" customFormat="1" x14ac:dyDescent="0.35">
      <c r="A10" s="2" t="s">
        <v>2312</v>
      </c>
      <c r="B10" s="13">
        <v>8053</v>
      </c>
      <c r="C10" s="17" t="s">
        <v>1490</v>
      </c>
      <c r="D10" s="157" t="s">
        <v>21</v>
      </c>
      <c r="E10" s="27"/>
      <c r="F10" s="562"/>
      <c r="G10" s="274"/>
      <c r="H10" s="274">
        <f t="shared" si="0"/>
        <v>0</v>
      </c>
      <c r="I10" s="715">
        <f t="shared" si="1"/>
        <v>0</v>
      </c>
      <c r="J10" s="282">
        <f t="shared" si="2"/>
        <v>0</v>
      </c>
      <c r="K10" s="337"/>
      <c r="L10" s="331"/>
      <c r="M10" s="585">
        <f t="shared" si="12"/>
        <v>0</v>
      </c>
      <c r="N10" s="585">
        <f t="shared" si="13"/>
        <v>0</v>
      </c>
      <c r="O10" s="314">
        <f t="shared" si="14"/>
        <v>0</v>
      </c>
      <c r="P10" s="336"/>
      <c r="Q10" s="326"/>
      <c r="R10" s="585">
        <f t="shared" si="15"/>
        <v>0</v>
      </c>
      <c r="S10" s="585">
        <f t="shared" si="16"/>
        <v>0</v>
      </c>
      <c r="T10" s="314">
        <f t="shared" si="17"/>
        <v>0</v>
      </c>
      <c r="U10" s="336"/>
      <c r="V10" s="326"/>
      <c r="W10" s="585">
        <f t="shared" si="18"/>
        <v>0</v>
      </c>
      <c r="X10" s="585">
        <f t="shared" si="19"/>
        <v>0</v>
      </c>
      <c r="Y10" s="314">
        <f t="shared" si="20"/>
        <v>0</v>
      </c>
      <c r="Z10" s="87"/>
      <c r="AA10" s="87"/>
      <c r="AB10" s="87"/>
      <c r="AC10" s="87"/>
      <c r="AD10" s="87"/>
      <c r="AE10" s="87"/>
      <c r="AF10" s="87"/>
      <c r="AG10" s="87"/>
      <c r="AH10" s="87"/>
      <c r="AI10" s="87"/>
      <c r="AJ10" s="87"/>
      <c r="AK10" s="87"/>
      <c r="AL10" s="87"/>
      <c r="AM10" s="87"/>
      <c r="AN10" s="87"/>
      <c r="AO10" s="87"/>
      <c r="AP10" s="87"/>
      <c r="AQ10" s="87"/>
      <c r="AR10" s="87"/>
      <c r="AS10" s="87"/>
      <c r="AT10" s="87"/>
      <c r="AU10" s="87"/>
    </row>
    <row r="11" spans="1:47" s="1" customFormat="1" x14ac:dyDescent="0.35">
      <c r="A11" s="2" t="s">
        <v>2313</v>
      </c>
      <c r="B11" s="13">
        <v>8053</v>
      </c>
      <c r="C11" s="17" t="s">
        <v>1487</v>
      </c>
      <c r="D11" s="157" t="s">
        <v>21</v>
      </c>
      <c r="E11" s="27"/>
      <c r="F11" s="562"/>
      <c r="G11" s="274"/>
      <c r="H11" s="274">
        <f t="shared" si="0"/>
        <v>0</v>
      </c>
      <c r="I11" s="715">
        <f t="shared" si="1"/>
        <v>0</v>
      </c>
      <c r="J11" s="282">
        <f t="shared" si="2"/>
        <v>0</v>
      </c>
      <c r="K11" s="337"/>
      <c r="L11" s="331"/>
      <c r="M11" s="585">
        <f t="shared" si="12"/>
        <v>0</v>
      </c>
      <c r="N11" s="585">
        <f t="shared" si="13"/>
        <v>0</v>
      </c>
      <c r="O11" s="314">
        <f t="shared" si="14"/>
        <v>0</v>
      </c>
      <c r="P11" s="336"/>
      <c r="Q11" s="326"/>
      <c r="R11" s="585">
        <f t="shared" si="15"/>
        <v>0</v>
      </c>
      <c r="S11" s="585">
        <f t="shared" si="16"/>
        <v>0</v>
      </c>
      <c r="T11" s="314">
        <f t="shared" si="17"/>
        <v>0</v>
      </c>
      <c r="U11" s="336"/>
      <c r="V11" s="326"/>
      <c r="W11" s="585">
        <f t="shared" si="18"/>
        <v>0</v>
      </c>
      <c r="X11" s="585">
        <f t="shared" si="19"/>
        <v>0</v>
      </c>
      <c r="Y11" s="314">
        <f t="shared" si="20"/>
        <v>0</v>
      </c>
      <c r="Z11" s="87"/>
      <c r="AA11" s="87"/>
      <c r="AB11" s="87"/>
      <c r="AC11" s="87"/>
      <c r="AD11" s="87"/>
      <c r="AE11" s="87"/>
      <c r="AF11" s="87"/>
      <c r="AG11" s="87"/>
      <c r="AH11" s="87"/>
      <c r="AI11" s="87"/>
      <c r="AJ11" s="87"/>
      <c r="AK11" s="87"/>
      <c r="AL11" s="87"/>
      <c r="AM11" s="87"/>
      <c r="AN11" s="87"/>
      <c r="AO11" s="87"/>
      <c r="AP11" s="87"/>
      <c r="AQ11" s="87"/>
      <c r="AR11" s="87"/>
      <c r="AS11" s="87"/>
      <c r="AT11" s="87"/>
      <c r="AU11" s="87"/>
    </row>
    <row r="12" spans="1:47" s="1" customFormat="1" x14ac:dyDescent="0.35">
      <c r="A12" s="2" t="s">
        <v>2314</v>
      </c>
      <c r="B12" s="13">
        <v>8053</v>
      </c>
      <c r="C12" s="17" t="s">
        <v>1488</v>
      </c>
      <c r="D12" s="157" t="s">
        <v>21</v>
      </c>
      <c r="E12" s="27"/>
      <c r="F12" s="562"/>
      <c r="G12" s="274"/>
      <c r="H12" s="274">
        <f t="shared" si="0"/>
        <v>0</v>
      </c>
      <c r="I12" s="715">
        <f t="shared" si="1"/>
        <v>0</v>
      </c>
      <c r="J12" s="282">
        <f t="shared" si="2"/>
        <v>0</v>
      </c>
      <c r="K12" s="337"/>
      <c r="L12" s="331"/>
      <c r="M12" s="585">
        <f t="shared" si="12"/>
        <v>0</v>
      </c>
      <c r="N12" s="585">
        <f t="shared" si="13"/>
        <v>0</v>
      </c>
      <c r="O12" s="314">
        <f t="shared" si="14"/>
        <v>0</v>
      </c>
      <c r="P12" s="336"/>
      <c r="Q12" s="326"/>
      <c r="R12" s="585">
        <f t="shared" si="15"/>
        <v>0</v>
      </c>
      <c r="S12" s="585">
        <f t="shared" si="16"/>
        <v>0</v>
      </c>
      <c r="T12" s="314">
        <f t="shared" si="17"/>
        <v>0</v>
      </c>
      <c r="U12" s="336"/>
      <c r="V12" s="326"/>
      <c r="W12" s="585">
        <f t="shared" si="18"/>
        <v>0</v>
      </c>
      <c r="X12" s="585">
        <f t="shared" si="19"/>
        <v>0</v>
      </c>
      <c r="Y12" s="314">
        <f t="shared" si="20"/>
        <v>0</v>
      </c>
      <c r="Z12" s="87"/>
      <c r="AA12" s="87"/>
      <c r="AB12" s="87"/>
      <c r="AC12" s="87"/>
      <c r="AD12" s="87"/>
      <c r="AE12" s="87"/>
      <c r="AF12" s="87"/>
      <c r="AG12" s="87"/>
      <c r="AH12" s="87"/>
      <c r="AI12" s="87"/>
      <c r="AJ12" s="87"/>
      <c r="AK12" s="87"/>
      <c r="AL12" s="87"/>
      <c r="AM12" s="87"/>
      <c r="AN12" s="87"/>
      <c r="AO12" s="87"/>
      <c r="AP12" s="87"/>
      <c r="AQ12" s="87"/>
      <c r="AR12" s="87"/>
      <c r="AS12" s="87"/>
      <c r="AT12" s="87"/>
      <c r="AU12" s="87"/>
    </row>
    <row r="13" spans="1:47" s="1" customFormat="1" ht="25.5" customHeight="1" x14ac:dyDescent="0.35">
      <c r="A13" s="2" t="s">
        <v>2315</v>
      </c>
      <c r="B13" s="13">
        <v>8053</v>
      </c>
      <c r="C13" s="17" t="s">
        <v>1489</v>
      </c>
      <c r="D13" s="157" t="s">
        <v>21</v>
      </c>
      <c r="E13" s="27"/>
      <c r="F13" s="562"/>
      <c r="G13" s="274"/>
      <c r="H13" s="274">
        <f t="shared" si="0"/>
        <v>0</v>
      </c>
      <c r="I13" s="715">
        <f t="shared" si="1"/>
        <v>0</v>
      </c>
      <c r="J13" s="282">
        <f t="shared" si="2"/>
        <v>0</v>
      </c>
      <c r="K13" s="337"/>
      <c r="L13" s="331"/>
      <c r="M13" s="585">
        <f t="shared" si="12"/>
        <v>0</v>
      </c>
      <c r="N13" s="585">
        <f t="shared" si="13"/>
        <v>0</v>
      </c>
      <c r="O13" s="314">
        <f t="shared" si="14"/>
        <v>0</v>
      </c>
      <c r="P13" s="336"/>
      <c r="Q13" s="326"/>
      <c r="R13" s="585">
        <f t="shared" si="15"/>
        <v>0</v>
      </c>
      <c r="S13" s="585">
        <f t="shared" si="16"/>
        <v>0</v>
      </c>
      <c r="T13" s="314">
        <f t="shared" si="17"/>
        <v>0</v>
      </c>
      <c r="U13" s="336"/>
      <c r="V13" s="326"/>
      <c r="W13" s="585">
        <f t="shared" si="18"/>
        <v>0</v>
      </c>
      <c r="X13" s="585">
        <f t="shared" si="19"/>
        <v>0</v>
      </c>
      <c r="Y13" s="314">
        <f t="shared" si="20"/>
        <v>0</v>
      </c>
      <c r="Z13" s="87"/>
      <c r="AA13" s="87"/>
      <c r="AB13" s="87"/>
      <c r="AC13" s="87"/>
      <c r="AD13" s="87"/>
      <c r="AE13" s="87"/>
      <c r="AF13" s="87"/>
      <c r="AG13" s="87"/>
      <c r="AH13" s="87"/>
      <c r="AI13" s="87"/>
      <c r="AJ13" s="87"/>
      <c r="AK13" s="87"/>
      <c r="AL13" s="87"/>
      <c r="AM13" s="87"/>
      <c r="AN13" s="87"/>
      <c r="AO13" s="87"/>
      <c r="AP13" s="87"/>
      <c r="AQ13" s="87"/>
      <c r="AR13" s="87"/>
      <c r="AS13" s="87"/>
      <c r="AT13" s="87"/>
      <c r="AU13" s="87"/>
    </row>
    <row r="14" spans="1:47" s="1" customFormat="1" x14ac:dyDescent="0.35">
      <c r="A14" s="2" t="s">
        <v>2316</v>
      </c>
      <c r="B14" s="40">
        <v>8050</v>
      </c>
      <c r="C14" s="17" t="s">
        <v>553</v>
      </c>
      <c r="D14" s="157" t="s">
        <v>21</v>
      </c>
      <c r="E14" s="27"/>
      <c r="F14" s="562"/>
      <c r="G14" s="274"/>
      <c r="H14" s="274">
        <f t="shared" si="0"/>
        <v>0</v>
      </c>
      <c r="I14" s="715">
        <f t="shared" si="1"/>
        <v>0</v>
      </c>
      <c r="J14" s="282">
        <f t="shared" si="2"/>
        <v>0</v>
      </c>
      <c r="K14" s="337"/>
      <c r="L14" s="331"/>
      <c r="M14" s="585">
        <f t="shared" si="12"/>
        <v>0</v>
      </c>
      <c r="N14" s="585">
        <f t="shared" si="13"/>
        <v>0</v>
      </c>
      <c r="O14" s="314">
        <f t="shared" si="14"/>
        <v>0</v>
      </c>
      <c r="P14" s="336"/>
      <c r="Q14" s="326"/>
      <c r="R14" s="585">
        <f t="shared" si="15"/>
        <v>0</v>
      </c>
      <c r="S14" s="585">
        <f t="shared" si="16"/>
        <v>0</v>
      </c>
      <c r="T14" s="314">
        <f t="shared" si="17"/>
        <v>0</v>
      </c>
      <c r="U14" s="336"/>
      <c r="V14" s="326"/>
      <c r="W14" s="585">
        <f t="shared" si="18"/>
        <v>0</v>
      </c>
      <c r="X14" s="585">
        <f t="shared" si="19"/>
        <v>0</v>
      </c>
      <c r="Y14" s="314">
        <f t="shared" si="20"/>
        <v>0</v>
      </c>
      <c r="Z14" s="87"/>
      <c r="AA14" s="87"/>
      <c r="AB14" s="87"/>
      <c r="AC14" s="87"/>
      <c r="AD14" s="87"/>
      <c r="AE14" s="87"/>
      <c r="AF14" s="87"/>
      <c r="AG14" s="87"/>
      <c r="AH14" s="87"/>
      <c r="AI14" s="87"/>
      <c r="AJ14" s="87"/>
      <c r="AK14" s="87"/>
      <c r="AL14" s="87"/>
      <c r="AM14" s="87"/>
      <c r="AN14" s="87"/>
      <c r="AO14" s="87"/>
      <c r="AP14" s="87"/>
      <c r="AQ14" s="87"/>
      <c r="AR14" s="87"/>
      <c r="AS14" s="87"/>
      <c r="AT14" s="87"/>
      <c r="AU14" s="87"/>
    </row>
    <row r="15" spans="1:47" s="1" customFormat="1" x14ac:dyDescent="0.35">
      <c r="A15" s="2" t="s">
        <v>2317</v>
      </c>
      <c r="B15" s="40">
        <v>8050</v>
      </c>
      <c r="C15" s="17" t="s">
        <v>554</v>
      </c>
      <c r="D15" s="157" t="s">
        <v>21</v>
      </c>
      <c r="E15" s="27"/>
      <c r="F15" s="562"/>
      <c r="G15" s="274"/>
      <c r="H15" s="274">
        <f t="shared" si="0"/>
        <v>0</v>
      </c>
      <c r="I15" s="715">
        <f t="shared" si="1"/>
        <v>0</v>
      </c>
      <c r="J15" s="282">
        <f t="shared" si="2"/>
        <v>0</v>
      </c>
      <c r="K15" s="337"/>
      <c r="L15" s="331"/>
      <c r="M15" s="585">
        <f t="shared" si="12"/>
        <v>0</v>
      </c>
      <c r="N15" s="585">
        <f t="shared" si="13"/>
        <v>0</v>
      </c>
      <c r="O15" s="314">
        <f t="shared" si="14"/>
        <v>0</v>
      </c>
      <c r="P15" s="336"/>
      <c r="Q15" s="326"/>
      <c r="R15" s="585">
        <f t="shared" si="15"/>
        <v>0</v>
      </c>
      <c r="S15" s="585">
        <f t="shared" si="16"/>
        <v>0</v>
      </c>
      <c r="T15" s="314">
        <f t="shared" si="17"/>
        <v>0</v>
      </c>
      <c r="U15" s="336"/>
      <c r="V15" s="326"/>
      <c r="W15" s="585">
        <f t="shared" si="18"/>
        <v>0</v>
      </c>
      <c r="X15" s="585">
        <f t="shared" si="19"/>
        <v>0</v>
      </c>
      <c r="Y15" s="314">
        <f t="shared" si="20"/>
        <v>0</v>
      </c>
      <c r="Z15" s="87"/>
      <c r="AA15" s="87"/>
      <c r="AB15" s="87"/>
      <c r="AC15" s="87"/>
      <c r="AD15" s="87"/>
      <c r="AE15" s="87"/>
      <c r="AF15" s="87"/>
      <c r="AG15" s="87"/>
      <c r="AH15" s="87"/>
      <c r="AI15" s="87"/>
      <c r="AJ15" s="87"/>
      <c r="AK15" s="87"/>
      <c r="AL15" s="87"/>
      <c r="AM15" s="87"/>
      <c r="AN15" s="87"/>
      <c r="AO15" s="87"/>
      <c r="AP15" s="87"/>
      <c r="AQ15" s="87"/>
      <c r="AR15" s="87"/>
      <c r="AS15" s="87"/>
      <c r="AT15" s="87"/>
      <c r="AU15" s="87"/>
    </row>
    <row r="16" spans="1:47" s="1" customFormat="1" x14ac:dyDescent="0.35">
      <c r="A16" s="2" t="s">
        <v>2318</v>
      </c>
      <c r="B16" s="40">
        <v>8050</v>
      </c>
      <c r="C16" s="17" t="s">
        <v>555</v>
      </c>
      <c r="D16" s="157" t="s">
        <v>21</v>
      </c>
      <c r="E16" s="27"/>
      <c r="F16" s="562"/>
      <c r="G16" s="274"/>
      <c r="H16" s="274">
        <f t="shared" si="0"/>
        <v>0</v>
      </c>
      <c r="I16" s="715">
        <f t="shared" si="1"/>
        <v>0</v>
      </c>
      <c r="J16" s="282">
        <f t="shared" si="2"/>
        <v>0</v>
      </c>
      <c r="K16" s="337"/>
      <c r="L16" s="331"/>
      <c r="M16" s="585">
        <f t="shared" si="12"/>
        <v>0</v>
      </c>
      <c r="N16" s="585">
        <f t="shared" si="13"/>
        <v>0</v>
      </c>
      <c r="O16" s="314">
        <f t="shared" si="14"/>
        <v>0</v>
      </c>
      <c r="P16" s="336"/>
      <c r="Q16" s="326"/>
      <c r="R16" s="585">
        <f t="shared" si="15"/>
        <v>0</v>
      </c>
      <c r="S16" s="585">
        <f t="shared" si="16"/>
        <v>0</v>
      </c>
      <c r="T16" s="314">
        <f t="shared" si="17"/>
        <v>0</v>
      </c>
      <c r="U16" s="336"/>
      <c r="V16" s="326"/>
      <c r="W16" s="585">
        <f t="shared" si="18"/>
        <v>0</v>
      </c>
      <c r="X16" s="585">
        <f t="shared" si="19"/>
        <v>0</v>
      </c>
      <c r="Y16" s="314">
        <f t="shared" si="20"/>
        <v>0</v>
      </c>
      <c r="Z16" s="87"/>
      <c r="AA16" s="87"/>
      <c r="AB16" s="87"/>
      <c r="AC16" s="87"/>
      <c r="AD16" s="87"/>
      <c r="AE16" s="87"/>
      <c r="AF16" s="87"/>
      <c r="AG16" s="87"/>
      <c r="AH16" s="87"/>
      <c r="AI16" s="87"/>
      <c r="AJ16" s="87"/>
      <c r="AK16" s="87"/>
      <c r="AL16" s="87"/>
      <c r="AM16" s="87"/>
      <c r="AN16" s="87"/>
      <c r="AO16" s="87"/>
      <c r="AP16" s="87"/>
      <c r="AQ16" s="87"/>
      <c r="AR16" s="87"/>
      <c r="AS16" s="87"/>
      <c r="AT16" s="87"/>
      <c r="AU16" s="87"/>
    </row>
    <row r="17" spans="1:47" s="1" customFormat="1" x14ac:dyDescent="0.35">
      <c r="A17" s="2" t="s">
        <v>2319</v>
      </c>
      <c r="B17" s="40">
        <v>8051</v>
      </c>
      <c r="C17" s="17" t="s">
        <v>556</v>
      </c>
      <c r="D17" s="157" t="s">
        <v>21</v>
      </c>
      <c r="E17" s="27"/>
      <c r="F17" s="562"/>
      <c r="G17" s="274"/>
      <c r="H17" s="274">
        <f t="shared" si="0"/>
        <v>0</v>
      </c>
      <c r="I17" s="715">
        <f t="shared" si="1"/>
        <v>0</v>
      </c>
      <c r="J17" s="282">
        <f t="shared" si="2"/>
        <v>0</v>
      </c>
      <c r="K17" s="337"/>
      <c r="L17" s="331"/>
      <c r="M17" s="585">
        <f t="shared" si="12"/>
        <v>0</v>
      </c>
      <c r="N17" s="585">
        <f t="shared" si="13"/>
        <v>0</v>
      </c>
      <c r="O17" s="314">
        <f t="shared" si="14"/>
        <v>0</v>
      </c>
      <c r="P17" s="336"/>
      <c r="Q17" s="326"/>
      <c r="R17" s="585">
        <f t="shared" si="15"/>
        <v>0</v>
      </c>
      <c r="S17" s="585">
        <f t="shared" si="16"/>
        <v>0</v>
      </c>
      <c r="T17" s="314">
        <f t="shared" si="17"/>
        <v>0</v>
      </c>
      <c r="U17" s="336"/>
      <c r="V17" s="326"/>
      <c r="W17" s="585">
        <f t="shared" si="18"/>
        <v>0</v>
      </c>
      <c r="X17" s="585">
        <f t="shared" si="19"/>
        <v>0</v>
      </c>
      <c r="Y17" s="314">
        <f t="shared" si="20"/>
        <v>0</v>
      </c>
      <c r="Z17" s="87"/>
      <c r="AA17" s="87"/>
      <c r="AB17" s="87"/>
      <c r="AC17" s="87"/>
      <c r="AD17" s="87"/>
      <c r="AE17" s="87"/>
      <c r="AF17" s="87"/>
      <c r="AG17" s="87"/>
      <c r="AH17" s="87"/>
      <c r="AI17" s="87"/>
      <c r="AJ17" s="87"/>
      <c r="AK17" s="87"/>
      <c r="AL17" s="87"/>
      <c r="AM17" s="87"/>
      <c r="AN17" s="87"/>
      <c r="AO17" s="87"/>
      <c r="AP17" s="87"/>
      <c r="AQ17" s="87"/>
      <c r="AR17" s="87"/>
      <c r="AS17" s="87"/>
      <c r="AT17" s="87"/>
      <c r="AU17" s="87"/>
    </row>
    <row r="18" spans="1:47" s="1" customFormat="1" x14ac:dyDescent="0.35">
      <c r="A18" s="2" t="s">
        <v>2320</v>
      </c>
      <c r="B18" s="40">
        <v>8051</v>
      </c>
      <c r="C18" s="17" t="s">
        <v>557</v>
      </c>
      <c r="D18" s="157" t="s">
        <v>21</v>
      </c>
      <c r="E18" s="27"/>
      <c r="F18" s="562"/>
      <c r="G18" s="274"/>
      <c r="H18" s="274">
        <f t="shared" si="0"/>
        <v>0</v>
      </c>
      <c r="I18" s="715">
        <f t="shared" si="1"/>
        <v>0</v>
      </c>
      <c r="J18" s="282">
        <f t="shared" si="2"/>
        <v>0</v>
      </c>
      <c r="K18" s="337"/>
      <c r="L18" s="331"/>
      <c r="M18" s="585">
        <f t="shared" si="12"/>
        <v>0</v>
      </c>
      <c r="N18" s="585">
        <f t="shared" si="13"/>
        <v>0</v>
      </c>
      <c r="O18" s="314">
        <f t="shared" si="14"/>
        <v>0</v>
      </c>
      <c r="P18" s="336"/>
      <c r="Q18" s="326"/>
      <c r="R18" s="585">
        <f t="shared" si="15"/>
        <v>0</v>
      </c>
      <c r="S18" s="585">
        <f t="shared" si="16"/>
        <v>0</v>
      </c>
      <c r="T18" s="314">
        <f t="shared" si="17"/>
        <v>0</v>
      </c>
      <c r="U18" s="336"/>
      <c r="V18" s="326"/>
      <c r="W18" s="585">
        <f t="shared" si="18"/>
        <v>0</v>
      </c>
      <c r="X18" s="585">
        <f t="shared" si="19"/>
        <v>0</v>
      </c>
      <c r="Y18" s="314">
        <f t="shared" si="20"/>
        <v>0</v>
      </c>
      <c r="Z18" s="87"/>
      <c r="AA18" s="87"/>
      <c r="AB18" s="87"/>
      <c r="AC18" s="87"/>
      <c r="AD18" s="87"/>
      <c r="AE18" s="87"/>
      <c r="AF18" s="87"/>
      <c r="AG18" s="87"/>
      <c r="AH18" s="87"/>
      <c r="AI18" s="87"/>
      <c r="AJ18" s="87"/>
      <c r="AK18" s="87"/>
      <c r="AL18" s="87"/>
      <c r="AM18" s="87"/>
      <c r="AN18" s="87"/>
      <c r="AO18" s="87"/>
      <c r="AP18" s="87"/>
      <c r="AQ18" s="87"/>
      <c r="AR18" s="87"/>
      <c r="AS18" s="87"/>
      <c r="AT18" s="87"/>
      <c r="AU18" s="87"/>
    </row>
    <row r="19" spans="1:47" s="1" customFormat="1" x14ac:dyDescent="0.35">
      <c r="A19" s="2" t="s">
        <v>2321</v>
      </c>
      <c r="B19" s="40">
        <v>8051</v>
      </c>
      <c r="C19" s="17" t="s">
        <v>558</v>
      </c>
      <c r="D19" s="157" t="s">
        <v>21</v>
      </c>
      <c r="E19" s="27"/>
      <c r="F19" s="562"/>
      <c r="G19" s="274"/>
      <c r="H19" s="274">
        <f t="shared" si="0"/>
        <v>0</v>
      </c>
      <c r="I19" s="715">
        <f t="shared" si="1"/>
        <v>0</v>
      </c>
      <c r="J19" s="282">
        <f t="shared" si="2"/>
        <v>0</v>
      </c>
      <c r="K19" s="337"/>
      <c r="L19" s="331"/>
      <c r="M19" s="585">
        <f t="shared" si="12"/>
        <v>0</v>
      </c>
      <c r="N19" s="585">
        <f t="shared" si="13"/>
        <v>0</v>
      </c>
      <c r="O19" s="314">
        <f t="shared" si="14"/>
        <v>0</v>
      </c>
      <c r="P19" s="336"/>
      <c r="Q19" s="326"/>
      <c r="R19" s="585">
        <f t="shared" si="15"/>
        <v>0</v>
      </c>
      <c r="S19" s="585">
        <f t="shared" si="16"/>
        <v>0</v>
      </c>
      <c r="T19" s="314">
        <f t="shared" si="17"/>
        <v>0</v>
      </c>
      <c r="U19" s="336"/>
      <c r="V19" s="326"/>
      <c r="W19" s="585">
        <f t="shared" si="18"/>
        <v>0</v>
      </c>
      <c r="X19" s="585">
        <f t="shared" si="19"/>
        <v>0</v>
      </c>
      <c r="Y19" s="314">
        <f t="shared" si="20"/>
        <v>0</v>
      </c>
      <c r="Z19" s="87"/>
      <c r="AA19" s="87"/>
      <c r="AB19" s="87"/>
      <c r="AC19" s="87"/>
      <c r="AD19" s="87"/>
      <c r="AE19" s="87"/>
      <c r="AF19" s="87"/>
      <c r="AG19" s="87"/>
      <c r="AH19" s="87"/>
      <c r="AI19" s="87"/>
      <c r="AJ19" s="87"/>
      <c r="AK19" s="87"/>
      <c r="AL19" s="87"/>
      <c r="AM19" s="87"/>
      <c r="AN19" s="87"/>
      <c r="AO19" s="87"/>
      <c r="AP19" s="87"/>
      <c r="AQ19" s="87"/>
      <c r="AR19" s="87"/>
      <c r="AS19" s="87"/>
      <c r="AT19" s="87"/>
      <c r="AU19" s="87"/>
    </row>
    <row r="20" spans="1:47" s="1" customFormat="1" ht="31" x14ac:dyDescent="0.35">
      <c r="A20" s="2" t="s">
        <v>2322</v>
      </c>
      <c r="B20" s="40">
        <v>8054</v>
      </c>
      <c r="C20" s="17" t="s">
        <v>1511</v>
      </c>
      <c r="D20" s="157" t="s">
        <v>21</v>
      </c>
      <c r="E20" s="27"/>
      <c r="F20" s="562"/>
      <c r="G20" s="274"/>
      <c r="H20" s="274">
        <f t="shared" si="0"/>
        <v>0</v>
      </c>
      <c r="I20" s="715">
        <f t="shared" si="1"/>
        <v>0</v>
      </c>
      <c r="J20" s="282">
        <f t="shared" si="2"/>
        <v>0</v>
      </c>
      <c r="K20" s="337"/>
      <c r="L20" s="331"/>
      <c r="M20" s="585">
        <f t="shared" si="12"/>
        <v>0</v>
      </c>
      <c r="N20" s="585">
        <f t="shared" si="13"/>
        <v>0</v>
      </c>
      <c r="O20" s="314">
        <f t="shared" si="14"/>
        <v>0</v>
      </c>
      <c r="P20" s="336"/>
      <c r="Q20" s="326"/>
      <c r="R20" s="585">
        <f t="shared" si="15"/>
        <v>0</v>
      </c>
      <c r="S20" s="585">
        <f t="shared" si="16"/>
        <v>0</v>
      </c>
      <c r="T20" s="314">
        <f t="shared" si="17"/>
        <v>0</v>
      </c>
      <c r="U20" s="336"/>
      <c r="V20" s="326"/>
      <c r="W20" s="585">
        <f t="shared" si="18"/>
        <v>0</v>
      </c>
      <c r="X20" s="585">
        <f t="shared" si="19"/>
        <v>0</v>
      </c>
      <c r="Y20" s="314">
        <f t="shared" si="20"/>
        <v>0</v>
      </c>
      <c r="Z20" s="87"/>
      <c r="AA20" s="87"/>
      <c r="AB20" s="87"/>
      <c r="AC20" s="87"/>
      <c r="AD20" s="87"/>
      <c r="AE20" s="87"/>
      <c r="AF20" s="87"/>
      <c r="AG20" s="87"/>
      <c r="AH20" s="87"/>
      <c r="AI20" s="87"/>
      <c r="AJ20" s="87"/>
      <c r="AK20" s="87"/>
      <c r="AL20" s="87"/>
      <c r="AM20" s="87"/>
      <c r="AN20" s="87"/>
      <c r="AO20" s="87"/>
      <c r="AP20" s="87"/>
      <c r="AQ20" s="87"/>
      <c r="AR20" s="87"/>
      <c r="AS20" s="87"/>
      <c r="AT20" s="87"/>
      <c r="AU20" s="87"/>
    </row>
    <row r="21" spans="1:47" s="1" customFormat="1" ht="31" x14ac:dyDescent="0.35">
      <c r="A21" s="2" t="s">
        <v>2323</v>
      </c>
      <c r="B21" s="40">
        <v>8054</v>
      </c>
      <c r="C21" s="17" t="s">
        <v>1504</v>
      </c>
      <c r="D21" s="157" t="s">
        <v>21</v>
      </c>
      <c r="E21" s="27"/>
      <c r="F21" s="562"/>
      <c r="G21" s="274"/>
      <c r="H21" s="274">
        <f t="shared" si="0"/>
        <v>0</v>
      </c>
      <c r="I21" s="715">
        <f t="shared" si="1"/>
        <v>0</v>
      </c>
      <c r="J21" s="282">
        <f t="shared" si="2"/>
        <v>0</v>
      </c>
      <c r="K21" s="337"/>
      <c r="L21" s="331"/>
      <c r="M21" s="585">
        <f t="shared" si="12"/>
        <v>0</v>
      </c>
      <c r="N21" s="585">
        <f t="shared" si="13"/>
        <v>0</v>
      </c>
      <c r="O21" s="314">
        <f t="shared" si="14"/>
        <v>0</v>
      </c>
      <c r="P21" s="336"/>
      <c r="Q21" s="326"/>
      <c r="R21" s="585">
        <f t="shared" si="15"/>
        <v>0</v>
      </c>
      <c r="S21" s="585">
        <f t="shared" si="16"/>
        <v>0</v>
      </c>
      <c r="T21" s="314">
        <f t="shared" si="17"/>
        <v>0</v>
      </c>
      <c r="U21" s="336"/>
      <c r="V21" s="326"/>
      <c r="W21" s="585">
        <f t="shared" si="18"/>
        <v>0</v>
      </c>
      <c r="X21" s="585">
        <f t="shared" si="19"/>
        <v>0</v>
      </c>
      <c r="Y21" s="314">
        <f t="shared" si="20"/>
        <v>0</v>
      </c>
      <c r="Z21" s="87"/>
      <c r="AA21" s="87"/>
      <c r="AB21" s="87"/>
      <c r="AC21" s="87"/>
      <c r="AD21" s="87"/>
      <c r="AE21" s="87"/>
      <c r="AF21" s="87"/>
      <c r="AG21" s="87"/>
      <c r="AH21" s="87"/>
      <c r="AI21" s="87"/>
      <c r="AJ21" s="87"/>
      <c r="AK21" s="87"/>
      <c r="AL21" s="87"/>
      <c r="AM21" s="87"/>
      <c r="AN21" s="87"/>
      <c r="AO21" s="87"/>
      <c r="AP21" s="87"/>
      <c r="AQ21" s="87"/>
      <c r="AR21" s="87"/>
      <c r="AS21" s="87"/>
      <c r="AT21" s="87"/>
      <c r="AU21" s="87"/>
    </row>
    <row r="22" spans="1:47" s="1" customFormat="1" ht="31" x14ac:dyDescent="0.35">
      <c r="A22" s="2" t="s">
        <v>3133</v>
      </c>
      <c r="B22" s="40">
        <v>8054</v>
      </c>
      <c r="C22" s="17" t="s">
        <v>1505</v>
      </c>
      <c r="D22" s="157" t="s">
        <v>21</v>
      </c>
      <c r="E22" s="27"/>
      <c r="F22" s="562"/>
      <c r="G22" s="274"/>
      <c r="H22" s="274">
        <f t="shared" si="0"/>
        <v>0</v>
      </c>
      <c r="I22" s="715">
        <f t="shared" si="1"/>
        <v>0</v>
      </c>
      <c r="J22" s="282">
        <f t="shared" si="2"/>
        <v>0</v>
      </c>
      <c r="K22" s="337"/>
      <c r="L22" s="331"/>
      <c r="M22" s="585">
        <f t="shared" si="12"/>
        <v>0</v>
      </c>
      <c r="N22" s="585">
        <f t="shared" si="13"/>
        <v>0</v>
      </c>
      <c r="O22" s="314">
        <f t="shared" si="14"/>
        <v>0</v>
      </c>
      <c r="P22" s="336"/>
      <c r="Q22" s="326"/>
      <c r="R22" s="585">
        <f t="shared" si="15"/>
        <v>0</v>
      </c>
      <c r="S22" s="585">
        <f t="shared" si="16"/>
        <v>0</v>
      </c>
      <c r="T22" s="314">
        <f t="shared" si="17"/>
        <v>0</v>
      </c>
      <c r="U22" s="336"/>
      <c r="V22" s="326"/>
      <c r="W22" s="585">
        <f t="shared" si="18"/>
        <v>0</v>
      </c>
      <c r="X22" s="585">
        <f t="shared" si="19"/>
        <v>0</v>
      </c>
      <c r="Y22" s="314">
        <f t="shared" si="20"/>
        <v>0</v>
      </c>
      <c r="Z22" s="87"/>
      <c r="AA22" s="87"/>
      <c r="AB22" s="87"/>
      <c r="AC22" s="87"/>
      <c r="AD22" s="87"/>
      <c r="AE22" s="87"/>
      <c r="AF22" s="87"/>
      <c r="AG22" s="87"/>
      <c r="AH22" s="87"/>
      <c r="AI22" s="87"/>
      <c r="AJ22" s="87"/>
      <c r="AK22" s="87"/>
      <c r="AL22" s="87"/>
      <c r="AM22" s="87"/>
      <c r="AN22" s="87"/>
      <c r="AO22" s="87"/>
      <c r="AP22" s="87"/>
      <c r="AQ22" s="87"/>
      <c r="AR22" s="87"/>
      <c r="AS22" s="87"/>
      <c r="AT22" s="87"/>
      <c r="AU22" s="87"/>
    </row>
    <row r="23" spans="1:47" s="1" customFormat="1" ht="31" x14ac:dyDescent="0.35">
      <c r="A23" s="2" t="s">
        <v>3134</v>
      </c>
      <c r="B23" s="40">
        <v>8054</v>
      </c>
      <c r="C23" s="17" t="s">
        <v>1506</v>
      </c>
      <c r="D23" s="157" t="s">
        <v>21</v>
      </c>
      <c r="E23" s="27"/>
      <c r="F23" s="562"/>
      <c r="G23" s="274"/>
      <c r="H23" s="274">
        <f t="shared" si="0"/>
        <v>0</v>
      </c>
      <c r="I23" s="715">
        <f t="shared" si="1"/>
        <v>0</v>
      </c>
      <c r="J23" s="282">
        <f t="shared" si="2"/>
        <v>0</v>
      </c>
      <c r="K23" s="337"/>
      <c r="L23" s="331"/>
      <c r="M23" s="585">
        <f t="shared" si="12"/>
        <v>0</v>
      </c>
      <c r="N23" s="585">
        <f t="shared" si="13"/>
        <v>0</v>
      </c>
      <c r="O23" s="314">
        <f t="shared" si="14"/>
        <v>0</v>
      </c>
      <c r="P23" s="336"/>
      <c r="Q23" s="326"/>
      <c r="R23" s="585">
        <f t="shared" si="15"/>
        <v>0</v>
      </c>
      <c r="S23" s="585">
        <f t="shared" si="16"/>
        <v>0</v>
      </c>
      <c r="T23" s="314">
        <f t="shared" si="17"/>
        <v>0</v>
      </c>
      <c r="U23" s="336"/>
      <c r="V23" s="326"/>
      <c r="W23" s="585">
        <f t="shared" si="18"/>
        <v>0</v>
      </c>
      <c r="X23" s="585">
        <f t="shared" si="19"/>
        <v>0</v>
      </c>
      <c r="Y23" s="314">
        <f t="shared" si="20"/>
        <v>0</v>
      </c>
      <c r="Z23" s="87"/>
      <c r="AA23" s="87"/>
      <c r="AB23" s="87"/>
      <c r="AC23" s="87"/>
      <c r="AD23" s="87"/>
      <c r="AE23" s="87"/>
      <c r="AF23" s="87"/>
      <c r="AG23" s="87"/>
      <c r="AH23" s="87"/>
      <c r="AI23" s="87"/>
      <c r="AJ23" s="87"/>
      <c r="AK23" s="87"/>
      <c r="AL23" s="87"/>
      <c r="AM23" s="87"/>
      <c r="AN23" s="87"/>
      <c r="AO23" s="87"/>
      <c r="AP23" s="87"/>
      <c r="AQ23" s="87"/>
      <c r="AR23" s="87"/>
      <c r="AS23" s="87"/>
      <c r="AT23" s="87"/>
      <c r="AU23" s="87"/>
    </row>
    <row r="24" spans="1:47" s="1" customFormat="1" ht="31" x14ac:dyDescent="0.35">
      <c r="A24" s="2" t="s">
        <v>3135</v>
      </c>
      <c r="B24" s="40">
        <v>8055</v>
      </c>
      <c r="C24" s="17" t="s">
        <v>1507</v>
      </c>
      <c r="D24" s="157" t="s">
        <v>21</v>
      </c>
      <c r="E24" s="27"/>
      <c r="F24" s="562"/>
      <c r="G24" s="274"/>
      <c r="H24" s="274">
        <f t="shared" si="0"/>
        <v>0</v>
      </c>
      <c r="I24" s="715">
        <f t="shared" si="1"/>
        <v>0</v>
      </c>
      <c r="J24" s="282">
        <f t="shared" si="2"/>
        <v>0</v>
      </c>
      <c r="K24" s="337"/>
      <c r="L24" s="331"/>
      <c r="M24" s="585">
        <f t="shared" si="12"/>
        <v>0</v>
      </c>
      <c r="N24" s="585">
        <f t="shared" si="13"/>
        <v>0</v>
      </c>
      <c r="O24" s="314">
        <f t="shared" si="14"/>
        <v>0</v>
      </c>
      <c r="P24" s="336"/>
      <c r="Q24" s="326"/>
      <c r="R24" s="585">
        <f t="shared" si="15"/>
        <v>0</v>
      </c>
      <c r="S24" s="585">
        <f t="shared" si="16"/>
        <v>0</v>
      </c>
      <c r="T24" s="314">
        <f t="shared" si="17"/>
        <v>0</v>
      </c>
      <c r="U24" s="336"/>
      <c r="V24" s="326"/>
      <c r="W24" s="585">
        <f t="shared" si="18"/>
        <v>0</v>
      </c>
      <c r="X24" s="585">
        <f t="shared" si="19"/>
        <v>0</v>
      </c>
      <c r="Y24" s="314">
        <f t="shared" si="20"/>
        <v>0</v>
      </c>
      <c r="Z24" s="87"/>
      <c r="AA24" s="87"/>
      <c r="AB24" s="87"/>
      <c r="AC24" s="87"/>
      <c r="AD24" s="87"/>
      <c r="AE24" s="87"/>
      <c r="AF24" s="87"/>
      <c r="AG24" s="87"/>
      <c r="AH24" s="87"/>
      <c r="AI24" s="87"/>
      <c r="AJ24" s="87"/>
      <c r="AK24" s="87"/>
      <c r="AL24" s="87"/>
      <c r="AM24" s="87"/>
      <c r="AN24" s="87"/>
      <c r="AO24" s="87"/>
      <c r="AP24" s="87"/>
      <c r="AQ24" s="87"/>
      <c r="AR24" s="87"/>
      <c r="AS24" s="87"/>
      <c r="AT24" s="87"/>
      <c r="AU24" s="87"/>
    </row>
    <row r="25" spans="1:47" s="1" customFormat="1" ht="31" x14ac:dyDescent="0.35">
      <c r="A25" s="2" t="s">
        <v>3136</v>
      </c>
      <c r="B25" s="40">
        <v>8055</v>
      </c>
      <c r="C25" s="17" t="s">
        <v>1508</v>
      </c>
      <c r="D25" s="157" t="s">
        <v>21</v>
      </c>
      <c r="E25" s="27"/>
      <c r="F25" s="562"/>
      <c r="G25" s="274"/>
      <c r="H25" s="274">
        <f t="shared" si="0"/>
        <v>0</v>
      </c>
      <c r="I25" s="715">
        <f t="shared" si="1"/>
        <v>0</v>
      </c>
      <c r="J25" s="282">
        <f t="shared" si="2"/>
        <v>0</v>
      </c>
      <c r="K25" s="337"/>
      <c r="L25" s="331"/>
      <c r="M25" s="585">
        <f t="shared" si="12"/>
        <v>0</v>
      </c>
      <c r="N25" s="585">
        <f t="shared" si="13"/>
        <v>0</v>
      </c>
      <c r="O25" s="314">
        <f t="shared" si="14"/>
        <v>0</v>
      </c>
      <c r="P25" s="336"/>
      <c r="Q25" s="326"/>
      <c r="R25" s="585">
        <f t="shared" si="15"/>
        <v>0</v>
      </c>
      <c r="S25" s="585">
        <f t="shared" si="16"/>
        <v>0</v>
      </c>
      <c r="T25" s="314">
        <f t="shared" si="17"/>
        <v>0</v>
      </c>
      <c r="U25" s="336"/>
      <c r="V25" s="326"/>
      <c r="W25" s="585">
        <f t="shared" si="18"/>
        <v>0</v>
      </c>
      <c r="X25" s="585">
        <f t="shared" si="19"/>
        <v>0</v>
      </c>
      <c r="Y25" s="314">
        <f t="shared" si="20"/>
        <v>0</v>
      </c>
      <c r="Z25" s="87"/>
      <c r="AA25" s="87"/>
      <c r="AB25" s="87"/>
      <c r="AC25" s="87"/>
      <c r="AD25" s="87"/>
      <c r="AE25" s="87"/>
      <c r="AF25" s="87"/>
      <c r="AG25" s="87"/>
      <c r="AH25" s="87"/>
      <c r="AI25" s="87"/>
      <c r="AJ25" s="87"/>
      <c r="AK25" s="87"/>
      <c r="AL25" s="87"/>
      <c r="AM25" s="87"/>
      <c r="AN25" s="87"/>
      <c r="AO25" s="87"/>
      <c r="AP25" s="87"/>
      <c r="AQ25" s="87"/>
      <c r="AR25" s="87"/>
      <c r="AS25" s="87"/>
      <c r="AT25" s="87"/>
      <c r="AU25" s="87"/>
    </row>
    <row r="26" spans="1:47" s="1" customFormat="1" ht="31" x14ac:dyDescent="0.35">
      <c r="A26" s="2" t="s">
        <v>2324</v>
      </c>
      <c r="B26" s="40">
        <v>8055</v>
      </c>
      <c r="C26" s="17" t="s">
        <v>1509</v>
      </c>
      <c r="D26" s="157" t="s">
        <v>21</v>
      </c>
      <c r="E26" s="27"/>
      <c r="F26" s="562"/>
      <c r="G26" s="274"/>
      <c r="H26" s="274">
        <f t="shared" si="0"/>
        <v>0</v>
      </c>
      <c r="I26" s="715">
        <f t="shared" si="1"/>
        <v>0</v>
      </c>
      <c r="J26" s="282">
        <f t="shared" si="2"/>
        <v>0</v>
      </c>
      <c r="K26" s="337"/>
      <c r="L26" s="331"/>
      <c r="M26" s="585">
        <f t="shared" si="12"/>
        <v>0</v>
      </c>
      <c r="N26" s="585">
        <f t="shared" si="13"/>
        <v>0</v>
      </c>
      <c r="O26" s="314">
        <f t="shared" si="14"/>
        <v>0</v>
      </c>
      <c r="P26" s="336"/>
      <c r="Q26" s="326"/>
      <c r="R26" s="585">
        <f t="shared" si="15"/>
        <v>0</v>
      </c>
      <c r="S26" s="585">
        <f t="shared" si="16"/>
        <v>0</v>
      </c>
      <c r="T26" s="314">
        <f t="shared" si="17"/>
        <v>0</v>
      </c>
      <c r="U26" s="336"/>
      <c r="V26" s="326"/>
      <c r="W26" s="585">
        <f t="shared" si="18"/>
        <v>0</v>
      </c>
      <c r="X26" s="585">
        <f t="shared" si="19"/>
        <v>0</v>
      </c>
      <c r="Y26" s="314">
        <f t="shared" si="20"/>
        <v>0</v>
      </c>
      <c r="Z26" s="87"/>
      <c r="AA26" s="87"/>
      <c r="AB26" s="87"/>
      <c r="AC26" s="87"/>
      <c r="AD26" s="87"/>
      <c r="AE26" s="87"/>
      <c r="AF26" s="87"/>
      <c r="AG26" s="87"/>
      <c r="AH26" s="87"/>
      <c r="AI26" s="87"/>
      <c r="AJ26" s="87"/>
      <c r="AK26" s="87"/>
      <c r="AL26" s="87"/>
      <c r="AM26" s="87"/>
      <c r="AN26" s="87"/>
      <c r="AO26" s="87"/>
      <c r="AP26" s="87"/>
      <c r="AQ26" s="87"/>
      <c r="AR26" s="87"/>
      <c r="AS26" s="87"/>
      <c r="AT26" s="87"/>
      <c r="AU26" s="87"/>
    </row>
    <row r="27" spans="1:47" s="1" customFormat="1" ht="31" x14ac:dyDescent="0.35">
      <c r="A27" s="2" t="s">
        <v>2325</v>
      </c>
      <c r="B27" s="40">
        <v>8055</v>
      </c>
      <c r="C27" s="17" t="s">
        <v>1510</v>
      </c>
      <c r="D27" s="157" t="s">
        <v>21</v>
      </c>
      <c r="E27" s="27"/>
      <c r="F27" s="562"/>
      <c r="G27" s="274"/>
      <c r="H27" s="274">
        <f t="shared" si="0"/>
        <v>0</v>
      </c>
      <c r="I27" s="715">
        <f t="shared" si="1"/>
        <v>0</v>
      </c>
      <c r="J27" s="282">
        <f t="shared" si="2"/>
        <v>0</v>
      </c>
      <c r="K27" s="337"/>
      <c r="L27" s="331"/>
      <c r="M27" s="585">
        <f t="shared" si="12"/>
        <v>0</v>
      </c>
      <c r="N27" s="585">
        <f t="shared" si="13"/>
        <v>0</v>
      </c>
      <c r="O27" s="314">
        <f t="shared" si="14"/>
        <v>0</v>
      </c>
      <c r="P27" s="336"/>
      <c r="Q27" s="326"/>
      <c r="R27" s="585">
        <f t="shared" si="15"/>
        <v>0</v>
      </c>
      <c r="S27" s="585">
        <f t="shared" si="16"/>
        <v>0</v>
      </c>
      <c r="T27" s="314">
        <f t="shared" si="17"/>
        <v>0</v>
      </c>
      <c r="U27" s="336"/>
      <c r="V27" s="326"/>
      <c r="W27" s="585">
        <f t="shared" si="18"/>
        <v>0</v>
      </c>
      <c r="X27" s="585">
        <f t="shared" si="19"/>
        <v>0</v>
      </c>
      <c r="Y27" s="314">
        <f t="shared" si="20"/>
        <v>0</v>
      </c>
      <c r="Z27" s="87"/>
      <c r="AA27" s="87"/>
      <c r="AB27" s="87"/>
      <c r="AC27" s="87"/>
      <c r="AD27" s="87"/>
      <c r="AE27" s="87"/>
      <c r="AF27" s="87"/>
      <c r="AG27" s="87"/>
      <c r="AH27" s="87"/>
      <c r="AI27" s="87"/>
      <c r="AJ27" s="87"/>
      <c r="AK27" s="87"/>
      <c r="AL27" s="87"/>
      <c r="AM27" s="87"/>
      <c r="AN27" s="87"/>
      <c r="AO27" s="87"/>
      <c r="AP27" s="87"/>
      <c r="AQ27" s="87"/>
      <c r="AR27" s="87"/>
      <c r="AS27" s="87"/>
      <c r="AT27" s="87"/>
      <c r="AU27" s="87"/>
    </row>
    <row r="28" spans="1:47" s="1" customFormat="1" x14ac:dyDescent="0.35">
      <c r="A28" s="2" t="s">
        <v>2326</v>
      </c>
      <c r="B28" s="40">
        <v>8025</v>
      </c>
      <c r="C28" s="17" t="s">
        <v>559</v>
      </c>
      <c r="D28" s="157" t="s">
        <v>21</v>
      </c>
      <c r="E28" s="27"/>
      <c r="F28" s="562"/>
      <c r="G28" s="274"/>
      <c r="H28" s="274">
        <f t="shared" si="0"/>
        <v>0</v>
      </c>
      <c r="I28" s="715">
        <f t="shared" si="1"/>
        <v>0</v>
      </c>
      <c r="J28" s="282">
        <f t="shared" si="2"/>
        <v>0</v>
      </c>
      <c r="K28" s="337"/>
      <c r="L28" s="331"/>
      <c r="M28" s="585">
        <f t="shared" si="12"/>
        <v>0</v>
      </c>
      <c r="N28" s="585">
        <f t="shared" si="13"/>
        <v>0</v>
      </c>
      <c r="O28" s="314">
        <f t="shared" si="14"/>
        <v>0</v>
      </c>
      <c r="P28" s="336"/>
      <c r="Q28" s="326"/>
      <c r="R28" s="585">
        <f t="shared" si="15"/>
        <v>0</v>
      </c>
      <c r="S28" s="585">
        <f t="shared" si="16"/>
        <v>0</v>
      </c>
      <c r="T28" s="314">
        <f t="shared" si="17"/>
        <v>0</v>
      </c>
      <c r="U28" s="336"/>
      <c r="V28" s="326"/>
      <c r="W28" s="585">
        <f t="shared" si="18"/>
        <v>0</v>
      </c>
      <c r="X28" s="585">
        <f t="shared" si="19"/>
        <v>0</v>
      </c>
      <c r="Y28" s="314">
        <f t="shared" si="20"/>
        <v>0</v>
      </c>
      <c r="Z28" s="87"/>
      <c r="AA28" s="87"/>
      <c r="AB28" s="87"/>
      <c r="AC28" s="87"/>
      <c r="AD28" s="87"/>
      <c r="AE28" s="87"/>
      <c r="AF28" s="87"/>
      <c r="AG28" s="87"/>
      <c r="AH28" s="87"/>
      <c r="AI28" s="87"/>
      <c r="AJ28" s="87"/>
      <c r="AK28" s="87"/>
      <c r="AL28" s="87"/>
      <c r="AM28" s="87"/>
      <c r="AN28" s="87"/>
      <c r="AO28" s="87"/>
      <c r="AP28" s="87"/>
      <c r="AQ28" s="87"/>
      <c r="AR28" s="87"/>
      <c r="AS28" s="87"/>
      <c r="AT28" s="87"/>
      <c r="AU28" s="87"/>
    </row>
    <row r="29" spans="1:47" s="1" customFormat="1" x14ac:dyDescent="0.35">
      <c r="A29" s="2" t="s">
        <v>2327</v>
      </c>
      <c r="B29" s="40">
        <v>8025</v>
      </c>
      <c r="C29" s="17" t="s">
        <v>560</v>
      </c>
      <c r="D29" s="157" t="s">
        <v>21</v>
      </c>
      <c r="E29" s="27"/>
      <c r="F29" s="562"/>
      <c r="G29" s="274"/>
      <c r="H29" s="274">
        <f t="shared" si="0"/>
        <v>0</v>
      </c>
      <c r="I29" s="715">
        <f t="shared" si="1"/>
        <v>0</v>
      </c>
      <c r="J29" s="282">
        <f t="shared" si="2"/>
        <v>0</v>
      </c>
      <c r="K29" s="337"/>
      <c r="L29" s="331"/>
      <c r="M29" s="585">
        <f t="shared" si="12"/>
        <v>0</v>
      </c>
      <c r="N29" s="585">
        <f t="shared" si="13"/>
        <v>0</v>
      </c>
      <c r="O29" s="314">
        <f t="shared" si="14"/>
        <v>0</v>
      </c>
      <c r="P29" s="336"/>
      <c r="Q29" s="326"/>
      <c r="R29" s="585">
        <f t="shared" si="15"/>
        <v>0</v>
      </c>
      <c r="S29" s="585">
        <f t="shared" si="16"/>
        <v>0</v>
      </c>
      <c r="T29" s="314">
        <f t="shared" si="17"/>
        <v>0</v>
      </c>
      <c r="U29" s="336"/>
      <c r="V29" s="326"/>
      <c r="W29" s="585">
        <f t="shared" si="18"/>
        <v>0</v>
      </c>
      <c r="X29" s="585">
        <f t="shared" si="19"/>
        <v>0</v>
      </c>
      <c r="Y29" s="314">
        <f t="shared" si="20"/>
        <v>0</v>
      </c>
      <c r="Z29" s="87"/>
      <c r="AA29" s="87"/>
      <c r="AB29" s="87"/>
      <c r="AC29" s="87"/>
      <c r="AD29" s="87"/>
      <c r="AE29" s="87"/>
      <c r="AF29" s="87"/>
      <c r="AG29" s="87"/>
      <c r="AH29" s="87"/>
      <c r="AI29" s="87"/>
      <c r="AJ29" s="87"/>
      <c r="AK29" s="87"/>
      <c r="AL29" s="87"/>
      <c r="AM29" s="87"/>
      <c r="AN29" s="87"/>
      <c r="AO29" s="87"/>
      <c r="AP29" s="87"/>
      <c r="AQ29" s="87"/>
      <c r="AR29" s="87"/>
      <c r="AS29" s="87"/>
      <c r="AT29" s="87"/>
      <c r="AU29" s="87"/>
    </row>
    <row r="30" spans="1:47" s="1" customFormat="1" x14ac:dyDescent="0.35">
      <c r="A30" s="2" t="s">
        <v>2328</v>
      </c>
      <c r="B30" s="40">
        <v>8025</v>
      </c>
      <c r="C30" s="17" t="s">
        <v>678</v>
      </c>
      <c r="D30" s="157" t="s">
        <v>21</v>
      </c>
      <c r="E30" s="27"/>
      <c r="F30" s="562"/>
      <c r="G30" s="274"/>
      <c r="H30" s="274">
        <f t="shared" si="0"/>
        <v>0</v>
      </c>
      <c r="I30" s="715">
        <f t="shared" si="1"/>
        <v>0</v>
      </c>
      <c r="J30" s="282">
        <f t="shared" si="2"/>
        <v>0</v>
      </c>
      <c r="K30" s="337"/>
      <c r="L30" s="331"/>
      <c r="M30" s="585">
        <f t="shared" si="12"/>
        <v>0</v>
      </c>
      <c r="N30" s="585">
        <f t="shared" si="13"/>
        <v>0</v>
      </c>
      <c r="O30" s="314">
        <f t="shared" si="14"/>
        <v>0</v>
      </c>
      <c r="P30" s="336"/>
      <c r="Q30" s="326"/>
      <c r="R30" s="585">
        <f t="shared" si="15"/>
        <v>0</v>
      </c>
      <c r="S30" s="585">
        <f t="shared" si="16"/>
        <v>0</v>
      </c>
      <c r="T30" s="314">
        <f t="shared" si="17"/>
        <v>0</v>
      </c>
      <c r="U30" s="336"/>
      <c r="V30" s="326"/>
      <c r="W30" s="585">
        <f t="shared" si="18"/>
        <v>0</v>
      </c>
      <c r="X30" s="585">
        <f t="shared" si="19"/>
        <v>0</v>
      </c>
      <c r="Y30" s="314">
        <f t="shared" si="20"/>
        <v>0</v>
      </c>
      <c r="Z30" s="87"/>
      <c r="AA30" s="87"/>
      <c r="AB30" s="87"/>
      <c r="AC30" s="87"/>
      <c r="AD30" s="87"/>
      <c r="AE30" s="87"/>
      <c r="AF30" s="87"/>
      <c r="AG30" s="87"/>
      <c r="AH30" s="87"/>
      <c r="AI30" s="87"/>
      <c r="AJ30" s="87"/>
      <c r="AK30" s="87"/>
      <c r="AL30" s="87"/>
      <c r="AM30" s="87"/>
      <c r="AN30" s="87"/>
      <c r="AO30" s="87"/>
      <c r="AP30" s="87"/>
      <c r="AQ30" s="87"/>
      <c r="AR30" s="87"/>
      <c r="AS30" s="87"/>
      <c r="AT30" s="87"/>
      <c r="AU30" s="87"/>
    </row>
    <row r="31" spans="1:47" s="1" customFormat="1" x14ac:dyDescent="0.35">
      <c r="A31" s="2" t="s">
        <v>2329</v>
      </c>
      <c r="B31" s="40">
        <v>8025</v>
      </c>
      <c r="C31" s="17" t="s">
        <v>679</v>
      </c>
      <c r="D31" s="157" t="s">
        <v>21</v>
      </c>
      <c r="E31" s="27"/>
      <c r="F31" s="562"/>
      <c r="G31" s="274"/>
      <c r="H31" s="274">
        <f t="shared" si="0"/>
        <v>0</v>
      </c>
      <c r="I31" s="715">
        <f t="shared" si="1"/>
        <v>0</v>
      </c>
      <c r="J31" s="282">
        <f t="shared" si="2"/>
        <v>0</v>
      </c>
      <c r="K31" s="337"/>
      <c r="L31" s="331"/>
      <c r="M31" s="585">
        <f t="shared" si="12"/>
        <v>0</v>
      </c>
      <c r="N31" s="585">
        <f t="shared" si="13"/>
        <v>0</v>
      </c>
      <c r="O31" s="314">
        <f t="shared" si="14"/>
        <v>0</v>
      </c>
      <c r="P31" s="336"/>
      <c r="Q31" s="326"/>
      <c r="R31" s="585">
        <f t="shared" si="15"/>
        <v>0</v>
      </c>
      <c r="S31" s="585">
        <f t="shared" si="16"/>
        <v>0</v>
      </c>
      <c r="T31" s="314">
        <f t="shared" si="17"/>
        <v>0</v>
      </c>
      <c r="U31" s="336"/>
      <c r="V31" s="326"/>
      <c r="W31" s="585">
        <f t="shared" si="18"/>
        <v>0</v>
      </c>
      <c r="X31" s="585">
        <f t="shared" si="19"/>
        <v>0</v>
      </c>
      <c r="Y31" s="314">
        <f t="shared" si="20"/>
        <v>0</v>
      </c>
      <c r="Z31" s="87"/>
      <c r="AA31" s="87"/>
      <c r="AB31" s="87"/>
      <c r="AC31" s="87"/>
      <c r="AD31" s="87"/>
      <c r="AE31" s="87"/>
      <c r="AF31" s="87"/>
      <c r="AG31" s="87"/>
      <c r="AH31" s="87"/>
      <c r="AI31" s="87"/>
      <c r="AJ31" s="87"/>
      <c r="AK31" s="87"/>
      <c r="AL31" s="87"/>
      <c r="AM31" s="87"/>
      <c r="AN31" s="87"/>
      <c r="AO31" s="87"/>
      <c r="AP31" s="87"/>
      <c r="AQ31" s="87"/>
      <c r="AR31" s="87"/>
      <c r="AS31" s="87"/>
      <c r="AT31" s="87"/>
      <c r="AU31" s="87"/>
    </row>
    <row r="32" spans="1:47" s="39" customFormat="1" x14ac:dyDescent="0.35">
      <c r="A32" s="162">
        <v>8.1999999999999993</v>
      </c>
      <c r="B32" s="37"/>
      <c r="C32" s="26" t="s">
        <v>561</v>
      </c>
      <c r="D32" s="156"/>
      <c r="E32" s="652"/>
      <c r="F32" s="1299"/>
      <c r="G32" s="1300"/>
      <c r="H32" s="1301"/>
      <c r="I32" s="1301"/>
      <c r="J32" s="540"/>
      <c r="K32" s="396"/>
      <c r="L32" s="397"/>
      <c r="M32" s="590"/>
      <c r="N32" s="590"/>
      <c r="O32" s="313"/>
      <c r="P32" s="335"/>
      <c r="Q32" s="325"/>
      <c r="R32" s="590"/>
      <c r="S32" s="590"/>
      <c r="T32" s="313"/>
      <c r="U32" s="335"/>
      <c r="V32" s="325"/>
      <c r="W32" s="590"/>
      <c r="X32" s="590"/>
      <c r="Y32" s="313"/>
      <c r="Z32" s="87"/>
      <c r="AA32" s="87"/>
      <c r="AB32" s="87"/>
      <c r="AC32" s="87"/>
      <c r="AD32" s="87"/>
      <c r="AE32" s="87"/>
      <c r="AF32" s="87"/>
      <c r="AG32" s="87"/>
      <c r="AH32" s="87"/>
      <c r="AI32" s="87"/>
      <c r="AJ32" s="87"/>
      <c r="AK32" s="87"/>
      <c r="AL32" s="87"/>
      <c r="AM32" s="87"/>
      <c r="AN32" s="87"/>
      <c r="AO32" s="87"/>
      <c r="AP32" s="87"/>
      <c r="AQ32" s="87"/>
      <c r="AR32" s="87"/>
      <c r="AS32" s="87"/>
      <c r="AT32" s="87"/>
      <c r="AU32" s="87"/>
    </row>
    <row r="33" spans="1:47" s="39" customFormat="1" ht="62" x14ac:dyDescent="0.35">
      <c r="A33" s="36"/>
      <c r="B33" s="37"/>
      <c r="C33" s="133" t="s">
        <v>2631</v>
      </c>
      <c r="D33" s="156"/>
      <c r="E33" s="311"/>
      <c r="F33" s="310"/>
      <c r="G33" s="267"/>
      <c r="H33" s="692"/>
      <c r="I33" s="692"/>
      <c r="J33" s="526"/>
      <c r="K33" s="396"/>
      <c r="L33" s="397"/>
      <c r="M33" s="590"/>
      <c r="N33" s="590"/>
      <c r="O33" s="313"/>
      <c r="P33" s="335"/>
      <c r="Q33" s="325"/>
      <c r="R33" s="590"/>
      <c r="S33" s="590"/>
      <c r="T33" s="313"/>
      <c r="U33" s="335"/>
      <c r="V33" s="325"/>
      <c r="W33" s="590"/>
      <c r="X33" s="590"/>
      <c r="Y33" s="313"/>
      <c r="Z33" s="87"/>
      <c r="AA33" s="87"/>
      <c r="AB33" s="87"/>
      <c r="AC33" s="87"/>
      <c r="AD33" s="87"/>
      <c r="AE33" s="87"/>
      <c r="AF33" s="87"/>
      <c r="AG33" s="87"/>
      <c r="AH33" s="87"/>
      <c r="AI33" s="87"/>
      <c r="AJ33" s="87"/>
      <c r="AK33" s="87"/>
      <c r="AL33" s="87"/>
      <c r="AM33" s="87"/>
      <c r="AN33" s="87"/>
      <c r="AO33" s="87"/>
      <c r="AP33" s="87"/>
      <c r="AQ33" s="87"/>
      <c r="AR33" s="87"/>
      <c r="AS33" s="87"/>
      <c r="AT33" s="87"/>
      <c r="AU33" s="87"/>
    </row>
    <row r="34" spans="1:47" s="1" customFormat="1" x14ac:dyDescent="0.35">
      <c r="A34" s="2" t="s">
        <v>2330</v>
      </c>
      <c r="B34" s="40">
        <v>8060</v>
      </c>
      <c r="C34" s="42" t="s">
        <v>562</v>
      </c>
      <c r="D34" s="157" t="s">
        <v>21</v>
      </c>
      <c r="E34" s="27"/>
      <c r="F34" s="562"/>
      <c r="G34" s="278"/>
      <c r="H34" s="274">
        <f t="shared" ref="H34:H65" si="21">F34*E34</f>
        <v>0</v>
      </c>
      <c r="I34" s="715">
        <f t="shared" ref="I34:I65" si="22">E34*G34</f>
        <v>0</v>
      </c>
      <c r="J34" s="282">
        <f t="shared" ref="J34:J65" si="23">(E34*F34)+(E34*G34)</f>
        <v>0</v>
      </c>
      <c r="K34" s="337"/>
      <c r="L34" s="331"/>
      <c r="M34" s="585">
        <f t="shared" si="12"/>
        <v>0</v>
      </c>
      <c r="N34" s="585">
        <f t="shared" si="13"/>
        <v>0</v>
      </c>
      <c r="O34" s="314">
        <f t="shared" si="14"/>
        <v>0</v>
      </c>
      <c r="P34" s="336"/>
      <c r="Q34" s="326"/>
      <c r="R34" s="585">
        <f t="shared" si="15"/>
        <v>0</v>
      </c>
      <c r="S34" s="585">
        <f t="shared" si="16"/>
        <v>0</v>
      </c>
      <c r="T34" s="314">
        <f t="shared" si="17"/>
        <v>0</v>
      </c>
      <c r="U34" s="336"/>
      <c r="V34" s="326"/>
      <c r="W34" s="585">
        <f t="shared" si="18"/>
        <v>0</v>
      </c>
      <c r="X34" s="585">
        <f t="shared" si="19"/>
        <v>0</v>
      </c>
      <c r="Y34" s="314">
        <f t="shared" si="20"/>
        <v>0</v>
      </c>
      <c r="Z34" s="87"/>
      <c r="AA34" s="87"/>
      <c r="AB34" s="87"/>
      <c r="AC34" s="87"/>
      <c r="AD34" s="87"/>
      <c r="AE34" s="87"/>
      <c r="AF34" s="87"/>
      <c r="AG34" s="87"/>
      <c r="AH34" s="87"/>
      <c r="AI34" s="87"/>
      <c r="AJ34" s="87"/>
      <c r="AK34" s="87"/>
      <c r="AL34" s="87"/>
      <c r="AM34" s="87"/>
      <c r="AN34" s="87"/>
      <c r="AO34" s="87"/>
      <c r="AP34" s="87"/>
      <c r="AQ34" s="87"/>
      <c r="AR34" s="87"/>
      <c r="AS34" s="87"/>
      <c r="AT34" s="87"/>
      <c r="AU34" s="87"/>
    </row>
    <row r="35" spans="1:47" s="1" customFormat="1" x14ac:dyDescent="0.35">
      <c r="A35" s="2" t="s">
        <v>2331</v>
      </c>
      <c r="B35" s="40">
        <v>8060</v>
      </c>
      <c r="C35" s="42" t="s">
        <v>563</v>
      </c>
      <c r="D35" s="157" t="s">
        <v>21</v>
      </c>
      <c r="E35" s="27"/>
      <c r="F35" s="562"/>
      <c r="G35" s="278"/>
      <c r="H35" s="274">
        <f t="shared" si="21"/>
        <v>0</v>
      </c>
      <c r="I35" s="715">
        <f t="shared" si="22"/>
        <v>0</v>
      </c>
      <c r="J35" s="282">
        <f t="shared" si="23"/>
        <v>0</v>
      </c>
      <c r="K35" s="337"/>
      <c r="L35" s="331"/>
      <c r="M35" s="585">
        <f t="shared" si="12"/>
        <v>0</v>
      </c>
      <c r="N35" s="585">
        <f t="shared" si="13"/>
        <v>0</v>
      </c>
      <c r="O35" s="314">
        <f t="shared" si="14"/>
        <v>0</v>
      </c>
      <c r="P35" s="336"/>
      <c r="Q35" s="326"/>
      <c r="R35" s="585">
        <f t="shared" si="15"/>
        <v>0</v>
      </c>
      <c r="S35" s="585">
        <f t="shared" si="16"/>
        <v>0</v>
      </c>
      <c r="T35" s="314">
        <f t="shared" si="17"/>
        <v>0</v>
      </c>
      <c r="U35" s="336"/>
      <c r="V35" s="326"/>
      <c r="W35" s="585">
        <f t="shared" si="18"/>
        <v>0</v>
      </c>
      <c r="X35" s="585">
        <f t="shared" si="19"/>
        <v>0</v>
      </c>
      <c r="Y35" s="314">
        <f t="shared" si="20"/>
        <v>0</v>
      </c>
      <c r="Z35" s="87"/>
      <c r="AA35" s="87"/>
      <c r="AB35" s="87"/>
      <c r="AC35" s="87"/>
      <c r="AD35" s="87"/>
      <c r="AE35" s="87"/>
      <c r="AF35" s="87"/>
      <c r="AG35" s="87"/>
      <c r="AH35" s="87"/>
      <c r="AI35" s="87"/>
      <c r="AJ35" s="87"/>
      <c r="AK35" s="87"/>
      <c r="AL35" s="87"/>
      <c r="AM35" s="87"/>
      <c r="AN35" s="87"/>
      <c r="AO35" s="87"/>
      <c r="AP35" s="87"/>
      <c r="AQ35" s="87"/>
      <c r="AR35" s="87"/>
      <c r="AS35" s="87"/>
      <c r="AT35" s="87"/>
      <c r="AU35" s="87"/>
    </row>
    <row r="36" spans="1:47" s="1" customFormat="1" x14ac:dyDescent="0.35">
      <c r="A36" s="2" t="s">
        <v>2332</v>
      </c>
      <c r="B36" s="40">
        <v>8060</v>
      </c>
      <c r="C36" s="42" t="s">
        <v>564</v>
      </c>
      <c r="D36" s="157" t="s">
        <v>21</v>
      </c>
      <c r="E36" s="27"/>
      <c r="F36" s="562"/>
      <c r="G36" s="278"/>
      <c r="H36" s="274">
        <f t="shared" si="21"/>
        <v>0</v>
      </c>
      <c r="I36" s="715">
        <f t="shared" si="22"/>
        <v>0</v>
      </c>
      <c r="J36" s="282">
        <f t="shared" si="23"/>
        <v>0</v>
      </c>
      <c r="K36" s="337"/>
      <c r="L36" s="331"/>
      <c r="M36" s="585">
        <f t="shared" si="12"/>
        <v>0</v>
      </c>
      <c r="N36" s="585">
        <f t="shared" si="13"/>
        <v>0</v>
      </c>
      <c r="O36" s="314">
        <f t="shared" si="14"/>
        <v>0</v>
      </c>
      <c r="P36" s="336"/>
      <c r="Q36" s="326"/>
      <c r="R36" s="585">
        <f t="shared" si="15"/>
        <v>0</v>
      </c>
      <c r="S36" s="585">
        <f t="shared" si="16"/>
        <v>0</v>
      </c>
      <c r="T36" s="314">
        <f t="shared" si="17"/>
        <v>0</v>
      </c>
      <c r="U36" s="336"/>
      <c r="V36" s="326"/>
      <c r="W36" s="585">
        <f t="shared" si="18"/>
        <v>0</v>
      </c>
      <c r="X36" s="585">
        <f t="shared" si="19"/>
        <v>0</v>
      </c>
      <c r="Y36" s="314">
        <f t="shared" si="20"/>
        <v>0</v>
      </c>
      <c r="Z36" s="87"/>
      <c r="AA36" s="87"/>
      <c r="AB36" s="87"/>
      <c r="AC36" s="87"/>
      <c r="AD36" s="87"/>
      <c r="AE36" s="87"/>
      <c r="AF36" s="87"/>
      <c r="AG36" s="87"/>
      <c r="AH36" s="87"/>
      <c r="AI36" s="87"/>
      <c r="AJ36" s="87"/>
      <c r="AK36" s="87"/>
      <c r="AL36" s="87"/>
      <c r="AM36" s="87"/>
      <c r="AN36" s="87"/>
      <c r="AO36" s="87"/>
      <c r="AP36" s="87"/>
      <c r="AQ36" s="87"/>
      <c r="AR36" s="87"/>
      <c r="AS36" s="87"/>
      <c r="AT36" s="87"/>
      <c r="AU36" s="87"/>
    </row>
    <row r="37" spans="1:47" s="1" customFormat="1" x14ac:dyDescent="0.35">
      <c r="A37" s="2" t="s">
        <v>2333</v>
      </c>
      <c r="B37" s="40">
        <v>8060</v>
      </c>
      <c r="C37" s="42" t="s">
        <v>565</v>
      </c>
      <c r="D37" s="157" t="s">
        <v>21</v>
      </c>
      <c r="E37" s="27"/>
      <c r="F37" s="562"/>
      <c r="G37" s="278"/>
      <c r="H37" s="274">
        <f t="shared" si="21"/>
        <v>0</v>
      </c>
      <c r="I37" s="715">
        <f t="shared" si="22"/>
        <v>0</v>
      </c>
      <c r="J37" s="282">
        <f t="shared" si="23"/>
        <v>0</v>
      </c>
      <c r="K37" s="337"/>
      <c r="L37" s="331"/>
      <c r="M37" s="585">
        <f t="shared" si="12"/>
        <v>0</v>
      </c>
      <c r="N37" s="585">
        <f t="shared" si="13"/>
        <v>0</v>
      </c>
      <c r="O37" s="314">
        <f t="shared" si="14"/>
        <v>0</v>
      </c>
      <c r="P37" s="336"/>
      <c r="Q37" s="326"/>
      <c r="R37" s="585">
        <f t="shared" si="15"/>
        <v>0</v>
      </c>
      <c r="S37" s="585">
        <f t="shared" si="16"/>
        <v>0</v>
      </c>
      <c r="T37" s="314">
        <f t="shared" si="17"/>
        <v>0</v>
      </c>
      <c r="U37" s="336"/>
      <c r="V37" s="326"/>
      <c r="W37" s="585">
        <f t="shared" si="18"/>
        <v>0</v>
      </c>
      <c r="X37" s="585">
        <f t="shared" si="19"/>
        <v>0</v>
      </c>
      <c r="Y37" s="314">
        <f t="shared" si="20"/>
        <v>0</v>
      </c>
      <c r="Z37" s="87"/>
      <c r="AA37" s="87"/>
      <c r="AB37" s="87"/>
      <c r="AC37" s="87"/>
      <c r="AD37" s="87"/>
      <c r="AE37" s="87"/>
      <c r="AF37" s="87"/>
      <c r="AG37" s="87"/>
      <c r="AH37" s="87"/>
      <c r="AI37" s="87"/>
      <c r="AJ37" s="87"/>
      <c r="AK37" s="87"/>
      <c r="AL37" s="87"/>
      <c r="AM37" s="87"/>
      <c r="AN37" s="87"/>
      <c r="AO37" s="87"/>
      <c r="AP37" s="87"/>
      <c r="AQ37" s="87"/>
      <c r="AR37" s="87"/>
      <c r="AS37" s="87"/>
      <c r="AT37" s="87"/>
      <c r="AU37" s="87"/>
    </row>
    <row r="38" spans="1:47" s="1" customFormat="1" x14ac:dyDescent="0.35">
      <c r="A38" s="2" t="s">
        <v>2334</v>
      </c>
      <c r="B38" s="40">
        <v>8060</v>
      </c>
      <c r="C38" s="42" t="s">
        <v>566</v>
      </c>
      <c r="D38" s="157" t="s">
        <v>21</v>
      </c>
      <c r="E38" s="27"/>
      <c r="F38" s="562"/>
      <c r="G38" s="278"/>
      <c r="H38" s="274">
        <f t="shared" si="21"/>
        <v>0</v>
      </c>
      <c r="I38" s="715">
        <f t="shared" si="22"/>
        <v>0</v>
      </c>
      <c r="J38" s="282">
        <f t="shared" si="23"/>
        <v>0</v>
      </c>
      <c r="K38" s="337"/>
      <c r="L38" s="331"/>
      <c r="M38" s="585">
        <f t="shared" si="12"/>
        <v>0</v>
      </c>
      <c r="N38" s="585">
        <f t="shared" si="13"/>
        <v>0</v>
      </c>
      <c r="O38" s="314">
        <f t="shared" si="14"/>
        <v>0</v>
      </c>
      <c r="P38" s="336"/>
      <c r="Q38" s="326"/>
      <c r="R38" s="585">
        <f t="shared" si="15"/>
        <v>0</v>
      </c>
      <c r="S38" s="585">
        <f t="shared" si="16"/>
        <v>0</v>
      </c>
      <c r="T38" s="314">
        <f t="shared" si="17"/>
        <v>0</v>
      </c>
      <c r="U38" s="336"/>
      <c r="V38" s="326"/>
      <c r="W38" s="585">
        <f t="shared" si="18"/>
        <v>0</v>
      </c>
      <c r="X38" s="585">
        <f t="shared" si="19"/>
        <v>0</v>
      </c>
      <c r="Y38" s="314">
        <f t="shared" si="20"/>
        <v>0</v>
      </c>
      <c r="Z38" s="87"/>
      <c r="AA38" s="87"/>
      <c r="AB38" s="87"/>
      <c r="AC38" s="87"/>
      <c r="AD38" s="87"/>
      <c r="AE38" s="87"/>
      <c r="AF38" s="87"/>
      <c r="AG38" s="87"/>
      <c r="AH38" s="87"/>
      <c r="AI38" s="87"/>
      <c r="AJ38" s="87"/>
      <c r="AK38" s="87"/>
      <c r="AL38" s="87"/>
      <c r="AM38" s="87"/>
      <c r="AN38" s="87"/>
      <c r="AO38" s="87"/>
      <c r="AP38" s="87"/>
      <c r="AQ38" s="87"/>
      <c r="AR38" s="87"/>
      <c r="AS38" s="87"/>
      <c r="AT38" s="87"/>
      <c r="AU38" s="87"/>
    </row>
    <row r="39" spans="1:47" s="1" customFormat="1" x14ac:dyDescent="0.35">
      <c r="A39" s="2" t="s">
        <v>2335</v>
      </c>
      <c r="B39" s="40">
        <v>8060</v>
      </c>
      <c r="C39" s="42" t="s">
        <v>567</v>
      </c>
      <c r="D39" s="157" t="s">
        <v>21</v>
      </c>
      <c r="E39" s="27"/>
      <c r="F39" s="562"/>
      <c r="G39" s="278"/>
      <c r="H39" s="274">
        <f t="shared" si="21"/>
        <v>0</v>
      </c>
      <c r="I39" s="715">
        <f t="shared" si="22"/>
        <v>0</v>
      </c>
      <c r="J39" s="282">
        <f t="shared" si="23"/>
        <v>0</v>
      </c>
      <c r="K39" s="337"/>
      <c r="L39" s="331"/>
      <c r="M39" s="585">
        <f t="shared" si="12"/>
        <v>0</v>
      </c>
      <c r="N39" s="585">
        <f t="shared" si="13"/>
        <v>0</v>
      </c>
      <c r="O39" s="314">
        <f t="shared" si="14"/>
        <v>0</v>
      </c>
      <c r="P39" s="336"/>
      <c r="Q39" s="326"/>
      <c r="R39" s="585">
        <f t="shared" si="15"/>
        <v>0</v>
      </c>
      <c r="S39" s="585">
        <f t="shared" si="16"/>
        <v>0</v>
      </c>
      <c r="T39" s="314">
        <f t="shared" si="17"/>
        <v>0</v>
      </c>
      <c r="U39" s="336"/>
      <c r="V39" s="326"/>
      <c r="W39" s="585">
        <f t="shared" si="18"/>
        <v>0</v>
      </c>
      <c r="X39" s="585">
        <f t="shared" si="19"/>
        <v>0</v>
      </c>
      <c r="Y39" s="314">
        <f t="shared" si="20"/>
        <v>0</v>
      </c>
      <c r="Z39" s="87"/>
      <c r="AA39" s="87"/>
      <c r="AB39" s="87"/>
      <c r="AC39" s="87"/>
      <c r="AD39" s="87"/>
      <c r="AE39" s="87"/>
      <c r="AF39" s="87"/>
      <c r="AG39" s="87"/>
      <c r="AH39" s="87"/>
      <c r="AI39" s="87"/>
      <c r="AJ39" s="87"/>
      <c r="AK39" s="87"/>
      <c r="AL39" s="87"/>
      <c r="AM39" s="87"/>
      <c r="AN39" s="87"/>
      <c r="AO39" s="87"/>
      <c r="AP39" s="87"/>
      <c r="AQ39" s="87"/>
      <c r="AR39" s="87"/>
      <c r="AS39" s="87"/>
      <c r="AT39" s="87"/>
      <c r="AU39" s="87"/>
    </row>
    <row r="40" spans="1:47" s="1" customFormat="1" x14ac:dyDescent="0.35">
      <c r="A40" s="2" t="s">
        <v>2336</v>
      </c>
      <c r="B40" s="40">
        <v>8060</v>
      </c>
      <c r="C40" s="42" t="s">
        <v>568</v>
      </c>
      <c r="D40" s="157" t="s">
        <v>21</v>
      </c>
      <c r="E40" s="27"/>
      <c r="F40" s="562"/>
      <c r="G40" s="278"/>
      <c r="H40" s="274">
        <f t="shared" si="21"/>
        <v>0</v>
      </c>
      <c r="I40" s="715">
        <f t="shared" si="22"/>
        <v>0</v>
      </c>
      <c r="J40" s="282">
        <f t="shared" si="23"/>
        <v>0</v>
      </c>
      <c r="K40" s="337"/>
      <c r="L40" s="331"/>
      <c r="M40" s="585">
        <f t="shared" si="12"/>
        <v>0</v>
      </c>
      <c r="N40" s="585">
        <f t="shared" si="13"/>
        <v>0</v>
      </c>
      <c r="O40" s="314">
        <f t="shared" si="14"/>
        <v>0</v>
      </c>
      <c r="P40" s="336"/>
      <c r="Q40" s="326"/>
      <c r="R40" s="585">
        <f t="shared" si="15"/>
        <v>0</v>
      </c>
      <c r="S40" s="585">
        <f t="shared" si="16"/>
        <v>0</v>
      </c>
      <c r="T40" s="314">
        <f t="shared" si="17"/>
        <v>0</v>
      </c>
      <c r="U40" s="336"/>
      <c r="V40" s="326"/>
      <c r="W40" s="585">
        <f t="shared" si="18"/>
        <v>0</v>
      </c>
      <c r="X40" s="585">
        <f t="shared" si="19"/>
        <v>0</v>
      </c>
      <c r="Y40" s="314">
        <f t="shared" si="20"/>
        <v>0</v>
      </c>
      <c r="Z40" s="87"/>
      <c r="AA40" s="87"/>
      <c r="AB40" s="87"/>
      <c r="AC40" s="87"/>
      <c r="AD40" s="87"/>
      <c r="AE40" s="87"/>
      <c r="AF40" s="87"/>
      <c r="AG40" s="87"/>
      <c r="AH40" s="87"/>
      <c r="AI40" s="87"/>
      <c r="AJ40" s="87"/>
      <c r="AK40" s="87"/>
      <c r="AL40" s="87"/>
      <c r="AM40" s="87"/>
      <c r="AN40" s="87"/>
      <c r="AO40" s="87"/>
      <c r="AP40" s="87"/>
      <c r="AQ40" s="87"/>
      <c r="AR40" s="87"/>
      <c r="AS40" s="87"/>
      <c r="AT40" s="87"/>
      <c r="AU40" s="87"/>
    </row>
    <row r="41" spans="1:47" s="1" customFormat="1" x14ac:dyDescent="0.35">
      <c r="A41" s="2" t="s">
        <v>2337</v>
      </c>
      <c r="B41" s="40">
        <v>8060</v>
      </c>
      <c r="C41" s="42" t="s">
        <v>569</v>
      </c>
      <c r="D41" s="157" t="s">
        <v>21</v>
      </c>
      <c r="E41" s="27"/>
      <c r="F41" s="562"/>
      <c r="G41" s="278"/>
      <c r="H41" s="274">
        <f t="shared" si="21"/>
        <v>0</v>
      </c>
      <c r="I41" s="715">
        <f t="shared" si="22"/>
        <v>0</v>
      </c>
      <c r="J41" s="282">
        <f t="shared" si="23"/>
        <v>0</v>
      </c>
      <c r="K41" s="337"/>
      <c r="L41" s="331"/>
      <c r="M41" s="585">
        <f t="shared" si="12"/>
        <v>0</v>
      </c>
      <c r="N41" s="585">
        <f t="shared" si="13"/>
        <v>0</v>
      </c>
      <c r="O41" s="314">
        <f t="shared" si="14"/>
        <v>0</v>
      </c>
      <c r="P41" s="336"/>
      <c r="Q41" s="326"/>
      <c r="R41" s="585">
        <f t="shared" si="15"/>
        <v>0</v>
      </c>
      <c r="S41" s="585">
        <f t="shared" si="16"/>
        <v>0</v>
      </c>
      <c r="T41" s="314">
        <f t="shared" si="17"/>
        <v>0</v>
      </c>
      <c r="U41" s="336"/>
      <c r="V41" s="326"/>
      <c r="W41" s="585">
        <f t="shared" si="18"/>
        <v>0</v>
      </c>
      <c r="X41" s="585">
        <f t="shared" si="19"/>
        <v>0</v>
      </c>
      <c r="Y41" s="314">
        <f t="shared" si="20"/>
        <v>0</v>
      </c>
      <c r="Z41" s="87"/>
      <c r="AA41" s="87"/>
      <c r="AB41" s="87"/>
      <c r="AC41" s="87"/>
      <c r="AD41" s="87"/>
      <c r="AE41" s="87"/>
      <c r="AF41" s="87"/>
      <c r="AG41" s="87"/>
      <c r="AH41" s="87"/>
      <c r="AI41" s="87"/>
      <c r="AJ41" s="87"/>
      <c r="AK41" s="87"/>
      <c r="AL41" s="87"/>
      <c r="AM41" s="87"/>
      <c r="AN41" s="87"/>
      <c r="AO41" s="87"/>
      <c r="AP41" s="87"/>
      <c r="AQ41" s="87"/>
      <c r="AR41" s="87"/>
      <c r="AS41" s="87"/>
      <c r="AT41" s="87"/>
      <c r="AU41" s="87"/>
    </row>
    <row r="42" spans="1:47" s="1" customFormat="1" x14ac:dyDescent="0.35">
      <c r="A42" s="2" t="s">
        <v>2338</v>
      </c>
      <c r="B42" s="40">
        <v>8060</v>
      </c>
      <c r="C42" s="42" t="s">
        <v>1498</v>
      </c>
      <c r="D42" s="157" t="s">
        <v>21</v>
      </c>
      <c r="E42" s="27"/>
      <c r="F42" s="562"/>
      <c r="G42" s="278"/>
      <c r="H42" s="274">
        <f t="shared" si="21"/>
        <v>0</v>
      </c>
      <c r="I42" s="715">
        <f t="shared" si="22"/>
        <v>0</v>
      </c>
      <c r="J42" s="282">
        <f t="shared" si="23"/>
        <v>0</v>
      </c>
      <c r="K42" s="337"/>
      <c r="L42" s="331"/>
      <c r="M42" s="585">
        <f t="shared" si="12"/>
        <v>0</v>
      </c>
      <c r="N42" s="585">
        <f t="shared" si="13"/>
        <v>0</v>
      </c>
      <c r="O42" s="314">
        <f t="shared" si="14"/>
        <v>0</v>
      </c>
      <c r="P42" s="336"/>
      <c r="Q42" s="326"/>
      <c r="R42" s="585">
        <f t="shared" si="15"/>
        <v>0</v>
      </c>
      <c r="S42" s="585">
        <f t="shared" si="16"/>
        <v>0</v>
      </c>
      <c r="T42" s="314">
        <f t="shared" si="17"/>
        <v>0</v>
      </c>
      <c r="U42" s="336"/>
      <c r="V42" s="326"/>
      <c r="W42" s="585">
        <f t="shared" si="18"/>
        <v>0</v>
      </c>
      <c r="X42" s="585">
        <f t="shared" si="19"/>
        <v>0</v>
      </c>
      <c r="Y42" s="314">
        <f t="shared" si="20"/>
        <v>0</v>
      </c>
      <c r="Z42" s="87"/>
      <c r="AA42" s="87"/>
      <c r="AB42" s="87"/>
      <c r="AC42" s="87"/>
      <c r="AD42" s="87"/>
      <c r="AE42" s="87"/>
      <c r="AF42" s="87"/>
      <c r="AG42" s="87"/>
      <c r="AH42" s="87"/>
      <c r="AI42" s="87"/>
      <c r="AJ42" s="87"/>
      <c r="AK42" s="87"/>
      <c r="AL42" s="87"/>
      <c r="AM42" s="87"/>
      <c r="AN42" s="87"/>
      <c r="AO42" s="87"/>
      <c r="AP42" s="87"/>
      <c r="AQ42" s="87"/>
      <c r="AR42" s="87"/>
      <c r="AS42" s="87"/>
      <c r="AT42" s="87"/>
      <c r="AU42" s="87"/>
    </row>
    <row r="43" spans="1:47" s="1" customFormat="1" x14ac:dyDescent="0.35">
      <c r="A43" s="2" t="s">
        <v>2339</v>
      </c>
      <c r="B43" s="40">
        <v>8060</v>
      </c>
      <c r="C43" s="42" t="s">
        <v>1491</v>
      </c>
      <c r="D43" s="157" t="s">
        <v>21</v>
      </c>
      <c r="E43" s="27"/>
      <c r="F43" s="562"/>
      <c r="G43" s="278"/>
      <c r="H43" s="274">
        <f t="shared" si="21"/>
        <v>0</v>
      </c>
      <c r="I43" s="715">
        <f t="shared" si="22"/>
        <v>0</v>
      </c>
      <c r="J43" s="282">
        <f t="shared" si="23"/>
        <v>0</v>
      </c>
      <c r="K43" s="337"/>
      <c r="L43" s="331"/>
      <c r="M43" s="585">
        <f t="shared" si="12"/>
        <v>0</v>
      </c>
      <c r="N43" s="585">
        <f t="shared" si="13"/>
        <v>0</v>
      </c>
      <c r="O43" s="314">
        <f t="shared" si="14"/>
        <v>0</v>
      </c>
      <c r="P43" s="336"/>
      <c r="Q43" s="326"/>
      <c r="R43" s="585">
        <f t="shared" si="15"/>
        <v>0</v>
      </c>
      <c r="S43" s="585">
        <f t="shared" si="16"/>
        <v>0</v>
      </c>
      <c r="T43" s="314">
        <f t="shared" si="17"/>
        <v>0</v>
      </c>
      <c r="U43" s="336"/>
      <c r="V43" s="326"/>
      <c r="W43" s="585">
        <f t="shared" si="18"/>
        <v>0</v>
      </c>
      <c r="X43" s="585">
        <f t="shared" si="19"/>
        <v>0</v>
      </c>
      <c r="Y43" s="314">
        <f t="shared" si="20"/>
        <v>0</v>
      </c>
      <c r="Z43" s="87"/>
      <c r="AA43" s="87"/>
      <c r="AB43" s="87"/>
      <c r="AC43" s="87"/>
      <c r="AD43" s="87"/>
      <c r="AE43" s="87"/>
      <c r="AF43" s="87"/>
      <c r="AG43" s="87"/>
      <c r="AH43" s="87"/>
      <c r="AI43" s="87"/>
      <c r="AJ43" s="87"/>
      <c r="AK43" s="87"/>
      <c r="AL43" s="87"/>
      <c r="AM43" s="87"/>
      <c r="AN43" s="87"/>
      <c r="AO43" s="87"/>
      <c r="AP43" s="87"/>
      <c r="AQ43" s="87"/>
      <c r="AR43" s="87"/>
      <c r="AS43" s="87"/>
      <c r="AT43" s="87"/>
      <c r="AU43" s="87"/>
    </row>
    <row r="44" spans="1:47" s="1" customFormat="1" x14ac:dyDescent="0.35">
      <c r="A44" s="2" t="s">
        <v>2340</v>
      </c>
      <c r="B44" s="40">
        <v>8060</v>
      </c>
      <c r="C44" s="42" t="s">
        <v>1492</v>
      </c>
      <c r="D44" s="157" t="s">
        <v>21</v>
      </c>
      <c r="E44" s="27"/>
      <c r="F44" s="562"/>
      <c r="G44" s="278"/>
      <c r="H44" s="274">
        <f t="shared" si="21"/>
        <v>0</v>
      </c>
      <c r="I44" s="715">
        <f t="shared" si="22"/>
        <v>0</v>
      </c>
      <c r="J44" s="282">
        <f t="shared" si="23"/>
        <v>0</v>
      </c>
      <c r="K44" s="337"/>
      <c r="L44" s="331"/>
      <c r="M44" s="585">
        <f t="shared" si="12"/>
        <v>0</v>
      </c>
      <c r="N44" s="585">
        <f t="shared" si="13"/>
        <v>0</v>
      </c>
      <c r="O44" s="314">
        <f t="shared" si="14"/>
        <v>0</v>
      </c>
      <c r="P44" s="336"/>
      <c r="Q44" s="326"/>
      <c r="R44" s="585">
        <f t="shared" si="15"/>
        <v>0</v>
      </c>
      <c r="S44" s="585">
        <f t="shared" si="16"/>
        <v>0</v>
      </c>
      <c r="T44" s="314">
        <f t="shared" si="17"/>
        <v>0</v>
      </c>
      <c r="U44" s="336"/>
      <c r="V44" s="326"/>
      <c r="W44" s="585">
        <f t="shared" si="18"/>
        <v>0</v>
      </c>
      <c r="X44" s="585">
        <f t="shared" si="19"/>
        <v>0</v>
      </c>
      <c r="Y44" s="314">
        <f t="shared" si="20"/>
        <v>0</v>
      </c>
      <c r="Z44" s="87"/>
      <c r="AA44" s="87"/>
      <c r="AB44" s="87"/>
      <c r="AC44" s="87"/>
      <c r="AD44" s="87"/>
      <c r="AE44" s="87"/>
      <c r="AF44" s="87"/>
      <c r="AG44" s="87"/>
      <c r="AH44" s="87"/>
      <c r="AI44" s="87"/>
      <c r="AJ44" s="87"/>
      <c r="AK44" s="87"/>
      <c r="AL44" s="87"/>
      <c r="AM44" s="87"/>
      <c r="AN44" s="87"/>
      <c r="AO44" s="87"/>
      <c r="AP44" s="87"/>
      <c r="AQ44" s="87"/>
      <c r="AR44" s="87"/>
      <c r="AS44" s="87"/>
      <c r="AT44" s="87"/>
      <c r="AU44" s="87"/>
    </row>
    <row r="45" spans="1:47" s="1" customFormat="1" x14ac:dyDescent="0.35">
      <c r="A45" s="2" t="s">
        <v>2341</v>
      </c>
      <c r="B45" s="40">
        <v>8060</v>
      </c>
      <c r="C45" s="42" t="s">
        <v>1493</v>
      </c>
      <c r="D45" s="157" t="s">
        <v>21</v>
      </c>
      <c r="E45" s="27"/>
      <c r="F45" s="562"/>
      <c r="G45" s="278"/>
      <c r="H45" s="274">
        <f t="shared" si="21"/>
        <v>0</v>
      </c>
      <c r="I45" s="715">
        <f t="shared" si="22"/>
        <v>0</v>
      </c>
      <c r="J45" s="282">
        <f t="shared" si="23"/>
        <v>0</v>
      </c>
      <c r="K45" s="337"/>
      <c r="L45" s="331"/>
      <c r="M45" s="585">
        <f t="shared" si="12"/>
        <v>0</v>
      </c>
      <c r="N45" s="585">
        <f t="shared" si="13"/>
        <v>0</v>
      </c>
      <c r="O45" s="314">
        <f t="shared" si="14"/>
        <v>0</v>
      </c>
      <c r="P45" s="336"/>
      <c r="Q45" s="326"/>
      <c r="R45" s="585">
        <f t="shared" si="15"/>
        <v>0</v>
      </c>
      <c r="S45" s="585">
        <f t="shared" si="16"/>
        <v>0</v>
      </c>
      <c r="T45" s="314">
        <f t="shared" si="17"/>
        <v>0</v>
      </c>
      <c r="U45" s="336"/>
      <c r="V45" s="326"/>
      <c r="W45" s="585">
        <f t="shared" si="18"/>
        <v>0</v>
      </c>
      <c r="X45" s="585">
        <f t="shared" si="19"/>
        <v>0</v>
      </c>
      <c r="Y45" s="314">
        <f t="shared" si="20"/>
        <v>0</v>
      </c>
      <c r="Z45" s="87"/>
      <c r="AA45" s="87"/>
      <c r="AB45" s="87"/>
      <c r="AC45" s="87"/>
      <c r="AD45" s="87"/>
      <c r="AE45" s="87"/>
      <c r="AF45" s="87"/>
      <c r="AG45" s="87"/>
      <c r="AH45" s="87"/>
      <c r="AI45" s="87"/>
      <c r="AJ45" s="87"/>
      <c r="AK45" s="87"/>
      <c r="AL45" s="87"/>
      <c r="AM45" s="87"/>
      <c r="AN45" s="87"/>
      <c r="AO45" s="87"/>
      <c r="AP45" s="87"/>
      <c r="AQ45" s="87"/>
      <c r="AR45" s="87"/>
      <c r="AS45" s="87"/>
      <c r="AT45" s="87"/>
      <c r="AU45" s="87"/>
    </row>
    <row r="46" spans="1:47" s="1" customFormat="1" x14ac:dyDescent="0.35">
      <c r="A46" s="2" t="s">
        <v>2342</v>
      </c>
      <c r="B46" s="40">
        <v>8060</v>
      </c>
      <c r="C46" s="42" t="s">
        <v>1494</v>
      </c>
      <c r="D46" s="157" t="s">
        <v>21</v>
      </c>
      <c r="E46" s="27"/>
      <c r="F46" s="562"/>
      <c r="G46" s="278"/>
      <c r="H46" s="274">
        <f t="shared" si="21"/>
        <v>0</v>
      </c>
      <c r="I46" s="715">
        <f t="shared" si="22"/>
        <v>0</v>
      </c>
      <c r="J46" s="282">
        <f t="shared" si="23"/>
        <v>0</v>
      </c>
      <c r="K46" s="337"/>
      <c r="L46" s="331"/>
      <c r="M46" s="585">
        <f t="shared" si="12"/>
        <v>0</v>
      </c>
      <c r="N46" s="585">
        <f t="shared" si="13"/>
        <v>0</v>
      </c>
      <c r="O46" s="314">
        <f t="shared" si="14"/>
        <v>0</v>
      </c>
      <c r="P46" s="336"/>
      <c r="Q46" s="326"/>
      <c r="R46" s="585">
        <f t="shared" si="15"/>
        <v>0</v>
      </c>
      <c r="S46" s="585">
        <f t="shared" si="16"/>
        <v>0</v>
      </c>
      <c r="T46" s="314">
        <f t="shared" si="17"/>
        <v>0</v>
      </c>
      <c r="U46" s="336"/>
      <c r="V46" s="326"/>
      <c r="W46" s="585">
        <f t="shared" si="18"/>
        <v>0</v>
      </c>
      <c r="X46" s="585">
        <f t="shared" si="19"/>
        <v>0</v>
      </c>
      <c r="Y46" s="314">
        <f t="shared" si="20"/>
        <v>0</v>
      </c>
      <c r="Z46" s="87"/>
      <c r="AA46" s="87"/>
      <c r="AB46" s="87"/>
      <c r="AC46" s="87"/>
      <c r="AD46" s="87"/>
      <c r="AE46" s="87"/>
      <c r="AF46" s="87"/>
      <c r="AG46" s="87"/>
      <c r="AH46" s="87"/>
      <c r="AI46" s="87"/>
      <c r="AJ46" s="87"/>
      <c r="AK46" s="87"/>
      <c r="AL46" s="87"/>
      <c r="AM46" s="87"/>
      <c r="AN46" s="87"/>
      <c r="AO46" s="87"/>
      <c r="AP46" s="87"/>
      <c r="AQ46" s="87"/>
      <c r="AR46" s="87"/>
      <c r="AS46" s="87"/>
      <c r="AT46" s="87"/>
      <c r="AU46" s="87"/>
    </row>
    <row r="47" spans="1:47" s="1" customFormat="1" x14ac:dyDescent="0.35">
      <c r="A47" s="2" t="s">
        <v>2343</v>
      </c>
      <c r="B47" s="40">
        <v>8060</v>
      </c>
      <c r="C47" s="42" t="s">
        <v>1495</v>
      </c>
      <c r="D47" s="157" t="s">
        <v>21</v>
      </c>
      <c r="E47" s="27"/>
      <c r="F47" s="562"/>
      <c r="G47" s="278"/>
      <c r="H47" s="274">
        <f t="shared" si="21"/>
        <v>0</v>
      </c>
      <c r="I47" s="715">
        <f t="shared" si="22"/>
        <v>0</v>
      </c>
      <c r="J47" s="282">
        <f t="shared" si="23"/>
        <v>0</v>
      </c>
      <c r="K47" s="337"/>
      <c r="L47" s="331"/>
      <c r="M47" s="585">
        <f t="shared" si="12"/>
        <v>0</v>
      </c>
      <c r="N47" s="585">
        <f t="shared" si="13"/>
        <v>0</v>
      </c>
      <c r="O47" s="314">
        <f t="shared" si="14"/>
        <v>0</v>
      </c>
      <c r="P47" s="336"/>
      <c r="Q47" s="326"/>
      <c r="R47" s="585">
        <f t="shared" si="15"/>
        <v>0</v>
      </c>
      <c r="S47" s="585">
        <f t="shared" si="16"/>
        <v>0</v>
      </c>
      <c r="T47" s="314">
        <f t="shared" si="17"/>
        <v>0</v>
      </c>
      <c r="U47" s="336"/>
      <c r="V47" s="326"/>
      <c r="W47" s="585">
        <f t="shared" si="18"/>
        <v>0</v>
      </c>
      <c r="X47" s="585">
        <f t="shared" si="19"/>
        <v>0</v>
      </c>
      <c r="Y47" s="314">
        <f t="shared" si="20"/>
        <v>0</v>
      </c>
      <c r="Z47" s="87"/>
      <c r="AA47" s="87"/>
      <c r="AB47" s="87"/>
      <c r="AC47" s="87"/>
      <c r="AD47" s="87"/>
      <c r="AE47" s="87"/>
      <c r="AF47" s="87"/>
      <c r="AG47" s="87"/>
      <c r="AH47" s="87"/>
      <c r="AI47" s="87"/>
      <c r="AJ47" s="87"/>
      <c r="AK47" s="87"/>
      <c r="AL47" s="87"/>
      <c r="AM47" s="87"/>
      <c r="AN47" s="87"/>
      <c r="AO47" s="87"/>
      <c r="AP47" s="87"/>
      <c r="AQ47" s="87"/>
      <c r="AR47" s="87"/>
      <c r="AS47" s="87"/>
      <c r="AT47" s="87"/>
      <c r="AU47" s="87"/>
    </row>
    <row r="48" spans="1:47" s="1" customFormat="1" x14ac:dyDescent="0.35">
      <c r="A48" s="2" t="s">
        <v>2344</v>
      </c>
      <c r="B48" s="40">
        <v>8060</v>
      </c>
      <c r="C48" s="42" t="s">
        <v>1496</v>
      </c>
      <c r="D48" s="157" t="s">
        <v>21</v>
      </c>
      <c r="E48" s="27"/>
      <c r="F48" s="562"/>
      <c r="G48" s="278"/>
      <c r="H48" s="274">
        <f t="shared" si="21"/>
        <v>0</v>
      </c>
      <c r="I48" s="715">
        <f t="shared" si="22"/>
        <v>0</v>
      </c>
      <c r="J48" s="282">
        <f t="shared" si="23"/>
        <v>0</v>
      </c>
      <c r="K48" s="337"/>
      <c r="L48" s="331"/>
      <c r="M48" s="585">
        <f t="shared" si="12"/>
        <v>0</v>
      </c>
      <c r="N48" s="585">
        <f t="shared" si="13"/>
        <v>0</v>
      </c>
      <c r="O48" s="314">
        <f t="shared" si="14"/>
        <v>0</v>
      </c>
      <c r="P48" s="336"/>
      <c r="Q48" s="326"/>
      <c r="R48" s="585">
        <f t="shared" si="15"/>
        <v>0</v>
      </c>
      <c r="S48" s="585">
        <f t="shared" si="16"/>
        <v>0</v>
      </c>
      <c r="T48" s="314">
        <f t="shared" si="17"/>
        <v>0</v>
      </c>
      <c r="U48" s="336"/>
      <c r="V48" s="326"/>
      <c r="W48" s="585">
        <f t="shared" si="18"/>
        <v>0</v>
      </c>
      <c r="X48" s="585">
        <f t="shared" si="19"/>
        <v>0</v>
      </c>
      <c r="Y48" s="314">
        <f t="shared" si="20"/>
        <v>0</v>
      </c>
      <c r="Z48" s="87"/>
      <c r="AA48" s="87"/>
      <c r="AB48" s="87"/>
      <c r="AC48" s="87"/>
      <c r="AD48" s="87"/>
      <c r="AE48" s="87"/>
      <c r="AF48" s="87"/>
      <c r="AG48" s="87"/>
      <c r="AH48" s="87"/>
      <c r="AI48" s="87"/>
      <c r="AJ48" s="87"/>
      <c r="AK48" s="87"/>
      <c r="AL48" s="87"/>
      <c r="AM48" s="87"/>
      <c r="AN48" s="87"/>
      <c r="AO48" s="87"/>
      <c r="AP48" s="87"/>
      <c r="AQ48" s="87"/>
      <c r="AR48" s="87"/>
      <c r="AS48" s="87"/>
      <c r="AT48" s="87"/>
      <c r="AU48" s="87"/>
    </row>
    <row r="49" spans="1:47" s="1" customFormat="1" x14ac:dyDescent="0.35">
      <c r="A49" s="2" t="s">
        <v>2345</v>
      </c>
      <c r="B49" s="40">
        <v>8060</v>
      </c>
      <c r="C49" s="42" t="s">
        <v>1497</v>
      </c>
      <c r="D49" s="157" t="s">
        <v>21</v>
      </c>
      <c r="E49" s="27"/>
      <c r="F49" s="562"/>
      <c r="G49" s="278"/>
      <c r="H49" s="274">
        <f t="shared" si="21"/>
        <v>0</v>
      </c>
      <c r="I49" s="715">
        <f t="shared" si="22"/>
        <v>0</v>
      </c>
      <c r="J49" s="282">
        <f t="shared" si="23"/>
        <v>0</v>
      </c>
      <c r="K49" s="337"/>
      <c r="L49" s="331"/>
      <c r="M49" s="585">
        <f t="shared" si="12"/>
        <v>0</v>
      </c>
      <c r="N49" s="585">
        <f t="shared" si="13"/>
        <v>0</v>
      </c>
      <c r="O49" s="314">
        <f t="shared" si="14"/>
        <v>0</v>
      </c>
      <c r="P49" s="336"/>
      <c r="Q49" s="326"/>
      <c r="R49" s="585">
        <f t="shared" si="15"/>
        <v>0</v>
      </c>
      <c r="S49" s="585">
        <f t="shared" si="16"/>
        <v>0</v>
      </c>
      <c r="T49" s="314">
        <f t="shared" si="17"/>
        <v>0</v>
      </c>
      <c r="U49" s="336"/>
      <c r="V49" s="326"/>
      <c r="W49" s="585">
        <f t="shared" si="18"/>
        <v>0</v>
      </c>
      <c r="X49" s="585">
        <f t="shared" si="19"/>
        <v>0</v>
      </c>
      <c r="Y49" s="314">
        <f t="shared" si="20"/>
        <v>0</v>
      </c>
      <c r="Z49" s="87"/>
      <c r="AA49" s="87"/>
      <c r="AB49" s="87"/>
      <c r="AC49" s="87"/>
      <c r="AD49" s="87"/>
      <c r="AE49" s="87"/>
      <c r="AF49" s="87"/>
      <c r="AG49" s="87"/>
      <c r="AH49" s="87"/>
      <c r="AI49" s="87"/>
      <c r="AJ49" s="87"/>
      <c r="AK49" s="87"/>
      <c r="AL49" s="87"/>
      <c r="AM49" s="87"/>
      <c r="AN49" s="87"/>
      <c r="AO49" s="87"/>
      <c r="AP49" s="87"/>
      <c r="AQ49" s="87"/>
      <c r="AR49" s="87"/>
      <c r="AS49" s="87"/>
      <c r="AT49" s="87"/>
      <c r="AU49" s="87"/>
    </row>
    <row r="50" spans="1:47" s="1" customFormat="1" x14ac:dyDescent="0.35">
      <c r="A50" s="2" t="s">
        <v>2346</v>
      </c>
      <c r="B50" s="40">
        <v>8061</v>
      </c>
      <c r="C50" s="42" t="s">
        <v>1515</v>
      </c>
      <c r="D50" s="157" t="s">
        <v>21</v>
      </c>
      <c r="E50" s="27"/>
      <c r="F50" s="562"/>
      <c r="G50" s="278"/>
      <c r="H50" s="274">
        <f t="shared" si="21"/>
        <v>0</v>
      </c>
      <c r="I50" s="715">
        <f t="shared" si="22"/>
        <v>0</v>
      </c>
      <c r="J50" s="282">
        <f t="shared" si="23"/>
        <v>0</v>
      </c>
      <c r="K50" s="337"/>
      <c r="L50" s="331"/>
      <c r="M50" s="585">
        <f t="shared" si="12"/>
        <v>0</v>
      </c>
      <c r="N50" s="585">
        <f t="shared" si="13"/>
        <v>0</v>
      </c>
      <c r="O50" s="314">
        <f t="shared" si="14"/>
        <v>0</v>
      </c>
      <c r="P50" s="336"/>
      <c r="Q50" s="326"/>
      <c r="R50" s="585">
        <f t="shared" si="15"/>
        <v>0</v>
      </c>
      <c r="S50" s="585">
        <f t="shared" si="16"/>
        <v>0</v>
      </c>
      <c r="T50" s="314">
        <f t="shared" si="17"/>
        <v>0</v>
      </c>
      <c r="U50" s="336"/>
      <c r="V50" s="326"/>
      <c r="W50" s="585">
        <f t="shared" si="18"/>
        <v>0</v>
      </c>
      <c r="X50" s="585">
        <f t="shared" si="19"/>
        <v>0</v>
      </c>
      <c r="Y50" s="314">
        <f t="shared" si="20"/>
        <v>0</v>
      </c>
      <c r="Z50" s="87"/>
      <c r="AA50" s="87"/>
      <c r="AB50" s="87"/>
      <c r="AC50" s="87"/>
      <c r="AD50" s="87"/>
      <c r="AE50" s="87"/>
      <c r="AF50" s="87"/>
      <c r="AG50" s="87"/>
      <c r="AH50" s="87"/>
      <c r="AI50" s="87"/>
      <c r="AJ50" s="87"/>
      <c r="AK50" s="87"/>
      <c r="AL50" s="87"/>
      <c r="AM50" s="87"/>
      <c r="AN50" s="87"/>
      <c r="AO50" s="87"/>
      <c r="AP50" s="87"/>
      <c r="AQ50" s="87"/>
      <c r="AR50" s="87"/>
      <c r="AS50" s="87"/>
      <c r="AT50" s="87"/>
      <c r="AU50" s="87"/>
    </row>
    <row r="51" spans="1:47" s="1" customFormat="1" x14ac:dyDescent="0.35">
      <c r="A51" s="2" t="s">
        <v>2347</v>
      </c>
      <c r="B51" s="40">
        <v>8061</v>
      </c>
      <c r="C51" s="42" t="s">
        <v>1517</v>
      </c>
      <c r="D51" s="157" t="s">
        <v>21</v>
      </c>
      <c r="E51" s="27"/>
      <c r="F51" s="562"/>
      <c r="G51" s="278"/>
      <c r="H51" s="274">
        <f t="shared" si="21"/>
        <v>0</v>
      </c>
      <c r="I51" s="715">
        <f t="shared" si="22"/>
        <v>0</v>
      </c>
      <c r="J51" s="282">
        <f t="shared" si="23"/>
        <v>0</v>
      </c>
      <c r="K51" s="337"/>
      <c r="L51" s="331"/>
      <c r="M51" s="585">
        <f t="shared" si="12"/>
        <v>0</v>
      </c>
      <c r="N51" s="585">
        <f t="shared" si="13"/>
        <v>0</v>
      </c>
      <c r="O51" s="314">
        <f t="shared" si="14"/>
        <v>0</v>
      </c>
      <c r="P51" s="336"/>
      <c r="Q51" s="326"/>
      <c r="R51" s="585">
        <f t="shared" si="15"/>
        <v>0</v>
      </c>
      <c r="S51" s="585">
        <f t="shared" si="16"/>
        <v>0</v>
      </c>
      <c r="T51" s="314">
        <f t="shared" si="17"/>
        <v>0</v>
      </c>
      <c r="U51" s="336"/>
      <c r="V51" s="326"/>
      <c r="W51" s="585">
        <f t="shared" si="18"/>
        <v>0</v>
      </c>
      <c r="X51" s="585">
        <f t="shared" si="19"/>
        <v>0</v>
      </c>
      <c r="Y51" s="314">
        <f t="shared" si="20"/>
        <v>0</v>
      </c>
      <c r="Z51" s="87"/>
      <c r="AA51" s="87"/>
      <c r="AB51" s="87"/>
      <c r="AC51" s="87"/>
      <c r="AD51" s="87"/>
      <c r="AE51" s="87"/>
      <c r="AF51" s="87"/>
      <c r="AG51" s="87"/>
      <c r="AH51" s="87"/>
      <c r="AI51" s="87"/>
      <c r="AJ51" s="87"/>
      <c r="AK51" s="87"/>
      <c r="AL51" s="87"/>
      <c r="AM51" s="87"/>
      <c r="AN51" s="87"/>
      <c r="AO51" s="87"/>
      <c r="AP51" s="87"/>
      <c r="AQ51" s="87"/>
      <c r="AR51" s="87"/>
      <c r="AS51" s="87"/>
      <c r="AT51" s="87"/>
      <c r="AU51" s="87"/>
    </row>
    <row r="52" spans="1:47" s="1" customFormat="1" x14ac:dyDescent="0.35">
      <c r="A52" s="2" t="s">
        <v>2348</v>
      </c>
      <c r="B52" s="40">
        <v>8061</v>
      </c>
      <c r="C52" s="42" t="s">
        <v>1519</v>
      </c>
      <c r="D52" s="157" t="s">
        <v>21</v>
      </c>
      <c r="E52" s="27"/>
      <c r="F52" s="562"/>
      <c r="G52" s="278"/>
      <c r="H52" s="274">
        <f t="shared" si="21"/>
        <v>0</v>
      </c>
      <c r="I52" s="715">
        <f t="shared" si="22"/>
        <v>0</v>
      </c>
      <c r="J52" s="282">
        <f t="shared" si="23"/>
        <v>0</v>
      </c>
      <c r="K52" s="337"/>
      <c r="L52" s="331"/>
      <c r="M52" s="585">
        <f t="shared" si="12"/>
        <v>0</v>
      </c>
      <c r="N52" s="585">
        <f t="shared" si="13"/>
        <v>0</v>
      </c>
      <c r="O52" s="314">
        <f t="shared" si="14"/>
        <v>0</v>
      </c>
      <c r="P52" s="336"/>
      <c r="Q52" s="326"/>
      <c r="R52" s="585">
        <f t="shared" si="15"/>
        <v>0</v>
      </c>
      <c r="S52" s="585">
        <f t="shared" si="16"/>
        <v>0</v>
      </c>
      <c r="T52" s="314">
        <f t="shared" si="17"/>
        <v>0</v>
      </c>
      <c r="U52" s="336"/>
      <c r="V52" s="326"/>
      <c r="W52" s="585">
        <f t="shared" si="18"/>
        <v>0</v>
      </c>
      <c r="X52" s="585">
        <f t="shared" si="19"/>
        <v>0</v>
      </c>
      <c r="Y52" s="314">
        <f t="shared" si="20"/>
        <v>0</v>
      </c>
      <c r="Z52" s="87"/>
      <c r="AA52" s="87"/>
      <c r="AB52" s="87"/>
      <c r="AC52" s="87"/>
      <c r="AD52" s="87"/>
      <c r="AE52" s="87"/>
      <c r="AF52" s="87"/>
      <c r="AG52" s="87"/>
      <c r="AH52" s="87"/>
      <c r="AI52" s="87"/>
      <c r="AJ52" s="87"/>
      <c r="AK52" s="87"/>
      <c r="AL52" s="87"/>
      <c r="AM52" s="87"/>
      <c r="AN52" s="87"/>
      <c r="AO52" s="87"/>
      <c r="AP52" s="87"/>
      <c r="AQ52" s="87"/>
      <c r="AR52" s="87"/>
      <c r="AS52" s="87"/>
      <c r="AT52" s="87"/>
      <c r="AU52" s="87"/>
    </row>
    <row r="53" spans="1:47" s="1" customFormat="1" x14ac:dyDescent="0.35">
      <c r="A53" s="2" t="s">
        <v>2349</v>
      </c>
      <c r="B53" s="40">
        <v>8061</v>
      </c>
      <c r="C53" s="42" t="s">
        <v>1522</v>
      </c>
      <c r="D53" s="157" t="s">
        <v>21</v>
      </c>
      <c r="E53" s="27"/>
      <c r="F53" s="562"/>
      <c r="G53" s="278"/>
      <c r="H53" s="274">
        <f t="shared" si="21"/>
        <v>0</v>
      </c>
      <c r="I53" s="715">
        <f t="shared" si="22"/>
        <v>0</v>
      </c>
      <c r="J53" s="282">
        <f t="shared" si="23"/>
        <v>0</v>
      </c>
      <c r="K53" s="337"/>
      <c r="L53" s="331"/>
      <c r="M53" s="585">
        <f t="shared" si="12"/>
        <v>0</v>
      </c>
      <c r="N53" s="585">
        <f t="shared" si="13"/>
        <v>0</v>
      </c>
      <c r="O53" s="314">
        <f t="shared" si="14"/>
        <v>0</v>
      </c>
      <c r="P53" s="336"/>
      <c r="Q53" s="326"/>
      <c r="R53" s="585">
        <f t="shared" si="15"/>
        <v>0</v>
      </c>
      <c r="S53" s="585">
        <f t="shared" si="16"/>
        <v>0</v>
      </c>
      <c r="T53" s="314">
        <f t="shared" si="17"/>
        <v>0</v>
      </c>
      <c r="U53" s="336"/>
      <c r="V53" s="326"/>
      <c r="W53" s="585">
        <f t="shared" si="18"/>
        <v>0</v>
      </c>
      <c r="X53" s="585">
        <f t="shared" si="19"/>
        <v>0</v>
      </c>
      <c r="Y53" s="314">
        <f t="shared" si="20"/>
        <v>0</v>
      </c>
      <c r="Z53" s="87"/>
      <c r="AA53" s="87"/>
      <c r="AB53" s="87"/>
      <c r="AC53" s="87"/>
      <c r="AD53" s="87"/>
      <c r="AE53" s="87"/>
      <c r="AF53" s="87"/>
      <c r="AG53" s="87"/>
      <c r="AH53" s="87"/>
      <c r="AI53" s="87"/>
      <c r="AJ53" s="87"/>
      <c r="AK53" s="87"/>
      <c r="AL53" s="87"/>
      <c r="AM53" s="87"/>
      <c r="AN53" s="87"/>
      <c r="AO53" s="87"/>
      <c r="AP53" s="87"/>
      <c r="AQ53" s="87"/>
      <c r="AR53" s="87"/>
      <c r="AS53" s="87"/>
      <c r="AT53" s="87"/>
      <c r="AU53" s="87"/>
    </row>
    <row r="54" spans="1:47" s="1" customFormat="1" x14ac:dyDescent="0.35">
      <c r="A54" s="2" t="s">
        <v>2350</v>
      </c>
      <c r="B54" s="40">
        <v>8061</v>
      </c>
      <c r="C54" s="42" t="s">
        <v>1523</v>
      </c>
      <c r="D54" s="157" t="s">
        <v>21</v>
      </c>
      <c r="E54" s="27"/>
      <c r="F54" s="562"/>
      <c r="G54" s="278"/>
      <c r="H54" s="274">
        <f t="shared" si="21"/>
        <v>0</v>
      </c>
      <c r="I54" s="715">
        <f t="shared" si="22"/>
        <v>0</v>
      </c>
      <c r="J54" s="282">
        <f t="shared" si="23"/>
        <v>0</v>
      </c>
      <c r="K54" s="337"/>
      <c r="L54" s="331"/>
      <c r="M54" s="585">
        <f t="shared" si="12"/>
        <v>0</v>
      </c>
      <c r="N54" s="585">
        <f t="shared" si="13"/>
        <v>0</v>
      </c>
      <c r="O54" s="314">
        <f t="shared" si="14"/>
        <v>0</v>
      </c>
      <c r="P54" s="336"/>
      <c r="Q54" s="326"/>
      <c r="R54" s="585">
        <f t="shared" si="15"/>
        <v>0</v>
      </c>
      <c r="S54" s="585">
        <f t="shared" si="16"/>
        <v>0</v>
      </c>
      <c r="T54" s="314">
        <f t="shared" si="17"/>
        <v>0</v>
      </c>
      <c r="U54" s="336"/>
      <c r="V54" s="326"/>
      <c r="W54" s="585">
        <f t="shared" si="18"/>
        <v>0</v>
      </c>
      <c r="X54" s="585">
        <f t="shared" si="19"/>
        <v>0</v>
      </c>
      <c r="Y54" s="314">
        <f t="shared" si="20"/>
        <v>0</v>
      </c>
      <c r="Z54" s="87"/>
      <c r="AA54" s="87"/>
      <c r="AB54" s="87"/>
      <c r="AC54" s="87"/>
      <c r="AD54" s="87"/>
      <c r="AE54" s="87"/>
      <c r="AF54" s="87"/>
      <c r="AG54" s="87"/>
      <c r="AH54" s="87"/>
      <c r="AI54" s="87"/>
      <c r="AJ54" s="87"/>
      <c r="AK54" s="87"/>
      <c r="AL54" s="87"/>
      <c r="AM54" s="87"/>
      <c r="AN54" s="87"/>
      <c r="AO54" s="87"/>
      <c r="AP54" s="87"/>
      <c r="AQ54" s="87"/>
      <c r="AR54" s="87"/>
      <c r="AS54" s="87"/>
      <c r="AT54" s="87"/>
      <c r="AU54" s="87"/>
    </row>
    <row r="55" spans="1:47" s="1" customFormat="1" x14ac:dyDescent="0.35">
      <c r="A55" s="2" t="s">
        <v>2351</v>
      </c>
      <c r="B55" s="40">
        <v>8061</v>
      </c>
      <c r="C55" s="42" t="s">
        <v>1526</v>
      </c>
      <c r="D55" s="157" t="s">
        <v>21</v>
      </c>
      <c r="E55" s="27"/>
      <c r="F55" s="562"/>
      <c r="G55" s="278"/>
      <c r="H55" s="274">
        <f t="shared" si="21"/>
        <v>0</v>
      </c>
      <c r="I55" s="715">
        <f t="shared" si="22"/>
        <v>0</v>
      </c>
      <c r="J55" s="282">
        <f t="shared" si="23"/>
        <v>0</v>
      </c>
      <c r="K55" s="337"/>
      <c r="L55" s="331"/>
      <c r="M55" s="585">
        <f t="shared" si="12"/>
        <v>0</v>
      </c>
      <c r="N55" s="585">
        <f t="shared" si="13"/>
        <v>0</v>
      </c>
      <c r="O55" s="314">
        <f t="shared" si="14"/>
        <v>0</v>
      </c>
      <c r="P55" s="336"/>
      <c r="Q55" s="326"/>
      <c r="R55" s="585">
        <f t="shared" si="15"/>
        <v>0</v>
      </c>
      <c r="S55" s="585">
        <f t="shared" si="16"/>
        <v>0</v>
      </c>
      <c r="T55" s="314">
        <f t="shared" si="17"/>
        <v>0</v>
      </c>
      <c r="U55" s="336"/>
      <c r="V55" s="326"/>
      <c r="W55" s="585">
        <f t="shared" si="18"/>
        <v>0</v>
      </c>
      <c r="X55" s="585">
        <f t="shared" si="19"/>
        <v>0</v>
      </c>
      <c r="Y55" s="314">
        <f t="shared" si="20"/>
        <v>0</v>
      </c>
      <c r="Z55" s="87"/>
      <c r="AA55" s="87"/>
      <c r="AB55" s="87"/>
      <c r="AC55" s="87"/>
      <c r="AD55" s="87"/>
      <c r="AE55" s="87"/>
      <c r="AF55" s="87"/>
      <c r="AG55" s="87"/>
      <c r="AH55" s="87"/>
      <c r="AI55" s="87"/>
      <c r="AJ55" s="87"/>
      <c r="AK55" s="87"/>
      <c r="AL55" s="87"/>
      <c r="AM55" s="87"/>
      <c r="AN55" s="87"/>
      <c r="AO55" s="87"/>
      <c r="AP55" s="87"/>
      <c r="AQ55" s="87"/>
      <c r="AR55" s="87"/>
      <c r="AS55" s="87"/>
      <c r="AT55" s="87"/>
      <c r="AU55" s="87"/>
    </row>
    <row r="56" spans="1:47" s="1" customFormat="1" x14ac:dyDescent="0.35">
      <c r="A56" s="2" t="s">
        <v>2352</v>
      </c>
      <c r="B56" s="40">
        <v>8061</v>
      </c>
      <c r="C56" s="42" t="s">
        <v>1516</v>
      </c>
      <c r="D56" s="157" t="s">
        <v>21</v>
      </c>
      <c r="E56" s="27"/>
      <c r="F56" s="562"/>
      <c r="G56" s="278"/>
      <c r="H56" s="274">
        <f t="shared" si="21"/>
        <v>0</v>
      </c>
      <c r="I56" s="715">
        <f t="shared" si="22"/>
        <v>0</v>
      </c>
      <c r="J56" s="282">
        <f t="shared" si="23"/>
        <v>0</v>
      </c>
      <c r="K56" s="337"/>
      <c r="L56" s="331"/>
      <c r="M56" s="585">
        <f t="shared" si="12"/>
        <v>0</v>
      </c>
      <c r="N56" s="585">
        <f t="shared" si="13"/>
        <v>0</v>
      </c>
      <c r="O56" s="314">
        <f t="shared" si="14"/>
        <v>0</v>
      </c>
      <c r="P56" s="336"/>
      <c r="Q56" s="326"/>
      <c r="R56" s="585">
        <f t="shared" si="15"/>
        <v>0</v>
      </c>
      <c r="S56" s="585">
        <f t="shared" si="16"/>
        <v>0</v>
      </c>
      <c r="T56" s="314">
        <f t="shared" si="17"/>
        <v>0</v>
      </c>
      <c r="U56" s="336"/>
      <c r="V56" s="326"/>
      <c r="W56" s="585">
        <f t="shared" si="18"/>
        <v>0</v>
      </c>
      <c r="X56" s="585">
        <f t="shared" si="19"/>
        <v>0</v>
      </c>
      <c r="Y56" s="314">
        <f t="shared" si="20"/>
        <v>0</v>
      </c>
      <c r="Z56" s="87"/>
      <c r="AA56" s="87"/>
      <c r="AB56" s="87"/>
      <c r="AC56" s="87"/>
      <c r="AD56" s="87"/>
      <c r="AE56" s="87"/>
      <c r="AF56" s="87"/>
      <c r="AG56" s="87"/>
      <c r="AH56" s="87"/>
      <c r="AI56" s="87"/>
      <c r="AJ56" s="87"/>
      <c r="AK56" s="87"/>
      <c r="AL56" s="87"/>
      <c r="AM56" s="87"/>
      <c r="AN56" s="87"/>
      <c r="AO56" s="87"/>
      <c r="AP56" s="87"/>
      <c r="AQ56" s="87"/>
      <c r="AR56" s="87"/>
      <c r="AS56" s="87"/>
      <c r="AT56" s="87"/>
      <c r="AU56" s="87"/>
    </row>
    <row r="57" spans="1:47" s="1" customFormat="1" x14ac:dyDescent="0.35">
      <c r="A57" s="2" t="s">
        <v>2353</v>
      </c>
      <c r="B57" s="40">
        <v>8061</v>
      </c>
      <c r="C57" s="42" t="s">
        <v>1518</v>
      </c>
      <c r="D57" s="157" t="s">
        <v>21</v>
      </c>
      <c r="E57" s="27"/>
      <c r="F57" s="562"/>
      <c r="G57" s="278"/>
      <c r="H57" s="274">
        <f t="shared" si="21"/>
        <v>0</v>
      </c>
      <c r="I57" s="715">
        <f t="shared" si="22"/>
        <v>0</v>
      </c>
      <c r="J57" s="282">
        <f t="shared" si="23"/>
        <v>0</v>
      </c>
      <c r="K57" s="337"/>
      <c r="L57" s="331"/>
      <c r="M57" s="585">
        <f t="shared" si="12"/>
        <v>0</v>
      </c>
      <c r="N57" s="585">
        <f t="shared" si="13"/>
        <v>0</v>
      </c>
      <c r="O57" s="314">
        <f t="shared" si="14"/>
        <v>0</v>
      </c>
      <c r="P57" s="336"/>
      <c r="Q57" s="326"/>
      <c r="R57" s="585">
        <f t="shared" si="15"/>
        <v>0</v>
      </c>
      <c r="S57" s="585">
        <f t="shared" si="16"/>
        <v>0</v>
      </c>
      <c r="T57" s="314">
        <f t="shared" si="17"/>
        <v>0</v>
      </c>
      <c r="U57" s="336"/>
      <c r="V57" s="326"/>
      <c r="W57" s="585">
        <f t="shared" si="18"/>
        <v>0</v>
      </c>
      <c r="X57" s="585">
        <f t="shared" si="19"/>
        <v>0</v>
      </c>
      <c r="Y57" s="314">
        <f t="shared" si="20"/>
        <v>0</v>
      </c>
      <c r="Z57" s="87"/>
      <c r="AA57" s="87"/>
      <c r="AB57" s="87"/>
      <c r="AC57" s="87"/>
      <c r="AD57" s="87"/>
      <c r="AE57" s="87"/>
      <c r="AF57" s="87"/>
      <c r="AG57" s="87"/>
      <c r="AH57" s="87"/>
      <c r="AI57" s="87"/>
      <c r="AJ57" s="87"/>
      <c r="AK57" s="87"/>
      <c r="AL57" s="87"/>
      <c r="AM57" s="87"/>
      <c r="AN57" s="87"/>
      <c r="AO57" s="87"/>
      <c r="AP57" s="87"/>
      <c r="AQ57" s="87"/>
      <c r="AR57" s="87"/>
      <c r="AS57" s="87"/>
      <c r="AT57" s="87"/>
      <c r="AU57" s="87"/>
    </row>
    <row r="58" spans="1:47" s="1" customFormat="1" x14ac:dyDescent="0.35">
      <c r="A58" s="2" t="s">
        <v>2354</v>
      </c>
      <c r="B58" s="40">
        <v>8061</v>
      </c>
      <c r="C58" s="42" t="s">
        <v>1520</v>
      </c>
      <c r="D58" s="157" t="s">
        <v>21</v>
      </c>
      <c r="E58" s="27"/>
      <c r="F58" s="562"/>
      <c r="G58" s="278"/>
      <c r="H58" s="274">
        <f t="shared" si="21"/>
        <v>0</v>
      </c>
      <c r="I58" s="715">
        <f t="shared" si="22"/>
        <v>0</v>
      </c>
      <c r="J58" s="282">
        <f t="shared" si="23"/>
        <v>0</v>
      </c>
      <c r="K58" s="337"/>
      <c r="L58" s="331"/>
      <c r="M58" s="585">
        <f t="shared" si="12"/>
        <v>0</v>
      </c>
      <c r="N58" s="585">
        <f t="shared" si="13"/>
        <v>0</v>
      </c>
      <c r="O58" s="314">
        <f t="shared" si="14"/>
        <v>0</v>
      </c>
      <c r="P58" s="336"/>
      <c r="Q58" s="326"/>
      <c r="R58" s="585">
        <f t="shared" si="15"/>
        <v>0</v>
      </c>
      <c r="S58" s="585">
        <f t="shared" si="16"/>
        <v>0</v>
      </c>
      <c r="T58" s="314">
        <f t="shared" si="17"/>
        <v>0</v>
      </c>
      <c r="U58" s="336"/>
      <c r="V58" s="326"/>
      <c r="W58" s="585">
        <f t="shared" si="18"/>
        <v>0</v>
      </c>
      <c r="X58" s="585">
        <f t="shared" si="19"/>
        <v>0</v>
      </c>
      <c r="Y58" s="314">
        <f t="shared" si="20"/>
        <v>0</v>
      </c>
      <c r="Z58" s="87"/>
      <c r="AA58" s="87"/>
      <c r="AB58" s="87"/>
      <c r="AC58" s="87"/>
      <c r="AD58" s="87"/>
      <c r="AE58" s="87"/>
      <c r="AF58" s="87"/>
      <c r="AG58" s="87"/>
      <c r="AH58" s="87"/>
      <c r="AI58" s="87"/>
      <c r="AJ58" s="87"/>
      <c r="AK58" s="87"/>
      <c r="AL58" s="87"/>
      <c r="AM58" s="87"/>
      <c r="AN58" s="87"/>
      <c r="AO58" s="87"/>
      <c r="AP58" s="87"/>
      <c r="AQ58" s="87"/>
      <c r="AR58" s="87"/>
      <c r="AS58" s="87"/>
      <c r="AT58" s="87"/>
      <c r="AU58" s="87"/>
    </row>
    <row r="59" spans="1:47" s="1" customFormat="1" x14ac:dyDescent="0.35">
      <c r="A59" s="2" t="s">
        <v>2355</v>
      </c>
      <c r="B59" s="40">
        <v>8061</v>
      </c>
      <c r="C59" s="42" t="s">
        <v>1521</v>
      </c>
      <c r="D59" s="157" t="s">
        <v>21</v>
      </c>
      <c r="E59" s="27"/>
      <c r="F59" s="562"/>
      <c r="G59" s="278"/>
      <c r="H59" s="274">
        <f t="shared" si="21"/>
        <v>0</v>
      </c>
      <c r="I59" s="715">
        <f t="shared" si="22"/>
        <v>0</v>
      </c>
      <c r="J59" s="282">
        <f t="shared" si="23"/>
        <v>0</v>
      </c>
      <c r="K59" s="337"/>
      <c r="L59" s="331"/>
      <c r="M59" s="585">
        <f t="shared" si="12"/>
        <v>0</v>
      </c>
      <c r="N59" s="585">
        <f t="shared" si="13"/>
        <v>0</v>
      </c>
      <c r="O59" s="314">
        <f t="shared" si="14"/>
        <v>0</v>
      </c>
      <c r="P59" s="336"/>
      <c r="Q59" s="326"/>
      <c r="R59" s="585">
        <f t="shared" si="15"/>
        <v>0</v>
      </c>
      <c r="S59" s="585">
        <f t="shared" si="16"/>
        <v>0</v>
      </c>
      <c r="T59" s="314">
        <f t="shared" si="17"/>
        <v>0</v>
      </c>
      <c r="U59" s="336"/>
      <c r="V59" s="326"/>
      <c r="W59" s="585">
        <f t="shared" si="18"/>
        <v>0</v>
      </c>
      <c r="X59" s="585">
        <f t="shared" si="19"/>
        <v>0</v>
      </c>
      <c r="Y59" s="314">
        <f t="shared" si="20"/>
        <v>0</v>
      </c>
      <c r="Z59" s="87"/>
      <c r="AA59" s="87"/>
      <c r="AB59" s="87"/>
      <c r="AC59" s="87"/>
      <c r="AD59" s="87"/>
      <c r="AE59" s="87"/>
      <c r="AF59" s="87"/>
      <c r="AG59" s="87"/>
      <c r="AH59" s="87"/>
      <c r="AI59" s="87"/>
      <c r="AJ59" s="87"/>
      <c r="AK59" s="87"/>
      <c r="AL59" s="87"/>
      <c r="AM59" s="87"/>
      <c r="AN59" s="87"/>
      <c r="AO59" s="87"/>
      <c r="AP59" s="87"/>
      <c r="AQ59" s="87"/>
      <c r="AR59" s="87"/>
      <c r="AS59" s="87"/>
      <c r="AT59" s="87"/>
      <c r="AU59" s="87"/>
    </row>
    <row r="60" spans="1:47" s="1" customFormat="1" x14ac:dyDescent="0.35">
      <c r="A60" s="2" t="s">
        <v>2356</v>
      </c>
      <c r="B60" s="40">
        <v>8061</v>
      </c>
      <c r="C60" s="42" t="s">
        <v>1524</v>
      </c>
      <c r="D60" s="157" t="s">
        <v>21</v>
      </c>
      <c r="E60" s="27"/>
      <c r="F60" s="562"/>
      <c r="G60" s="278"/>
      <c r="H60" s="274">
        <f t="shared" si="21"/>
        <v>0</v>
      </c>
      <c r="I60" s="715">
        <f t="shared" si="22"/>
        <v>0</v>
      </c>
      <c r="J60" s="282">
        <f t="shared" si="23"/>
        <v>0</v>
      </c>
      <c r="K60" s="337"/>
      <c r="L60" s="331"/>
      <c r="M60" s="585">
        <f t="shared" si="12"/>
        <v>0</v>
      </c>
      <c r="N60" s="585">
        <f t="shared" si="13"/>
        <v>0</v>
      </c>
      <c r="O60" s="314">
        <f t="shared" si="14"/>
        <v>0</v>
      </c>
      <c r="P60" s="336"/>
      <c r="Q60" s="326"/>
      <c r="R60" s="585">
        <f t="shared" si="15"/>
        <v>0</v>
      </c>
      <c r="S60" s="585">
        <f t="shared" si="16"/>
        <v>0</v>
      </c>
      <c r="T60" s="314">
        <f t="shared" si="17"/>
        <v>0</v>
      </c>
      <c r="U60" s="336"/>
      <c r="V60" s="326"/>
      <c r="W60" s="585">
        <f t="shared" si="18"/>
        <v>0</v>
      </c>
      <c r="X60" s="585">
        <f t="shared" si="19"/>
        <v>0</v>
      </c>
      <c r="Y60" s="314">
        <f t="shared" si="20"/>
        <v>0</v>
      </c>
      <c r="Z60" s="87"/>
      <c r="AA60" s="87"/>
      <c r="AB60" s="87"/>
      <c r="AC60" s="87"/>
      <c r="AD60" s="87"/>
      <c r="AE60" s="87"/>
      <c r="AF60" s="87"/>
      <c r="AG60" s="87"/>
      <c r="AH60" s="87"/>
      <c r="AI60" s="87"/>
      <c r="AJ60" s="87"/>
      <c r="AK60" s="87"/>
      <c r="AL60" s="87"/>
      <c r="AM60" s="87"/>
      <c r="AN60" s="87"/>
      <c r="AO60" s="87"/>
      <c r="AP60" s="87"/>
      <c r="AQ60" s="87"/>
      <c r="AR60" s="87"/>
      <c r="AS60" s="87"/>
      <c r="AT60" s="87"/>
      <c r="AU60" s="87"/>
    </row>
    <row r="61" spans="1:47" s="1" customFormat="1" x14ac:dyDescent="0.35">
      <c r="A61" s="2" t="s">
        <v>2357</v>
      </c>
      <c r="B61" s="40">
        <v>8061</v>
      </c>
      <c r="C61" s="42" t="s">
        <v>1525</v>
      </c>
      <c r="D61" s="157" t="s">
        <v>21</v>
      </c>
      <c r="E61" s="27"/>
      <c r="F61" s="562"/>
      <c r="G61" s="278"/>
      <c r="H61" s="274">
        <f t="shared" si="21"/>
        <v>0</v>
      </c>
      <c r="I61" s="715">
        <f t="shared" si="22"/>
        <v>0</v>
      </c>
      <c r="J61" s="282">
        <f t="shared" si="23"/>
        <v>0</v>
      </c>
      <c r="K61" s="337"/>
      <c r="L61" s="331"/>
      <c r="M61" s="585">
        <f t="shared" si="12"/>
        <v>0</v>
      </c>
      <c r="N61" s="585">
        <f t="shared" si="13"/>
        <v>0</v>
      </c>
      <c r="O61" s="314">
        <f t="shared" si="14"/>
        <v>0</v>
      </c>
      <c r="P61" s="336"/>
      <c r="Q61" s="326"/>
      <c r="R61" s="585">
        <f t="shared" si="15"/>
        <v>0</v>
      </c>
      <c r="S61" s="585">
        <f t="shared" si="16"/>
        <v>0</v>
      </c>
      <c r="T61" s="314">
        <f t="shared" si="17"/>
        <v>0</v>
      </c>
      <c r="U61" s="336"/>
      <c r="V61" s="326"/>
      <c r="W61" s="585">
        <f t="shared" si="18"/>
        <v>0</v>
      </c>
      <c r="X61" s="585">
        <f t="shared" si="19"/>
        <v>0</v>
      </c>
      <c r="Y61" s="314">
        <f t="shared" si="20"/>
        <v>0</v>
      </c>
      <c r="Z61" s="87"/>
      <c r="AA61" s="87"/>
      <c r="AB61" s="87"/>
      <c r="AC61" s="87"/>
      <c r="AD61" s="87"/>
      <c r="AE61" s="87"/>
      <c r="AF61" s="87"/>
      <c r="AG61" s="87"/>
      <c r="AH61" s="87"/>
      <c r="AI61" s="87"/>
      <c r="AJ61" s="87"/>
      <c r="AK61" s="87"/>
      <c r="AL61" s="87"/>
      <c r="AM61" s="87"/>
      <c r="AN61" s="87"/>
      <c r="AO61" s="87"/>
      <c r="AP61" s="87"/>
      <c r="AQ61" s="87"/>
      <c r="AR61" s="87"/>
      <c r="AS61" s="87"/>
      <c r="AT61" s="87"/>
      <c r="AU61" s="87"/>
    </row>
    <row r="62" spans="1:47" s="1" customFormat="1" x14ac:dyDescent="0.35">
      <c r="A62" s="2" t="s">
        <v>2358</v>
      </c>
      <c r="B62" s="40">
        <v>8061</v>
      </c>
      <c r="C62" s="42" t="s">
        <v>1527</v>
      </c>
      <c r="D62" s="157" t="s">
        <v>21</v>
      </c>
      <c r="E62" s="27"/>
      <c r="F62" s="562"/>
      <c r="G62" s="278"/>
      <c r="H62" s="274">
        <f t="shared" si="21"/>
        <v>0</v>
      </c>
      <c r="I62" s="715">
        <f t="shared" si="22"/>
        <v>0</v>
      </c>
      <c r="J62" s="282">
        <f t="shared" si="23"/>
        <v>0</v>
      </c>
      <c r="K62" s="337"/>
      <c r="L62" s="331"/>
      <c r="M62" s="585">
        <f t="shared" si="12"/>
        <v>0</v>
      </c>
      <c r="N62" s="585">
        <f t="shared" si="13"/>
        <v>0</v>
      </c>
      <c r="O62" s="314">
        <f t="shared" si="14"/>
        <v>0</v>
      </c>
      <c r="P62" s="336"/>
      <c r="Q62" s="326"/>
      <c r="R62" s="585">
        <f t="shared" si="15"/>
        <v>0</v>
      </c>
      <c r="S62" s="585">
        <f t="shared" si="16"/>
        <v>0</v>
      </c>
      <c r="T62" s="314">
        <f t="shared" si="17"/>
        <v>0</v>
      </c>
      <c r="U62" s="336"/>
      <c r="V62" s="326"/>
      <c r="W62" s="585">
        <f t="shared" si="18"/>
        <v>0</v>
      </c>
      <c r="X62" s="585">
        <f t="shared" si="19"/>
        <v>0</v>
      </c>
      <c r="Y62" s="314">
        <f t="shared" si="20"/>
        <v>0</v>
      </c>
      <c r="Z62" s="87"/>
      <c r="AA62" s="87"/>
      <c r="AB62" s="87"/>
      <c r="AC62" s="87"/>
      <c r="AD62" s="87"/>
      <c r="AE62" s="87"/>
      <c r="AF62" s="87"/>
      <c r="AG62" s="87"/>
      <c r="AH62" s="87"/>
      <c r="AI62" s="87"/>
      <c r="AJ62" s="87"/>
      <c r="AK62" s="87"/>
      <c r="AL62" s="87"/>
      <c r="AM62" s="87"/>
      <c r="AN62" s="87"/>
      <c r="AO62" s="87"/>
      <c r="AP62" s="87"/>
      <c r="AQ62" s="87"/>
      <c r="AR62" s="87"/>
      <c r="AS62" s="87"/>
      <c r="AT62" s="87"/>
      <c r="AU62" s="87"/>
    </row>
    <row r="63" spans="1:47" s="1" customFormat="1" x14ac:dyDescent="0.35">
      <c r="A63" s="2" t="s">
        <v>2359</v>
      </c>
      <c r="B63" s="40">
        <v>8061</v>
      </c>
      <c r="C63" s="42" t="s">
        <v>1528</v>
      </c>
      <c r="D63" s="157" t="s">
        <v>21</v>
      </c>
      <c r="E63" s="27"/>
      <c r="F63" s="562"/>
      <c r="G63" s="278"/>
      <c r="H63" s="274">
        <f t="shared" si="21"/>
        <v>0</v>
      </c>
      <c r="I63" s="715">
        <f t="shared" si="22"/>
        <v>0</v>
      </c>
      <c r="J63" s="282">
        <f t="shared" si="23"/>
        <v>0</v>
      </c>
      <c r="K63" s="337"/>
      <c r="L63" s="331"/>
      <c r="M63" s="585">
        <f t="shared" si="12"/>
        <v>0</v>
      </c>
      <c r="N63" s="585">
        <f t="shared" si="13"/>
        <v>0</v>
      </c>
      <c r="O63" s="314">
        <f t="shared" si="14"/>
        <v>0</v>
      </c>
      <c r="P63" s="336"/>
      <c r="Q63" s="326"/>
      <c r="R63" s="585">
        <f t="shared" si="15"/>
        <v>0</v>
      </c>
      <c r="S63" s="585">
        <f t="shared" si="16"/>
        <v>0</v>
      </c>
      <c r="T63" s="314">
        <f t="shared" si="17"/>
        <v>0</v>
      </c>
      <c r="U63" s="336"/>
      <c r="V63" s="326"/>
      <c r="W63" s="585">
        <f t="shared" si="18"/>
        <v>0</v>
      </c>
      <c r="X63" s="585">
        <f t="shared" si="19"/>
        <v>0</v>
      </c>
      <c r="Y63" s="314">
        <f t="shared" si="20"/>
        <v>0</v>
      </c>
      <c r="Z63" s="87"/>
      <c r="AA63" s="87"/>
      <c r="AB63" s="87"/>
      <c r="AC63" s="87"/>
      <c r="AD63" s="87"/>
      <c r="AE63" s="87"/>
      <c r="AF63" s="87"/>
      <c r="AG63" s="87"/>
      <c r="AH63" s="87"/>
      <c r="AI63" s="87"/>
      <c r="AJ63" s="87"/>
      <c r="AK63" s="87"/>
      <c r="AL63" s="87"/>
      <c r="AM63" s="87"/>
      <c r="AN63" s="87"/>
      <c r="AO63" s="87"/>
      <c r="AP63" s="87"/>
      <c r="AQ63" s="87"/>
      <c r="AR63" s="87"/>
      <c r="AS63" s="87"/>
      <c r="AT63" s="87"/>
      <c r="AU63" s="87"/>
    </row>
    <row r="64" spans="1:47" s="1" customFormat="1" x14ac:dyDescent="0.35">
      <c r="A64" s="2" t="s">
        <v>2360</v>
      </c>
      <c r="B64" s="40">
        <v>8025</v>
      </c>
      <c r="C64" s="17" t="s">
        <v>570</v>
      </c>
      <c r="D64" s="31" t="s">
        <v>21</v>
      </c>
      <c r="E64" s="295"/>
      <c r="F64" s="270"/>
      <c r="G64" s="278"/>
      <c r="H64" s="274">
        <f t="shared" si="21"/>
        <v>0</v>
      </c>
      <c r="I64" s="715">
        <f t="shared" si="22"/>
        <v>0</v>
      </c>
      <c r="J64" s="282">
        <f t="shared" si="23"/>
        <v>0</v>
      </c>
      <c r="K64" s="337"/>
      <c r="L64" s="331"/>
      <c r="M64" s="585">
        <f t="shared" si="12"/>
        <v>0</v>
      </c>
      <c r="N64" s="585">
        <f t="shared" si="13"/>
        <v>0</v>
      </c>
      <c r="O64" s="314">
        <f t="shared" si="14"/>
        <v>0</v>
      </c>
      <c r="P64" s="336"/>
      <c r="Q64" s="326"/>
      <c r="R64" s="585">
        <f t="shared" si="15"/>
        <v>0</v>
      </c>
      <c r="S64" s="585">
        <f t="shared" si="16"/>
        <v>0</v>
      </c>
      <c r="T64" s="314">
        <f t="shared" si="17"/>
        <v>0</v>
      </c>
      <c r="U64" s="336"/>
      <c r="V64" s="326"/>
      <c r="W64" s="585">
        <f t="shared" si="18"/>
        <v>0</v>
      </c>
      <c r="X64" s="585">
        <f t="shared" si="19"/>
        <v>0</v>
      </c>
      <c r="Y64" s="314">
        <f t="shared" si="20"/>
        <v>0</v>
      </c>
      <c r="Z64" s="87"/>
      <c r="AA64" s="87"/>
      <c r="AB64" s="87"/>
      <c r="AC64" s="87"/>
      <c r="AD64" s="87"/>
      <c r="AE64" s="87"/>
      <c r="AF64" s="87"/>
      <c r="AG64" s="87"/>
      <c r="AH64" s="87"/>
      <c r="AI64" s="87"/>
      <c r="AJ64" s="87"/>
      <c r="AK64" s="87"/>
      <c r="AL64" s="87"/>
      <c r="AM64" s="87"/>
      <c r="AN64" s="87"/>
      <c r="AO64" s="87"/>
      <c r="AP64" s="87"/>
      <c r="AQ64" s="87"/>
      <c r="AR64" s="87"/>
      <c r="AS64" s="87"/>
      <c r="AT64" s="87"/>
      <c r="AU64" s="87"/>
    </row>
    <row r="65" spans="1:49" s="1" customFormat="1" x14ac:dyDescent="0.35">
      <c r="A65" s="2" t="s">
        <v>2361</v>
      </c>
      <c r="B65" s="40">
        <v>8025</v>
      </c>
      <c r="C65" s="17" t="s">
        <v>571</v>
      </c>
      <c r="D65" s="31" t="s">
        <v>21</v>
      </c>
      <c r="E65" s="295"/>
      <c r="F65" s="270"/>
      <c r="G65" s="278"/>
      <c r="H65" s="274">
        <f t="shared" si="21"/>
        <v>0</v>
      </c>
      <c r="I65" s="715">
        <f t="shared" si="22"/>
        <v>0</v>
      </c>
      <c r="J65" s="282">
        <f t="shared" si="23"/>
        <v>0</v>
      </c>
      <c r="K65" s="337"/>
      <c r="L65" s="331"/>
      <c r="M65" s="585">
        <f t="shared" si="12"/>
        <v>0</v>
      </c>
      <c r="N65" s="585">
        <f t="shared" si="13"/>
        <v>0</v>
      </c>
      <c r="O65" s="314">
        <f t="shared" si="14"/>
        <v>0</v>
      </c>
      <c r="P65" s="336"/>
      <c r="Q65" s="326"/>
      <c r="R65" s="585">
        <f t="shared" si="15"/>
        <v>0</v>
      </c>
      <c r="S65" s="585">
        <f t="shared" si="16"/>
        <v>0</v>
      </c>
      <c r="T65" s="314">
        <f t="shared" si="17"/>
        <v>0</v>
      </c>
      <c r="U65" s="336"/>
      <c r="V65" s="326"/>
      <c r="W65" s="585">
        <f t="shared" si="18"/>
        <v>0</v>
      </c>
      <c r="X65" s="585">
        <f t="shared" si="19"/>
        <v>0</v>
      </c>
      <c r="Y65" s="314">
        <f t="shared" si="20"/>
        <v>0</v>
      </c>
      <c r="Z65" s="87"/>
      <c r="AA65" s="87"/>
      <c r="AB65" s="87"/>
      <c r="AC65" s="87"/>
      <c r="AD65" s="87"/>
      <c r="AE65" s="87"/>
      <c r="AF65" s="87"/>
      <c r="AG65" s="87"/>
      <c r="AH65" s="87"/>
      <c r="AI65" s="87"/>
      <c r="AJ65" s="87"/>
      <c r="AK65" s="87"/>
      <c r="AL65" s="87"/>
      <c r="AM65" s="87"/>
      <c r="AN65" s="87"/>
      <c r="AO65" s="87"/>
      <c r="AP65" s="87"/>
      <c r="AQ65" s="87"/>
      <c r="AR65" s="87"/>
      <c r="AS65" s="87"/>
      <c r="AT65" s="87"/>
      <c r="AU65" s="87"/>
    </row>
    <row r="66" spans="1:49" s="43" customFormat="1" x14ac:dyDescent="0.35">
      <c r="A66" s="162">
        <v>8.3000000000000007</v>
      </c>
      <c r="B66" s="37"/>
      <c r="C66" s="26" t="s">
        <v>2904</v>
      </c>
      <c r="D66" s="156"/>
      <c r="E66" s="311"/>
      <c r="F66" s="310"/>
      <c r="G66" s="267"/>
      <c r="H66" s="692"/>
      <c r="I66" s="692"/>
      <c r="J66" s="526"/>
      <c r="K66" s="396"/>
      <c r="L66" s="397"/>
      <c r="M66" s="590"/>
      <c r="N66" s="590"/>
      <c r="O66" s="313"/>
      <c r="P66" s="335"/>
      <c r="Q66" s="325"/>
      <c r="R66" s="590"/>
      <c r="S66" s="590"/>
      <c r="T66" s="313"/>
      <c r="U66" s="335"/>
      <c r="V66" s="325"/>
      <c r="W66" s="590"/>
      <c r="X66" s="590"/>
      <c r="Y66" s="313"/>
      <c r="Z66" s="87"/>
      <c r="AA66" s="87"/>
      <c r="AB66" s="87"/>
      <c r="AC66" s="87"/>
      <c r="AD66" s="87"/>
      <c r="AE66" s="87"/>
      <c r="AF66" s="87"/>
      <c r="AG66" s="87"/>
      <c r="AH66" s="87"/>
      <c r="AI66" s="87"/>
      <c r="AJ66" s="87"/>
      <c r="AK66" s="87"/>
      <c r="AL66" s="87"/>
      <c r="AM66" s="87"/>
      <c r="AN66" s="87"/>
      <c r="AO66" s="87"/>
      <c r="AP66" s="87"/>
      <c r="AQ66" s="87"/>
      <c r="AR66" s="87"/>
      <c r="AS66" s="87"/>
      <c r="AT66" s="87"/>
      <c r="AU66" s="87"/>
    </row>
    <row r="67" spans="1:49" s="43" customFormat="1" ht="77.5" x14ac:dyDescent="0.35">
      <c r="A67" s="36"/>
      <c r="B67" s="37"/>
      <c r="C67" s="133" t="s">
        <v>2915</v>
      </c>
      <c r="D67" s="156"/>
      <c r="E67" s="311"/>
      <c r="F67" s="310"/>
      <c r="G67" s="267"/>
      <c r="H67" s="692"/>
      <c r="I67" s="692"/>
      <c r="J67" s="526"/>
      <c r="K67" s="396"/>
      <c r="L67" s="397"/>
      <c r="M67" s="590"/>
      <c r="N67" s="590"/>
      <c r="O67" s="313"/>
      <c r="P67" s="335"/>
      <c r="Q67" s="325"/>
      <c r="R67" s="590"/>
      <c r="S67" s="590"/>
      <c r="T67" s="313"/>
      <c r="U67" s="335"/>
      <c r="V67" s="325"/>
      <c r="W67" s="590"/>
      <c r="X67" s="590"/>
      <c r="Y67" s="313"/>
      <c r="Z67" s="87"/>
      <c r="AA67" s="87"/>
      <c r="AB67" s="87"/>
      <c r="AC67" s="87"/>
      <c r="AD67" s="87"/>
      <c r="AE67" s="87"/>
      <c r="AF67" s="87"/>
      <c r="AG67" s="87"/>
      <c r="AH67" s="87"/>
      <c r="AI67" s="87"/>
      <c r="AJ67" s="87"/>
      <c r="AK67" s="87"/>
      <c r="AL67" s="87"/>
      <c r="AM67" s="87"/>
      <c r="AN67" s="87"/>
      <c r="AO67" s="87"/>
      <c r="AP67" s="87"/>
      <c r="AQ67" s="87"/>
      <c r="AR67" s="87"/>
      <c r="AS67" s="87"/>
      <c r="AT67" s="87"/>
      <c r="AU67" s="87"/>
    </row>
    <row r="68" spans="1:49" s="44" customFormat="1" x14ac:dyDescent="0.35">
      <c r="A68" s="2" t="s">
        <v>2362</v>
      </c>
      <c r="B68" s="40">
        <v>8025</v>
      </c>
      <c r="C68" s="42" t="s">
        <v>684</v>
      </c>
      <c r="D68" s="139" t="s">
        <v>21</v>
      </c>
      <c r="E68" s="89"/>
      <c r="F68" s="169"/>
      <c r="G68" s="278"/>
      <c r="H68" s="274">
        <f t="shared" ref="H68:H84" si="24">F68*E68</f>
        <v>0</v>
      </c>
      <c r="I68" s="715">
        <f t="shared" ref="I68:I84" si="25">E68*G68</f>
        <v>0</v>
      </c>
      <c r="J68" s="282">
        <f t="shared" ref="J68:J84" si="26">(E68*F68)+(E68*G68)</f>
        <v>0</v>
      </c>
      <c r="K68" s="337"/>
      <c r="L68" s="331"/>
      <c r="M68" s="585">
        <f t="shared" si="12"/>
        <v>0</v>
      </c>
      <c r="N68" s="585">
        <f t="shared" si="13"/>
        <v>0</v>
      </c>
      <c r="O68" s="314">
        <f t="shared" si="14"/>
        <v>0</v>
      </c>
      <c r="P68" s="336"/>
      <c r="Q68" s="326"/>
      <c r="R68" s="585">
        <f t="shared" si="15"/>
        <v>0</v>
      </c>
      <c r="S68" s="585">
        <f t="shared" si="16"/>
        <v>0</v>
      </c>
      <c r="T68" s="314">
        <f t="shared" si="17"/>
        <v>0</v>
      </c>
      <c r="U68" s="336"/>
      <c r="V68" s="326"/>
      <c r="W68" s="585">
        <f t="shared" si="18"/>
        <v>0</v>
      </c>
      <c r="X68" s="585">
        <f t="shared" si="19"/>
        <v>0</v>
      </c>
      <c r="Y68" s="314">
        <f t="shared" si="20"/>
        <v>0</v>
      </c>
      <c r="Z68" s="87"/>
      <c r="AA68" s="87"/>
      <c r="AB68" s="87"/>
      <c r="AC68" s="87"/>
      <c r="AD68" s="87"/>
      <c r="AE68" s="87"/>
      <c r="AF68" s="87"/>
      <c r="AG68" s="87"/>
      <c r="AH68" s="87"/>
      <c r="AI68" s="87"/>
      <c r="AJ68" s="87"/>
      <c r="AK68" s="87"/>
      <c r="AL68" s="87"/>
      <c r="AM68" s="87"/>
      <c r="AN68" s="87"/>
      <c r="AO68" s="87"/>
      <c r="AP68" s="87"/>
      <c r="AQ68" s="87"/>
      <c r="AR68" s="87"/>
      <c r="AS68" s="87"/>
      <c r="AT68" s="87"/>
      <c r="AU68" s="87"/>
      <c r="AV68" s="3"/>
      <c r="AW68" s="3"/>
    </row>
    <row r="69" spans="1:49" s="44" customFormat="1" x14ac:dyDescent="0.35">
      <c r="A69" s="2" t="s">
        <v>2363</v>
      </c>
      <c r="B69" s="40">
        <v>3118</v>
      </c>
      <c r="C69" s="42" t="s">
        <v>685</v>
      </c>
      <c r="D69" s="139" t="s">
        <v>21</v>
      </c>
      <c r="E69" s="89"/>
      <c r="F69" s="169"/>
      <c r="G69" s="278"/>
      <c r="H69" s="274">
        <f t="shared" si="24"/>
        <v>0</v>
      </c>
      <c r="I69" s="715">
        <f t="shared" si="25"/>
        <v>0</v>
      </c>
      <c r="J69" s="282">
        <f t="shared" si="26"/>
        <v>0</v>
      </c>
      <c r="K69" s="337"/>
      <c r="L69" s="331"/>
      <c r="M69" s="585">
        <f t="shared" si="12"/>
        <v>0</v>
      </c>
      <c r="N69" s="585">
        <f t="shared" si="13"/>
        <v>0</v>
      </c>
      <c r="O69" s="314">
        <f t="shared" si="14"/>
        <v>0</v>
      </c>
      <c r="P69" s="336"/>
      <c r="Q69" s="326"/>
      <c r="R69" s="585">
        <f t="shared" si="15"/>
        <v>0</v>
      </c>
      <c r="S69" s="585">
        <f t="shared" si="16"/>
        <v>0</v>
      </c>
      <c r="T69" s="314">
        <f t="shared" si="17"/>
        <v>0</v>
      </c>
      <c r="U69" s="336"/>
      <c r="V69" s="326"/>
      <c r="W69" s="585">
        <f t="shared" si="18"/>
        <v>0</v>
      </c>
      <c r="X69" s="585">
        <f t="shared" si="19"/>
        <v>0</v>
      </c>
      <c r="Y69" s="314">
        <f t="shared" si="20"/>
        <v>0</v>
      </c>
      <c r="Z69" s="87"/>
      <c r="AA69" s="87"/>
      <c r="AB69" s="87"/>
      <c r="AC69" s="87"/>
      <c r="AD69" s="87"/>
      <c r="AE69" s="87"/>
      <c r="AF69" s="87"/>
      <c r="AG69" s="87"/>
      <c r="AH69" s="87"/>
      <c r="AI69" s="87"/>
      <c r="AJ69" s="87"/>
      <c r="AK69" s="87"/>
      <c r="AL69" s="87"/>
      <c r="AM69" s="87"/>
      <c r="AN69" s="87"/>
      <c r="AO69" s="87"/>
      <c r="AP69" s="87"/>
      <c r="AQ69" s="87"/>
      <c r="AR69" s="87"/>
      <c r="AS69" s="87"/>
      <c r="AT69" s="87"/>
      <c r="AU69" s="87"/>
      <c r="AV69" s="3"/>
      <c r="AW69" s="3"/>
    </row>
    <row r="70" spans="1:49" s="44" customFormat="1" x14ac:dyDescent="0.35">
      <c r="A70" s="2" t="s">
        <v>2364</v>
      </c>
      <c r="B70" s="40">
        <v>3118</v>
      </c>
      <c r="C70" s="42" t="s">
        <v>686</v>
      </c>
      <c r="D70" s="139" t="s">
        <v>21</v>
      </c>
      <c r="E70" s="89"/>
      <c r="F70" s="169"/>
      <c r="G70" s="278"/>
      <c r="H70" s="274">
        <f t="shared" si="24"/>
        <v>0</v>
      </c>
      <c r="I70" s="715">
        <f t="shared" si="25"/>
        <v>0</v>
      </c>
      <c r="J70" s="282">
        <f t="shared" si="26"/>
        <v>0</v>
      </c>
      <c r="K70" s="337"/>
      <c r="L70" s="331"/>
      <c r="M70" s="585">
        <f t="shared" si="12"/>
        <v>0</v>
      </c>
      <c r="N70" s="585">
        <f t="shared" si="13"/>
        <v>0</v>
      </c>
      <c r="O70" s="314">
        <f t="shared" si="14"/>
        <v>0</v>
      </c>
      <c r="P70" s="336"/>
      <c r="Q70" s="326"/>
      <c r="R70" s="585">
        <f t="shared" si="15"/>
        <v>0</v>
      </c>
      <c r="S70" s="585">
        <f t="shared" si="16"/>
        <v>0</v>
      </c>
      <c r="T70" s="314">
        <f t="shared" si="17"/>
        <v>0</v>
      </c>
      <c r="U70" s="336"/>
      <c r="V70" s="326"/>
      <c r="W70" s="585">
        <f t="shared" si="18"/>
        <v>0</v>
      </c>
      <c r="X70" s="585">
        <f t="shared" si="19"/>
        <v>0</v>
      </c>
      <c r="Y70" s="314">
        <f t="shared" si="20"/>
        <v>0</v>
      </c>
      <c r="Z70" s="87"/>
      <c r="AA70" s="87"/>
      <c r="AB70" s="87"/>
      <c r="AC70" s="87"/>
      <c r="AD70" s="87"/>
      <c r="AE70" s="87"/>
      <c r="AF70" s="87"/>
      <c r="AG70" s="87"/>
      <c r="AH70" s="87"/>
      <c r="AI70" s="87"/>
      <c r="AJ70" s="87"/>
      <c r="AK70" s="87"/>
      <c r="AL70" s="87"/>
      <c r="AM70" s="87"/>
      <c r="AN70" s="87"/>
      <c r="AO70" s="87"/>
      <c r="AP70" s="87"/>
      <c r="AQ70" s="87"/>
      <c r="AR70" s="87"/>
      <c r="AS70" s="87"/>
      <c r="AT70" s="87"/>
      <c r="AU70" s="87"/>
      <c r="AV70" s="3"/>
      <c r="AW70" s="3"/>
    </row>
    <row r="71" spans="1:49" s="44" customFormat="1" x14ac:dyDescent="0.35">
      <c r="A71" s="2" t="s">
        <v>2365</v>
      </c>
      <c r="B71" s="40">
        <v>3118</v>
      </c>
      <c r="C71" s="42" t="s">
        <v>687</v>
      </c>
      <c r="D71" s="139" t="s">
        <v>21</v>
      </c>
      <c r="E71" s="89"/>
      <c r="F71" s="169"/>
      <c r="G71" s="278"/>
      <c r="H71" s="274">
        <f t="shared" si="24"/>
        <v>0</v>
      </c>
      <c r="I71" s="715">
        <f t="shared" si="25"/>
        <v>0</v>
      </c>
      <c r="J71" s="282">
        <f t="shared" si="26"/>
        <v>0</v>
      </c>
      <c r="K71" s="337"/>
      <c r="L71" s="331"/>
      <c r="M71" s="585">
        <f t="shared" ref="M71:M89" si="27">K71*F71</f>
        <v>0</v>
      </c>
      <c r="N71" s="585">
        <f t="shared" ref="N71:N134" si="28">L71*G71</f>
        <v>0</v>
      </c>
      <c r="O71" s="314">
        <f t="shared" ref="O71:O134" si="29">SUM(K71*F71)+(L71*G71)</f>
        <v>0</v>
      </c>
      <c r="P71" s="336"/>
      <c r="Q71" s="326"/>
      <c r="R71" s="585">
        <f t="shared" ref="R71:R89" si="30">P71*F71</f>
        <v>0</v>
      </c>
      <c r="S71" s="585">
        <f t="shared" ref="S71:S134" si="31">Q71*G71</f>
        <v>0</v>
      </c>
      <c r="T71" s="314">
        <f t="shared" ref="T71:T134" si="32">SUM(P71*F71)+(Q71*G71)</f>
        <v>0</v>
      </c>
      <c r="U71" s="336"/>
      <c r="V71" s="326"/>
      <c r="W71" s="585">
        <f t="shared" ref="W71:W89" si="33">U71*F71</f>
        <v>0</v>
      </c>
      <c r="X71" s="585">
        <f t="shared" ref="X71:X134" si="34">V71*G71</f>
        <v>0</v>
      </c>
      <c r="Y71" s="314">
        <f t="shared" ref="Y71:Y134" si="35">SUM(U71*F71)+(V71*G71)</f>
        <v>0</v>
      </c>
      <c r="Z71" s="87"/>
      <c r="AA71" s="87"/>
      <c r="AB71" s="87"/>
      <c r="AC71" s="87"/>
      <c r="AD71" s="87"/>
      <c r="AE71" s="87"/>
      <c r="AF71" s="87"/>
      <c r="AG71" s="87"/>
      <c r="AH71" s="87"/>
      <c r="AI71" s="87"/>
      <c r="AJ71" s="87"/>
      <c r="AK71" s="87"/>
      <c r="AL71" s="87"/>
      <c r="AM71" s="87"/>
      <c r="AN71" s="87"/>
      <c r="AO71" s="87"/>
      <c r="AP71" s="87"/>
      <c r="AQ71" s="87"/>
      <c r="AR71" s="87"/>
      <c r="AS71" s="87"/>
      <c r="AT71" s="87"/>
      <c r="AU71" s="87"/>
      <c r="AV71" s="3"/>
      <c r="AW71" s="3"/>
    </row>
    <row r="72" spans="1:49" s="44" customFormat="1" x14ac:dyDescent="0.35">
      <c r="A72" s="2" t="s">
        <v>2366</v>
      </c>
      <c r="B72" s="40">
        <v>3118</v>
      </c>
      <c r="C72" s="42" t="s">
        <v>688</v>
      </c>
      <c r="D72" s="139" t="s">
        <v>21</v>
      </c>
      <c r="E72" s="89"/>
      <c r="F72" s="169"/>
      <c r="G72" s="278"/>
      <c r="H72" s="274">
        <f t="shared" si="24"/>
        <v>0</v>
      </c>
      <c r="I72" s="715">
        <f t="shared" si="25"/>
        <v>0</v>
      </c>
      <c r="J72" s="282">
        <f t="shared" si="26"/>
        <v>0</v>
      </c>
      <c r="K72" s="337"/>
      <c r="L72" s="331"/>
      <c r="M72" s="585">
        <f t="shared" si="27"/>
        <v>0</v>
      </c>
      <c r="N72" s="585">
        <f t="shared" si="28"/>
        <v>0</v>
      </c>
      <c r="O72" s="314">
        <f t="shared" si="29"/>
        <v>0</v>
      </c>
      <c r="P72" s="336"/>
      <c r="Q72" s="326"/>
      <c r="R72" s="585">
        <f t="shared" si="30"/>
        <v>0</v>
      </c>
      <c r="S72" s="585">
        <f t="shared" si="31"/>
        <v>0</v>
      </c>
      <c r="T72" s="314">
        <f t="shared" si="32"/>
        <v>0</v>
      </c>
      <c r="U72" s="336"/>
      <c r="V72" s="326"/>
      <c r="W72" s="585">
        <f t="shared" si="33"/>
        <v>0</v>
      </c>
      <c r="X72" s="585">
        <f t="shared" si="34"/>
        <v>0</v>
      </c>
      <c r="Y72" s="314">
        <f t="shared" si="35"/>
        <v>0</v>
      </c>
      <c r="Z72" s="87"/>
      <c r="AA72" s="87"/>
      <c r="AB72" s="87"/>
      <c r="AC72" s="87"/>
      <c r="AD72" s="87"/>
      <c r="AE72" s="87"/>
      <c r="AF72" s="87"/>
      <c r="AG72" s="87"/>
      <c r="AH72" s="87"/>
      <c r="AI72" s="87"/>
      <c r="AJ72" s="87"/>
      <c r="AK72" s="87"/>
      <c r="AL72" s="87"/>
      <c r="AM72" s="87"/>
      <c r="AN72" s="87"/>
      <c r="AO72" s="87"/>
      <c r="AP72" s="87"/>
      <c r="AQ72" s="87"/>
      <c r="AR72" s="87"/>
      <c r="AS72" s="87"/>
      <c r="AT72" s="87"/>
      <c r="AU72" s="87"/>
      <c r="AV72" s="3"/>
      <c r="AW72" s="3"/>
    </row>
    <row r="73" spans="1:49" s="44" customFormat="1" x14ac:dyDescent="0.35">
      <c r="A73" s="2" t="s">
        <v>2916</v>
      </c>
      <c r="B73" s="40">
        <v>8022</v>
      </c>
      <c r="C73" s="42" t="s">
        <v>2909</v>
      </c>
      <c r="D73" s="139" t="s">
        <v>21</v>
      </c>
      <c r="E73" s="89"/>
      <c r="F73" s="169"/>
      <c r="G73" s="278"/>
      <c r="H73" s="274">
        <f t="shared" si="24"/>
        <v>0</v>
      </c>
      <c r="I73" s="715">
        <f t="shared" si="25"/>
        <v>0</v>
      </c>
      <c r="J73" s="282">
        <f t="shared" si="26"/>
        <v>0</v>
      </c>
      <c r="K73" s="337"/>
      <c r="L73" s="331"/>
      <c r="M73" s="585">
        <f t="shared" si="27"/>
        <v>0</v>
      </c>
      <c r="N73" s="585">
        <f t="shared" si="28"/>
        <v>0</v>
      </c>
      <c r="O73" s="314">
        <f t="shared" si="29"/>
        <v>0</v>
      </c>
      <c r="P73" s="336"/>
      <c r="Q73" s="326"/>
      <c r="R73" s="585">
        <f t="shared" si="30"/>
        <v>0</v>
      </c>
      <c r="S73" s="585">
        <f t="shared" si="31"/>
        <v>0</v>
      </c>
      <c r="T73" s="314">
        <f t="shared" si="32"/>
        <v>0</v>
      </c>
      <c r="U73" s="336"/>
      <c r="V73" s="326"/>
      <c r="W73" s="585">
        <f t="shared" si="33"/>
        <v>0</v>
      </c>
      <c r="X73" s="585">
        <f t="shared" si="34"/>
        <v>0</v>
      </c>
      <c r="Y73" s="314">
        <f t="shared" si="35"/>
        <v>0</v>
      </c>
      <c r="Z73" s="87"/>
      <c r="AA73" s="87"/>
      <c r="AB73" s="87"/>
      <c r="AC73" s="87"/>
      <c r="AD73" s="87"/>
      <c r="AE73" s="87"/>
      <c r="AF73" s="87"/>
      <c r="AG73" s="87"/>
      <c r="AH73" s="87"/>
      <c r="AI73" s="87"/>
      <c r="AJ73" s="87"/>
      <c r="AK73" s="87"/>
      <c r="AL73" s="87"/>
      <c r="AM73" s="87"/>
      <c r="AN73" s="87"/>
      <c r="AO73" s="87"/>
      <c r="AP73" s="87"/>
      <c r="AQ73" s="87"/>
      <c r="AR73" s="87"/>
      <c r="AS73" s="87"/>
      <c r="AT73" s="87"/>
      <c r="AU73" s="87"/>
      <c r="AV73" s="3"/>
      <c r="AW73" s="3"/>
    </row>
    <row r="74" spans="1:49" s="44" customFormat="1" x14ac:dyDescent="0.35">
      <c r="A74" s="2" t="s">
        <v>2917</v>
      </c>
      <c r="B74" s="40">
        <v>8022</v>
      </c>
      <c r="C74" s="42" t="s">
        <v>2910</v>
      </c>
      <c r="D74" s="139" t="s">
        <v>21</v>
      </c>
      <c r="E74" s="89"/>
      <c r="F74" s="169"/>
      <c r="G74" s="278"/>
      <c r="H74" s="274">
        <f t="shared" si="24"/>
        <v>0</v>
      </c>
      <c r="I74" s="715">
        <f t="shared" si="25"/>
        <v>0</v>
      </c>
      <c r="J74" s="282">
        <f t="shared" si="26"/>
        <v>0</v>
      </c>
      <c r="K74" s="337"/>
      <c r="L74" s="331"/>
      <c r="M74" s="585">
        <f t="shared" si="27"/>
        <v>0</v>
      </c>
      <c r="N74" s="585">
        <f t="shared" si="28"/>
        <v>0</v>
      </c>
      <c r="O74" s="314">
        <f t="shared" si="29"/>
        <v>0</v>
      </c>
      <c r="P74" s="336"/>
      <c r="Q74" s="326"/>
      <c r="R74" s="585">
        <f t="shared" si="30"/>
        <v>0</v>
      </c>
      <c r="S74" s="585">
        <f t="shared" si="31"/>
        <v>0</v>
      </c>
      <c r="T74" s="314">
        <f t="shared" si="32"/>
        <v>0</v>
      </c>
      <c r="U74" s="336"/>
      <c r="V74" s="326"/>
      <c r="W74" s="585">
        <f t="shared" si="33"/>
        <v>0</v>
      </c>
      <c r="X74" s="585">
        <f t="shared" si="34"/>
        <v>0</v>
      </c>
      <c r="Y74" s="314">
        <f t="shared" si="35"/>
        <v>0</v>
      </c>
      <c r="Z74" s="87"/>
      <c r="AA74" s="87"/>
      <c r="AB74" s="87"/>
      <c r="AC74" s="87"/>
      <c r="AD74" s="87"/>
      <c r="AE74" s="87"/>
      <c r="AF74" s="87"/>
      <c r="AG74" s="87"/>
      <c r="AH74" s="87"/>
      <c r="AI74" s="87"/>
      <c r="AJ74" s="87"/>
      <c r="AK74" s="87"/>
      <c r="AL74" s="87"/>
      <c r="AM74" s="87"/>
      <c r="AN74" s="87"/>
      <c r="AO74" s="87"/>
      <c r="AP74" s="87"/>
      <c r="AQ74" s="87"/>
      <c r="AR74" s="87"/>
      <c r="AS74" s="87"/>
      <c r="AT74" s="87"/>
      <c r="AU74" s="87"/>
      <c r="AV74" s="3"/>
      <c r="AW74" s="3"/>
    </row>
    <row r="75" spans="1:49" s="44" customFormat="1" x14ac:dyDescent="0.35">
      <c r="A75" s="2" t="s">
        <v>2918</v>
      </c>
      <c r="B75" s="40">
        <v>8022</v>
      </c>
      <c r="C75" s="42" t="s">
        <v>2907</v>
      </c>
      <c r="D75" s="139" t="s">
        <v>21</v>
      </c>
      <c r="E75" s="89"/>
      <c r="F75" s="169"/>
      <c r="G75" s="278"/>
      <c r="H75" s="274">
        <f t="shared" si="24"/>
        <v>0</v>
      </c>
      <c r="I75" s="715">
        <f t="shared" si="25"/>
        <v>0</v>
      </c>
      <c r="J75" s="282">
        <f t="shared" si="26"/>
        <v>0</v>
      </c>
      <c r="K75" s="337"/>
      <c r="L75" s="331"/>
      <c r="M75" s="585">
        <f t="shared" si="27"/>
        <v>0</v>
      </c>
      <c r="N75" s="585">
        <f t="shared" si="28"/>
        <v>0</v>
      </c>
      <c r="O75" s="314">
        <f t="shared" si="29"/>
        <v>0</v>
      </c>
      <c r="P75" s="336"/>
      <c r="Q75" s="326"/>
      <c r="R75" s="585">
        <f t="shared" si="30"/>
        <v>0</v>
      </c>
      <c r="S75" s="585">
        <f t="shared" si="31"/>
        <v>0</v>
      </c>
      <c r="T75" s="314">
        <f t="shared" si="32"/>
        <v>0</v>
      </c>
      <c r="U75" s="336"/>
      <c r="V75" s="326"/>
      <c r="W75" s="585">
        <f t="shared" si="33"/>
        <v>0</v>
      </c>
      <c r="X75" s="585">
        <f t="shared" si="34"/>
        <v>0</v>
      </c>
      <c r="Y75" s="314">
        <f t="shared" si="35"/>
        <v>0</v>
      </c>
      <c r="Z75" s="87"/>
      <c r="AA75" s="87"/>
      <c r="AB75" s="87"/>
      <c r="AC75" s="87"/>
      <c r="AD75" s="87"/>
      <c r="AE75" s="87"/>
      <c r="AF75" s="87"/>
      <c r="AG75" s="87"/>
      <c r="AH75" s="87"/>
      <c r="AI75" s="87"/>
      <c r="AJ75" s="87"/>
      <c r="AK75" s="87"/>
      <c r="AL75" s="87"/>
      <c r="AM75" s="87"/>
      <c r="AN75" s="87"/>
      <c r="AO75" s="87"/>
      <c r="AP75" s="87"/>
      <c r="AQ75" s="87"/>
      <c r="AR75" s="87"/>
      <c r="AS75" s="87"/>
      <c r="AT75" s="87"/>
      <c r="AU75" s="87"/>
      <c r="AV75" s="3"/>
      <c r="AW75" s="3"/>
    </row>
    <row r="76" spans="1:49" s="44" customFormat="1" x14ac:dyDescent="0.35">
      <c r="A76" s="2" t="s">
        <v>2919</v>
      </c>
      <c r="B76" s="40">
        <v>8022</v>
      </c>
      <c r="C76" s="42" t="s">
        <v>2908</v>
      </c>
      <c r="D76" s="139" t="s">
        <v>21</v>
      </c>
      <c r="E76" s="89"/>
      <c r="F76" s="169"/>
      <c r="G76" s="278"/>
      <c r="H76" s="274">
        <f t="shared" si="24"/>
        <v>0</v>
      </c>
      <c r="I76" s="715">
        <f t="shared" si="25"/>
        <v>0</v>
      </c>
      <c r="J76" s="282">
        <f t="shared" si="26"/>
        <v>0</v>
      </c>
      <c r="K76" s="337"/>
      <c r="L76" s="331"/>
      <c r="M76" s="585">
        <f t="shared" si="27"/>
        <v>0</v>
      </c>
      <c r="N76" s="585">
        <f t="shared" si="28"/>
        <v>0</v>
      </c>
      <c r="O76" s="314">
        <f t="shared" si="29"/>
        <v>0</v>
      </c>
      <c r="P76" s="336"/>
      <c r="Q76" s="326"/>
      <c r="R76" s="585">
        <f t="shared" si="30"/>
        <v>0</v>
      </c>
      <c r="S76" s="585">
        <f t="shared" si="31"/>
        <v>0</v>
      </c>
      <c r="T76" s="314">
        <f t="shared" si="32"/>
        <v>0</v>
      </c>
      <c r="U76" s="336"/>
      <c r="V76" s="326"/>
      <c r="W76" s="585">
        <f t="shared" si="33"/>
        <v>0</v>
      </c>
      <c r="X76" s="585">
        <f t="shared" si="34"/>
        <v>0</v>
      </c>
      <c r="Y76" s="314">
        <f t="shared" si="35"/>
        <v>0</v>
      </c>
      <c r="Z76" s="87"/>
      <c r="AA76" s="87"/>
      <c r="AB76" s="87"/>
      <c r="AC76" s="87"/>
      <c r="AD76" s="87"/>
      <c r="AE76" s="87"/>
      <c r="AF76" s="87"/>
      <c r="AG76" s="87"/>
      <c r="AH76" s="87"/>
      <c r="AI76" s="87"/>
      <c r="AJ76" s="87"/>
      <c r="AK76" s="87"/>
      <c r="AL76" s="87"/>
      <c r="AM76" s="87"/>
      <c r="AN76" s="87"/>
      <c r="AO76" s="87"/>
      <c r="AP76" s="87"/>
      <c r="AQ76" s="87"/>
      <c r="AR76" s="87"/>
      <c r="AS76" s="87"/>
      <c r="AT76" s="87"/>
      <c r="AU76" s="87"/>
      <c r="AV76" s="3"/>
      <c r="AW76" s="3"/>
    </row>
    <row r="77" spans="1:49" s="44" customFormat="1" x14ac:dyDescent="0.35">
      <c r="A77" s="2" t="s">
        <v>2921</v>
      </c>
      <c r="B77" s="40">
        <v>8022</v>
      </c>
      <c r="C77" s="42" t="s">
        <v>2905</v>
      </c>
      <c r="D77" s="139" t="s">
        <v>21</v>
      </c>
      <c r="E77" s="89"/>
      <c r="F77" s="169"/>
      <c r="G77" s="278"/>
      <c r="H77" s="274">
        <f t="shared" si="24"/>
        <v>0</v>
      </c>
      <c r="I77" s="715">
        <f t="shared" si="25"/>
        <v>0</v>
      </c>
      <c r="J77" s="282">
        <f t="shared" si="26"/>
        <v>0</v>
      </c>
      <c r="K77" s="337"/>
      <c r="L77" s="331"/>
      <c r="M77" s="585">
        <f t="shared" si="27"/>
        <v>0</v>
      </c>
      <c r="N77" s="585">
        <f t="shared" si="28"/>
        <v>0</v>
      </c>
      <c r="O77" s="314">
        <f t="shared" si="29"/>
        <v>0</v>
      </c>
      <c r="P77" s="336"/>
      <c r="Q77" s="326"/>
      <c r="R77" s="585">
        <f t="shared" si="30"/>
        <v>0</v>
      </c>
      <c r="S77" s="585">
        <f t="shared" si="31"/>
        <v>0</v>
      </c>
      <c r="T77" s="314">
        <f t="shared" si="32"/>
        <v>0</v>
      </c>
      <c r="U77" s="336"/>
      <c r="V77" s="326"/>
      <c r="W77" s="585">
        <f t="shared" si="33"/>
        <v>0</v>
      </c>
      <c r="X77" s="585">
        <f t="shared" si="34"/>
        <v>0</v>
      </c>
      <c r="Y77" s="314">
        <f t="shared" si="35"/>
        <v>0</v>
      </c>
      <c r="Z77" s="87"/>
      <c r="AA77" s="87"/>
      <c r="AB77" s="87"/>
      <c r="AC77" s="87"/>
      <c r="AD77" s="87"/>
      <c r="AE77" s="87"/>
      <c r="AF77" s="87"/>
      <c r="AG77" s="87"/>
      <c r="AH77" s="87"/>
      <c r="AI77" s="87"/>
      <c r="AJ77" s="87"/>
      <c r="AK77" s="87"/>
      <c r="AL77" s="87"/>
      <c r="AM77" s="87"/>
      <c r="AN77" s="87"/>
      <c r="AO77" s="87"/>
      <c r="AP77" s="87"/>
      <c r="AQ77" s="87"/>
      <c r="AR77" s="87"/>
      <c r="AS77" s="87"/>
      <c r="AT77" s="87"/>
      <c r="AU77" s="87"/>
      <c r="AV77" s="3"/>
      <c r="AW77" s="3"/>
    </row>
    <row r="78" spans="1:49" s="44" customFormat="1" x14ac:dyDescent="0.35">
      <c r="A78" s="2" t="s">
        <v>2922</v>
      </c>
      <c r="B78" s="40">
        <v>8022</v>
      </c>
      <c r="C78" s="42" t="s">
        <v>2906</v>
      </c>
      <c r="D78" s="139" t="s">
        <v>21</v>
      </c>
      <c r="E78" s="89"/>
      <c r="F78" s="169"/>
      <c r="G78" s="278"/>
      <c r="H78" s="274">
        <f t="shared" si="24"/>
        <v>0</v>
      </c>
      <c r="I78" s="715">
        <f t="shared" si="25"/>
        <v>0</v>
      </c>
      <c r="J78" s="282">
        <f t="shared" si="26"/>
        <v>0</v>
      </c>
      <c r="K78" s="337"/>
      <c r="L78" s="331"/>
      <c r="M78" s="585">
        <f t="shared" si="27"/>
        <v>0</v>
      </c>
      <c r="N78" s="585">
        <f t="shared" si="28"/>
        <v>0</v>
      </c>
      <c r="O78" s="314">
        <f t="shared" si="29"/>
        <v>0</v>
      </c>
      <c r="P78" s="336"/>
      <c r="Q78" s="326"/>
      <c r="R78" s="585">
        <f t="shared" si="30"/>
        <v>0</v>
      </c>
      <c r="S78" s="585">
        <f t="shared" si="31"/>
        <v>0</v>
      </c>
      <c r="T78" s="314">
        <f t="shared" si="32"/>
        <v>0</v>
      </c>
      <c r="U78" s="336"/>
      <c r="V78" s="326"/>
      <c r="W78" s="585">
        <f t="shared" si="33"/>
        <v>0</v>
      </c>
      <c r="X78" s="585">
        <f t="shared" si="34"/>
        <v>0</v>
      </c>
      <c r="Y78" s="314">
        <f t="shared" si="35"/>
        <v>0</v>
      </c>
      <c r="Z78" s="92"/>
      <c r="AA78" s="92"/>
      <c r="AB78" s="92"/>
      <c r="AC78" s="92"/>
      <c r="AD78" s="92"/>
      <c r="AE78" s="92"/>
      <c r="AF78" s="92"/>
      <c r="AG78" s="92"/>
      <c r="AH78" s="92"/>
      <c r="AI78" s="92"/>
      <c r="AJ78" s="92"/>
      <c r="AK78" s="92"/>
      <c r="AL78" s="92"/>
      <c r="AM78" s="92"/>
      <c r="AN78" s="92"/>
      <c r="AO78" s="92"/>
      <c r="AP78" s="92"/>
      <c r="AQ78" s="92"/>
      <c r="AR78" s="92"/>
      <c r="AS78" s="92"/>
      <c r="AT78" s="92"/>
      <c r="AU78" s="92"/>
      <c r="AV78" s="3"/>
      <c r="AW78" s="3"/>
    </row>
    <row r="79" spans="1:49" s="44" customFormat="1" x14ac:dyDescent="0.35">
      <c r="A79" s="2" t="s">
        <v>2923</v>
      </c>
      <c r="B79" s="40">
        <v>8022</v>
      </c>
      <c r="C79" s="42" t="s">
        <v>2911</v>
      </c>
      <c r="D79" s="139" t="s">
        <v>21</v>
      </c>
      <c r="E79" s="89"/>
      <c r="F79" s="169"/>
      <c r="G79" s="278"/>
      <c r="H79" s="274">
        <f t="shared" si="24"/>
        <v>0</v>
      </c>
      <c r="I79" s="715">
        <f t="shared" si="25"/>
        <v>0</v>
      </c>
      <c r="J79" s="282">
        <f t="shared" si="26"/>
        <v>0</v>
      </c>
      <c r="K79" s="337"/>
      <c r="L79" s="331"/>
      <c r="M79" s="585">
        <f t="shared" si="27"/>
        <v>0</v>
      </c>
      <c r="N79" s="585">
        <f t="shared" si="28"/>
        <v>0</v>
      </c>
      <c r="O79" s="314">
        <f t="shared" si="29"/>
        <v>0</v>
      </c>
      <c r="P79" s="336"/>
      <c r="Q79" s="326"/>
      <c r="R79" s="585">
        <f t="shared" si="30"/>
        <v>0</v>
      </c>
      <c r="S79" s="585">
        <f t="shared" si="31"/>
        <v>0</v>
      </c>
      <c r="T79" s="314">
        <f t="shared" si="32"/>
        <v>0</v>
      </c>
      <c r="U79" s="336"/>
      <c r="V79" s="326"/>
      <c r="W79" s="585">
        <f t="shared" si="33"/>
        <v>0</v>
      </c>
      <c r="X79" s="585">
        <f t="shared" si="34"/>
        <v>0</v>
      </c>
      <c r="Y79" s="314">
        <f t="shared" si="35"/>
        <v>0</v>
      </c>
      <c r="Z79" s="92"/>
      <c r="AA79" s="92"/>
      <c r="AB79" s="92"/>
      <c r="AC79" s="92"/>
      <c r="AD79" s="92"/>
      <c r="AE79" s="92"/>
      <c r="AF79" s="92"/>
      <c r="AG79" s="92"/>
      <c r="AH79" s="92"/>
      <c r="AI79" s="92"/>
      <c r="AJ79" s="92"/>
      <c r="AK79" s="92"/>
      <c r="AL79" s="92"/>
      <c r="AM79" s="92"/>
      <c r="AN79" s="92"/>
      <c r="AO79" s="92"/>
      <c r="AP79" s="92"/>
      <c r="AQ79" s="92"/>
      <c r="AR79" s="92"/>
      <c r="AS79" s="92"/>
      <c r="AT79" s="92"/>
      <c r="AU79" s="92"/>
      <c r="AV79" s="3"/>
      <c r="AW79" s="3"/>
    </row>
    <row r="80" spans="1:49" s="44" customFormat="1" x14ac:dyDescent="0.35">
      <c r="A80" s="2" t="s">
        <v>2924</v>
      </c>
      <c r="B80" s="40">
        <v>8022</v>
      </c>
      <c r="C80" s="42" t="s">
        <v>2912</v>
      </c>
      <c r="D80" s="139" t="s">
        <v>21</v>
      </c>
      <c r="E80" s="89"/>
      <c r="F80" s="169"/>
      <c r="G80" s="278"/>
      <c r="H80" s="274">
        <f t="shared" si="24"/>
        <v>0</v>
      </c>
      <c r="I80" s="715">
        <f t="shared" si="25"/>
        <v>0</v>
      </c>
      <c r="J80" s="282">
        <f t="shared" si="26"/>
        <v>0</v>
      </c>
      <c r="K80" s="337"/>
      <c r="L80" s="331"/>
      <c r="M80" s="585">
        <f t="shared" si="27"/>
        <v>0</v>
      </c>
      <c r="N80" s="585">
        <f t="shared" si="28"/>
        <v>0</v>
      </c>
      <c r="O80" s="314">
        <f t="shared" si="29"/>
        <v>0</v>
      </c>
      <c r="P80" s="336"/>
      <c r="Q80" s="326"/>
      <c r="R80" s="585">
        <f t="shared" si="30"/>
        <v>0</v>
      </c>
      <c r="S80" s="585">
        <f t="shared" si="31"/>
        <v>0</v>
      </c>
      <c r="T80" s="314">
        <f t="shared" si="32"/>
        <v>0</v>
      </c>
      <c r="U80" s="336"/>
      <c r="V80" s="326"/>
      <c r="W80" s="585">
        <f t="shared" si="33"/>
        <v>0</v>
      </c>
      <c r="X80" s="585">
        <f t="shared" si="34"/>
        <v>0</v>
      </c>
      <c r="Y80" s="314">
        <f t="shared" si="35"/>
        <v>0</v>
      </c>
      <c r="Z80" s="92"/>
      <c r="AA80" s="92"/>
      <c r="AB80" s="92"/>
      <c r="AC80" s="92"/>
      <c r="AD80" s="92"/>
      <c r="AE80" s="92"/>
      <c r="AF80" s="92"/>
      <c r="AG80" s="92"/>
      <c r="AH80" s="92"/>
      <c r="AI80" s="92"/>
      <c r="AJ80" s="92"/>
      <c r="AK80" s="92"/>
      <c r="AL80" s="92"/>
      <c r="AM80" s="92"/>
      <c r="AN80" s="92"/>
      <c r="AO80" s="92"/>
      <c r="AP80" s="92"/>
      <c r="AQ80" s="92"/>
      <c r="AR80" s="92"/>
      <c r="AS80" s="92"/>
      <c r="AT80" s="92"/>
      <c r="AU80" s="92"/>
      <c r="AV80" s="3"/>
      <c r="AW80" s="3"/>
    </row>
    <row r="81" spans="1:49" s="44" customFormat="1" x14ac:dyDescent="0.35">
      <c r="A81" s="2" t="s">
        <v>2925</v>
      </c>
      <c r="B81" s="40">
        <v>8022</v>
      </c>
      <c r="C81" s="42" t="s">
        <v>2913</v>
      </c>
      <c r="D81" s="139" t="s">
        <v>21</v>
      </c>
      <c r="E81" s="89"/>
      <c r="F81" s="169"/>
      <c r="G81" s="278"/>
      <c r="H81" s="274">
        <f t="shared" si="24"/>
        <v>0</v>
      </c>
      <c r="I81" s="715">
        <f t="shared" si="25"/>
        <v>0</v>
      </c>
      <c r="J81" s="282">
        <f t="shared" si="26"/>
        <v>0</v>
      </c>
      <c r="K81" s="337"/>
      <c r="L81" s="331"/>
      <c r="M81" s="585">
        <f t="shared" si="27"/>
        <v>0</v>
      </c>
      <c r="N81" s="585">
        <f t="shared" si="28"/>
        <v>0</v>
      </c>
      <c r="O81" s="314">
        <f t="shared" si="29"/>
        <v>0</v>
      </c>
      <c r="P81" s="336"/>
      <c r="Q81" s="326"/>
      <c r="R81" s="585">
        <f t="shared" si="30"/>
        <v>0</v>
      </c>
      <c r="S81" s="585">
        <f t="shared" si="31"/>
        <v>0</v>
      </c>
      <c r="T81" s="314">
        <f t="shared" si="32"/>
        <v>0</v>
      </c>
      <c r="U81" s="336"/>
      <c r="V81" s="326"/>
      <c r="W81" s="585">
        <f t="shared" si="33"/>
        <v>0</v>
      </c>
      <c r="X81" s="585">
        <f t="shared" si="34"/>
        <v>0</v>
      </c>
      <c r="Y81" s="314">
        <f t="shared" si="35"/>
        <v>0</v>
      </c>
      <c r="Z81" s="92"/>
      <c r="AA81" s="92"/>
      <c r="AB81" s="92"/>
      <c r="AC81" s="92"/>
      <c r="AD81" s="92"/>
      <c r="AE81" s="92"/>
      <c r="AF81" s="92"/>
      <c r="AG81" s="92"/>
      <c r="AH81" s="92"/>
      <c r="AI81" s="92"/>
      <c r="AJ81" s="92"/>
      <c r="AK81" s="92"/>
      <c r="AL81" s="92"/>
      <c r="AM81" s="92"/>
      <c r="AN81" s="92"/>
      <c r="AO81" s="92"/>
      <c r="AP81" s="92"/>
      <c r="AQ81" s="92"/>
      <c r="AR81" s="92"/>
      <c r="AS81" s="92"/>
      <c r="AT81" s="92"/>
      <c r="AU81" s="92"/>
      <c r="AV81" s="3"/>
      <c r="AW81" s="3"/>
    </row>
    <row r="82" spans="1:49" s="44" customFormat="1" x14ac:dyDescent="0.35">
      <c r="A82" s="2" t="s">
        <v>2926</v>
      </c>
      <c r="B82" s="40">
        <v>8022</v>
      </c>
      <c r="C82" s="42" t="s">
        <v>2914</v>
      </c>
      <c r="D82" s="139" t="s">
        <v>21</v>
      </c>
      <c r="E82" s="89"/>
      <c r="F82" s="169"/>
      <c r="G82" s="278"/>
      <c r="H82" s="274">
        <f t="shared" si="24"/>
        <v>0</v>
      </c>
      <c r="I82" s="715">
        <f t="shared" si="25"/>
        <v>0</v>
      </c>
      <c r="J82" s="282">
        <f t="shared" si="26"/>
        <v>0</v>
      </c>
      <c r="K82" s="337"/>
      <c r="L82" s="331"/>
      <c r="M82" s="585">
        <f t="shared" si="27"/>
        <v>0</v>
      </c>
      <c r="N82" s="585">
        <f t="shared" si="28"/>
        <v>0</v>
      </c>
      <c r="O82" s="314">
        <f t="shared" si="29"/>
        <v>0</v>
      </c>
      <c r="P82" s="336"/>
      <c r="Q82" s="326"/>
      <c r="R82" s="585">
        <f t="shared" si="30"/>
        <v>0</v>
      </c>
      <c r="S82" s="585">
        <f t="shared" si="31"/>
        <v>0</v>
      </c>
      <c r="T82" s="314">
        <f t="shared" si="32"/>
        <v>0</v>
      </c>
      <c r="U82" s="336"/>
      <c r="V82" s="326"/>
      <c r="W82" s="585">
        <f t="shared" si="33"/>
        <v>0</v>
      </c>
      <c r="X82" s="585">
        <f t="shared" si="34"/>
        <v>0</v>
      </c>
      <c r="Y82" s="314">
        <f t="shared" si="35"/>
        <v>0</v>
      </c>
      <c r="Z82" s="92"/>
      <c r="AA82" s="92"/>
      <c r="AB82" s="92"/>
      <c r="AC82" s="92"/>
      <c r="AD82" s="92"/>
      <c r="AE82" s="92"/>
      <c r="AF82" s="92"/>
      <c r="AG82" s="92"/>
      <c r="AH82" s="92"/>
      <c r="AI82" s="92"/>
      <c r="AJ82" s="92"/>
      <c r="AK82" s="92"/>
      <c r="AL82" s="92"/>
      <c r="AM82" s="92"/>
      <c r="AN82" s="92"/>
      <c r="AO82" s="92"/>
      <c r="AP82" s="92"/>
      <c r="AQ82" s="92"/>
      <c r="AR82" s="92"/>
      <c r="AS82" s="92"/>
      <c r="AT82" s="92"/>
      <c r="AU82" s="92"/>
      <c r="AV82" s="3"/>
      <c r="AW82" s="3"/>
    </row>
    <row r="83" spans="1:49" s="44" customFormat="1" x14ac:dyDescent="0.35">
      <c r="A83" s="2" t="s">
        <v>2927</v>
      </c>
      <c r="B83" s="40">
        <v>8025</v>
      </c>
      <c r="C83" s="42" t="s">
        <v>2920</v>
      </c>
      <c r="D83" s="139" t="s">
        <v>21</v>
      </c>
      <c r="E83" s="89"/>
      <c r="F83" s="169"/>
      <c r="G83" s="278"/>
      <c r="H83" s="274">
        <f t="shared" si="24"/>
        <v>0</v>
      </c>
      <c r="I83" s="715">
        <f t="shared" si="25"/>
        <v>0</v>
      </c>
      <c r="J83" s="282">
        <f t="shared" si="26"/>
        <v>0</v>
      </c>
      <c r="K83" s="337"/>
      <c r="L83" s="331"/>
      <c r="M83" s="585">
        <f t="shared" si="27"/>
        <v>0</v>
      </c>
      <c r="N83" s="585">
        <f t="shared" si="28"/>
        <v>0</v>
      </c>
      <c r="O83" s="314">
        <f t="shared" si="29"/>
        <v>0</v>
      </c>
      <c r="P83" s="336"/>
      <c r="Q83" s="326"/>
      <c r="R83" s="585">
        <f t="shared" si="30"/>
        <v>0</v>
      </c>
      <c r="S83" s="585">
        <f t="shared" si="31"/>
        <v>0</v>
      </c>
      <c r="T83" s="314">
        <f t="shared" si="32"/>
        <v>0</v>
      </c>
      <c r="U83" s="336"/>
      <c r="V83" s="326"/>
      <c r="W83" s="585">
        <f t="shared" si="33"/>
        <v>0</v>
      </c>
      <c r="X83" s="585">
        <f t="shared" si="34"/>
        <v>0</v>
      </c>
      <c r="Y83" s="314">
        <f t="shared" si="35"/>
        <v>0</v>
      </c>
      <c r="Z83" s="92"/>
      <c r="AA83" s="92"/>
      <c r="AB83" s="92"/>
      <c r="AC83" s="92"/>
      <c r="AD83" s="92"/>
      <c r="AE83" s="92"/>
      <c r="AF83" s="92"/>
      <c r="AG83" s="92"/>
      <c r="AH83" s="92"/>
      <c r="AI83" s="92"/>
      <c r="AJ83" s="92"/>
      <c r="AK83" s="92"/>
      <c r="AL83" s="92"/>
      <c r="AM83" s="92"/>
      <c r="AN83" s="92"/>
      <c r="AO83" s="92"/>
      <c r="AP83" s="92"/>
      <c r="AQ83" s="92"/>
      <c r="AR83" s="92"/>
      <c r="AS83" s="92"/>
      <c r="AT83" s="92"/>
      <c r="AU83" s="92"/>
      <c r="AV83" s="3"/>
      <c r="AW83" s="3"/>
    </row>
    <row r="84" spans="1:49" s="44" customFormat="1" x14ac:dyDescent="0.35">
      <c r="A84" s="2"/>
      <c r="B84" s="40"/>
      <c r="C84" s="42"/>
      <c r="D84" s="139"/>
      <c r="E84" s="89"/>
      <c r="F84" s="169"/>
      <c r="G84" s="278"/>
      <c r="H84" s="274">
        <f t="shared" si="24"/>
        <v>0</v>
      </c>
      <c r="I84" s="715">
        <f t="shared" si="25"/>
        <v>0</v>
      </c>
      <c r="J84" s="282">
        <f t="shared" si="26"/>
        <v>0</v>
      </c>
      <c r="K84" s="337"/>
      <c r="L84" s="331"/>
      <c r="M84" s="585">
        <f t="shared" si="27"/>
        <v>0</v>
      </c>
      <c r="N84" s="585">
        <f t="shared" si="28"/>
        <v>0</v>
      </c>
      <c r="O84" s="314">
        <f t="shared" si="29"/>
        <v>0</v>
      </c>
      <c r="P84" s="336"/>
      <c r="Q84" s="326"/>
      <c r="R84" s="585">
        <f t="shared" si="30"/>
        <v>0</v>
      </c>
      <c r="S84" s="585">
        <f t="shared" si="31"/>
        <v>0</v>
      </c>
      <c r="T84" s="314">
        <f t="shared" si="32"/>
        <v>0</v>
      </c>
      <c r="U84" s="336"/>
      <c r="V84" s="326"/>
      <c r="W84" s="585">
        <f t="shared" si="33"/>
        <v>0</v>
      </c>
      <c r="X84" s="585">
        <f t="shared" si="34"/>
        <v>0</v>
      </c>
      <c r="Y84" s="314">
        <f t="shared" si="35"/>
        <v>0</v>
      </c>
      <c r="Z84" s="87"/>
      <c r="AA84" s="87"/>
      <c r="AB84" s="87"/>
      <c r="AC84" s="87"/>
      <c r="AD84" s="87"/>
      <c r="AE84" s="87"/>
      <c r="AF84" s="87"/>
      <c r="AG84" s="87"/>
      <c r="AH84" s="87"/>
      <c r="AI84" s="87"/>
      <c r="AJ84" s="87"/>
      <c r="AK84" s="87"/>
      <c r="AL84" s="87"/>
      <c r="AM84" s="87"/>
      <c r="AN84" s="87"/>
      <c r="AO84" s="87"/>
      <c r="AP84" s="87"/>
      <c r="AQ84" s="87"/>
      <c r="AR84" s="87"/>
      <c r="AS84" s="87"/>
      <c r="AT84" s="87"/>
      <c r="AU84" s="87"/>
      <c r="AV84" s="3"/>
      <c r="AW84" s="3"/>
    </row>
    <row r="85" spans="1:49" s="39" customFormat="1" ht="31" x14ac:dyDescent="0.35">
      <c r="A85" s="162">
        <v>8.4</v>
      </c>
      <c r="B85" s="37"/>
      <c r="C85" s="133" t="s">
        <v>1551</v>
      </c>
      <c r="D85" s="156"/>
      <c r="E85" s="311"/>
      <c r="F85" s="310"/>
      <c r="G85" s="267"/>
      <c r="H85" s="692"/>
      <c r="I85" s="692"/>
      <c r="J85" s="526"/>
      <c r="K85" s="396"/>
      <c r="L85" s="397"/>
      <c r="M85" s="590"/>
      <c r="N85" s="590"/>
      <c r="O85" s="313"/>
      <c r="P85" s="335"/>
      <c r="Q85" s="325"/>
      <c r="R85" s="590"/>
      <c r="S85" s="590"/>
      <c r="T85" s="313"/>
      <c r="U85" s="335"/>
      <c r="V85" s="325"/>
      <c r="W85" s="590"/>
      <c r="X85" s="590"/>
      <c r="Y85" s="313"/>
      <c r="Z85" s="92"/>
      <c r="AA85" s="92"/>
      <c r="AB85" s="92"/>
      <c r="AC85" s="92"/>
      <c r="AD85" s="92"/>
      <c r="AE85" s="92"/>
      <c r="AF85" s="92"/>
      <c r="AG85" s="92"/>
      <c r="AH85" s="92"/>
      <c r="AI85" s="92"/>
      <c r="AJ85" s="92"/>
      <c r="AK85" s="92"/>
      <c r="AL85" s="92"/>
      <c r="AM85" s="92"/>
      <c r="AN85" s="92"/>
      <c r="AO85" s="92"/>
      <c r="AP85" s="92"/>
      <c r="AQ85" s="92"/>
      <c r="AR85" s="92"/>
      <c r="AS85" s="92"/>
      <c r="AT85" s="92"/>
      <c r="AU85" s="92"/>
    </row>
    <row r="86" spans="1:49" s="39" customFormat="1" ht="138" customHeight="1" x14ac:dyDescent="0.35">
      <c r="A86" s="36"/>
      <c r="B86" s="37"/>
      <c r="C86" s="133" t="s">
        <v>2633</v>
      </c>
      <c r="D86" s="156"/>
      <c r="E86" s="311"/>
      <c r="F86" s="310"/>
      <c r="G86" s="267"/>
      <c r="H86" s="692"/>
      <c r="I86" s="692"/>
      <c r="J86" s="526"/>
      <c r="K86" s="396"/>
      <c r="L86" s="397"/>
      <c r="M86" s="590"/>
      <c r="N86" s="590"/>
      <c r="O86" s="313"/>
      <c r="P86" s="335"/>
      <c r="Q86" s="325"/>
      <c r="R86" s="590"/>
      <c r="S86" s="590"/>
      <c r="T86" s="313"/>
      <c r="U86" s="335"/>
      <c r="V86" s="325"/>
      <c r="W86" s="590"/>
      <c r="X86" s="590"/>
      <c r="Y86" s="313"/>
      <c r="Z86" s="92"/>
      <c r="AA86" s="92"/>
      <c r="AB86" s="92"/>
      <c r="AC86" s="92"/>
      <c r="AD86" s="92"/>
      <c r="AE86" s="92"/>
      <c r="AF86" s="92"/>
      <c r="AG86" s="92"/>
      <c r="AH86" s="92"/>
      <c r="AI86" s="92"/>
      <c r="AJ86" s="92"/>
      <c r="AK86" s="92"/>
      <c r="AL86" s="92"/>
      <c r="AM86" s="92"/>
      <c r="AN86" s="92"/>
      <c r="AO86" s="92"/>
      <c r="AP86" s="92"/>
      <c r="AQ86" s="92"/>
      <c r="AR86" s="92"/>
      <c r="AS86" s="92"/>
      <c r="AT86" s="92"/>
      <c r="AU86" s="92"/>
    </row>
    <row r="87" spans="1:49" s="1" customFormat="1" ht="31" x14ac:dyDescent="0.35">
      <c r="A87" s="2" t="s">
        <v>2367</v>
      </c>
      <c r="B87" s="40" t="s">
        <v>1555</v>
      </c>
      <c r="C87" s="42" t="s">
        <v>1552</v>
      </c>
      <c r="D87" s="139" t="s">
        <v>6</v>
      </c>
      <c r="E87" s="89"/>
      <c r="F87" s="169"/>
      <c r="G87" s="278"/>
      <c r="H87" s="274">
        <f t="shared" ref="H87:H89" si="36">F87*E87</f>
        <v>0</v>
      </c>
      <c r="I87" s="715">
        <f t="shared" ref="I87:I89" si="37">E87*G87</f>
        <v>0</v>
      </c>
      <c r="J87" s="282">
        <f t="shared" ref="J87:J89" si="38">(E87*F87)+(E87*G87)</f>
        <v>0</v>
      </c>
      <c r="K87" s="337"/>
      <c r="L87" s="331"/>
      <c r="M87" s="585">
        <f t="shared" si="27"/>
        <v>0</v>
      </c>
      <c r="N87" s="585">
        <f t="shared" si="28"/>
        <v>0</v>
      </c>
      <c r="O87" s="314">
        <f t="shared" si="29"/>
        <v>0</v>
      </c>
      <c r="P87" s="336"/>
      <c r="Q87" s="326"/>
      <c r="R87" s="585">
        <f t="shared" si="30"/>
        <v>0</v>
      </c>
      <c r="S87" s="585">
        <f t="shared" si="31"/>
        <v>0</v>
      </c>
      <c r="T87" s="314">
        <f t="shared" si="32"/>
        <v>0</v>
      </c>
      <c r="U87" s="336"/>
      <c r="V87" s="326"/>
      <c r="W87" s="585">
        <f t="shared" si="33"/>
        <v>0</v>
      </c>
      <c r="X87" s="585">
        <f t="shared" si="34"/>
        <v>0</v>
      </c>
      <c r="Y87" s="314">
        <f t="shared" si="35"/>
        <v>0</v>
      </c>
      <c r="Z87" s="92"/>
      <c r="AA87" s="92"/>
      <c r="AB87" s="92"/>
      <c r="AC87" s="92"/>
      <c r="AD87" s="92"/>
      <c r="AE87" s="92"/>
      <c r="AF87" s="92"/>
      <c r="AG87" s="92"/>
      <c r="AH87" s="92"/>
      <c r="AI87" s="92"/>
      <c r="AJ87" s="92"/>
      <c r="AK87" s="92"/>
      <c r="AL87" s="92"/>
      <c r="AM87" s="92"/>
      <c r="AN87" s="92"/>
      <c r="AO87" s="92"/>
      <c r="AP87" s="92"/>
      <c r="AQ87" s="92"/>
      <c r="AR87" s="92"/>
      <c r="AS87" s="92"/>
      <c r="AT87" s="92"/>
      <c r="AU87" s="92"/>
    </row>
    <row r="88" spans="1:49" s="1" customFormat="1" ht="31" x14ac:dyDescent="0.35">
      <c r="A88" s="2" t="s">
        <v>2368</v>
      </c>
      <c r="B88" s="40" t="s">
        <v>1555</v>
      </c>
      <c r="C88" s="17" t="s">
        <v>1553</v>
      </c>
      <c r="D88" s="139" t="s">
        <v>6</v>
      </c>
      <c r="E88" s="89"/>
      <c r="F88" s="169"/>
      <c r="G88" s="278"/>
      <c r="H88" s="274">
        <f t="shared" si="36"/>
        <v>0</v>
      </c>
      <c r="I88" s="715">
        <f t="shared" si="37"/>
        <v>0</v>
      </c>
      <c r="J88" s="282">
        <f t="shared" si="38"/>
        <v>0</v>
      </c>
      <c r="K88" s="337"/>
      <c r="L88" s="331"/>
      <c r="M88" s="585">
        <f t="shared" si="27"/>
        <v>0</v>
      </c>
      <c r="N88" s="585">
        <f t="shared" si="28"/>
        <v>0</v>
      </c>
      <c r="O88" s="314">
        <f t="shared" si="29"/>
        <v>0</v>
      </c>
      <c r="P88" s="336"/>
      <c r="Q88" s="326"/>
      <c r="R88" s="585">
        <f t="shared" si="30"/>
        <v>0</v>
      </c>
      <c r="S88" s="585">
        <f t="shared" si="31"/>
        <v>0</v>
      </c>
      <c r="T88" s="314">
        <f t="shared" si="32"/>
        <v>0</v>
      </c>
      <c r="U88" s="336"/>
      <c r="V88" s="326"/>
      <c r="W88" s="585">
        <f t="shared" si="33"/>
        <v>0</v>
      </c>
      <c r="X88" s="585">
        <f t="shared" si="34"/>
        <v>0</v>
      </c>
      <c r="Y88" s="314">
        <f t="shared" si="35"/>
        <v>0</v>
      </c>
      <c r="Z88" s="92"/>
      <c r="AA88" s="92"/>
      <c r="AB88" s="92"/>
      <c r="AC88" s="92"/>
      <c r="AD88" s="92"/>
      <c r="AE88" s="92"/>
      <c r="AF88" s="92"/>
      <c r="AG88" s="92"/>
      <c r="AH88" s="92"/>
      <c r="AI88" s="92"/>
      <c r="AJ88" s="92"/>
      <c r="AK88" s="92"/>
      <c r="AL88" s="92"/>
      <c r="AM88" s="92"/>
      <c r="AN88" s="92"/>
      <c r="AO88" s="92"/>
      <c r="AP88" s="92"/>
      <c r="AQ88" s="92"/>
      <c r="AR88" s="92"/>
      <c r="AS88" s="92"/>
      <c r="AT88" s="92"/>
      <c r="AU88" s="92"/>
    </row>
    <row r="89" spans="1:49" s="44" customFormat="1" ht="31" x14ac:dyDescent="0.35">
      <c r="A89" s="2" t="s">
        <v>2369</v>
      </c>
      <c r="B89" s="40" t="s">
        <v>1555</v>
      </c>
      <c r="C89" s="17" t="s">
        <v>1554</v>
      </c>
      <c r="D89" s="139" t="s">
        <v>6</v>
      </c>
      <c r="E89" s="89"/>
      <c r="F89" s="169"/>
      <c r="G89" s="278"/>
      <c r="H89" s="274">
        <f t="shared" si="36"/>
        <v>0</v>
      </c>
      <c r="I89" s="715">
        <f t="shared" si="37"/>
        <v>0</v>
      </c>
      <c r="J89" s="282">
        <f t="shared" si="38"/>
        <v>0</v>
      </c>
      <c r="K89" s="337"/>
      <c r="L89" s="331"/>
      <c r="M89" s="585">
        <f t="shared" si="27"/>
        <v>0</v>
      </c>
      <c r="N89" s="585">
        <f t="shared" si="28"/>
        <v>0</v>
      </c>
      <c r="O89" s="314">
        <f t="shared" si="29"/>
        <v>0</v>
      </c>
      <c r="P89" s="336"/>
      <c r="Q89" s="326"/>
      <c r="R89" s="585">
        <f t="shared" si="30"/>
        <v>0</v>
      </c>
      <c r="S89" s="585">
        <f t="shared" si="31"/>
        <v>0</v>
      </c>
      <c r="T89" s="314">
        <f t="shared" si="32"/>
        <v>0</v>
      </c>
      <c r="U89" s="336"/>
      <c r="V89" s="326"/>
      <c r="W89" s="585">
        <f t="shared" si="33"/>
        <v>0</v>
      </c>
      <c r="X89" s="585">
        <f t="shared" si="34"/>
        <v>0</v>
      </c>
      <c r="Y89" s="314">
        <f t="shared" si="35"/>
        <v>0</v>
      </c>
      <c r="Z89" s="92"/>
      <c r="AA89" s="92"/>
      <c r="AB89" s="92"/>
      <c r="AC89" s="92"/>
      <c r="AD89" s="92"/>
      <c r="AE89" s="92"/>
      <c r="AF89" s="92"/>
      <c r="AG89" s="92"/>
      <c r="AH89" s="92"/>
      <c r="AI89" s="92"/>
      <c r="AJ89" s="92"/>
      <c r="AK89" s="92"/>
      <c r="AL89" s="92"/>
      <c r="AM89" s="92"/>
      <c r="AN89" s="92"/>
      <c r="AO89" s="92"/>
      <c r="AP89" s="92"/>
      <c r="AQ89" s="92"/>
      <c r="AR89" s="92"/>
      <c r="AS89" s="92"/>
      <c r="AT89" s="92"/>
      <c r="AU89" s="92"/>
      <c r="AV89" s="3"/>
      <c r="AW89" s="3"/>
    </row>
    <row r="90" spans="1:49" s="45" customFormat="1" x14ac:dyDescent="0.35">
      <c r="A90" s="162">
        <v>8.5</v>
      </c>
      <c r="B90" s="37"/>
      <c r="C90" s="133" t="s">
        <v>572</v>
      </c>
      <c r="D90" s="156"/>
      <c r="E90" s="311"/>
      <c r="F90" s="310"/>
      <c r="G90" s="267"/>
      <c r="H90" s="692"/>
      <c r="I90" s="692"/>
      <c r="J90" s="526"/>
      <c r="K90" s="396"/>
      <c r="L90" s="397"/>
      <c r="M90" s="590"/>
      <c r="N90" s="590"/>
      <c r="O90" s="313"/>
      <c r="P90" s="335"/>
      <c r="Q90" s="325"/>
      <c r="R90" s="590"/>
      <c r="S90" s="590"/>
      <c r="T90" s="313"/>
      <c r="U90" s="335"/>
      <c r="V90" s="325"/>
      <c r="W90" s="590"/>
      <c r="X90" s="590"/>
      <c r="Y90" s="313"/>
      <c r="Z90" s="92"/>
      <c r="AA90" s="92"/>
      <c r="AB90" s="92"/>
      <c r="AC90" s="92"/>
      <c r="AD90" s="92"/>
      <c r="AE90" s="92"/>
      <c r="AF90" s="92"/>
      <c r="AG90" s="92"/>
      <c r="AH90" s="92"/>
      <c r="AI90" s="92"/>
      <c r="AJ90" s="92"/>
      <c r="AK90" s="92"/>
      <c r="AL90" s="92"/>
      <c r="AM90" s="92"/>
      <c r="AN90" s="92"/>
      <c r="AO90" s="92"/>
      <c r="AP90" s="92"/>
      <c r="AQ90" s="92"/>
      <c r="AR90" s="92"/>
      <c r="AS90" s="92"/>
      <c r="AT90" s="92"/>
      <c r="AU90" s="92"/>
      <c r="AV90" s="1"/>
      <c r="AW90" s="1"/>
    </row>
    <row r="91" spans="1:49" s="45" customFormat="1" ht="127" customHeight="1" x14ac:dyDescent="0.35">
      <c r="A91" s="36"/>
      <c r="B91" s="37"/>
      <c r="C91" s="133" t="s">
        <v>3115</v>
      </c>
      <c r="D91" s="156"/>
      <c r="E91" s="311"/>
      <c r="F91" s="310"/>
      <c r="G91" s="267"/>
      <c r="H91" s="692"/>
      <c r="I91" s="692"/>
      <c r="J91" s="526"/>
      <c r="K91" s="335"/>
      <c r="L91" s="397"/>
      <c r="M91" s="692"/>
      <c r="N91" s="590"/>
      <c r="O91" s="313"/>
      <c r="P91" s="335"/>
      <c r="Q91" s="325"/>
      <c r="R91" s="692"/>
      <c r="S91" s="590"/>
      <c r="T91" s="313"/>
      <c r="U91" s="335"/>
      <c r="V91" s="325"/>
      <c r="W91" s="692"/>
      <c r="X91" s="590"/>
      <c r="Y91" s="313"/>
      <c r="Z91" s="92"/>
      <c r="AA91" s="92"/>
      <c r="AB91" s="92"/>
      <c r="AC91" s="92"/>
      <c r="AD91" s="92"/>
      <c r="AE91" s="92"/>
      <c r="AF91" s="92"/>
      <c r="AG91" s="92"/>
      <c r="AH91" s="92"/>
      <c r="AI91" s="92"/>
      <c r="AJ91" s="92"/>
      <c r="AK91" s="92"/>
      <c r="AL91" s="92"/>
      <c r="AM91" s="92"/>
      <c r="AN91" s="92"/>
      <c r="AO91" s="92"/>
      <c r="AP91" s="92"/>
      <c r="AQ91" s="92"/>
      <c r="AR91" s="92"/>
      <c r="AS91" s="92"/>
      <c r="AT91" s="92"/>
      <c r="AU91" s="92"/>
      <c r="AV91" s="1"/>
      <c r="AW91" s="1"/>
    </row>
    <row r="92" spans="1:49" s="1" customFormat="1" x14ac:dyDescent="0.35">
      <c r="A92" s="2" t="s">
        <v>2370</v>
      </c>
      <c r="B92" s="40">
        <v>8000</v>
      </c>
      <c r="C92" s="120" t="s">
        <v>1556</v>
      </c>
      <c r="D92" s="157" t="s">
        <v>6</v>
      </c>
      <c r="E92" s="27"/>
      <c r="F92" s="310"/>
      <c r="G92" s="278"/>
      <c r="H92" s="692"/>
      <c r="I92" s="715">
        <f t="shared" ref="I92:I143" si="39">E92*G92</f>
        <v>0</v>
      </c>
      <c r="J92" s="282">
        <f t="shared" ref="J92:J143" si="40">(E92*F92)+(E92*G92)</f>
        <v>0</v>
      </c>
      <c r="K92" s="335"/>
      <c r="L92" s="331"/>
      <c r="M92" s="692"/>
      <c r="N92" s="585">
        <f t="shared" si="28"/>
        <v>0</v>
      </c>
      <c r="O92" s="314">
        <f t="shared" si="29"/>
        <v>0</v>
      </c>
      <c r="P92" s="335"/>
      <c r="Q92" s="326"/>
      <c r="R92" s="692"/>
      <c r="S92" s="585">
        <f t="shared" si="31"/>
        <v>0</v>
      </c>
      <c r="T92" s="314">
        <f t="shared" si="32"/>
        <v>0</v>
      </c>
      <c r="U92" s="335"/>
      <c r="V92" s="326"/>
      <c r="W92" s="692"/>
      <c r="X92" s="585">
        <f t="shared" si="34"/>
        <v>0</v>
      </c>
      <c r="Y92" s="314">
        <f t="shared" si="35"/>
        <v>0</v>
      </c>
      <c r="Z92" s="92"/>
      <c r="AA92" s="92"/>
      <c r="AB92" s="92"/>
      <c r="AC92" s="92"/>
      <c r="AD92" s="92"/>
      <c r="AE92" s="92"/>
      <c r="AF92" s="92"/>
      <c r="AG92" s="92"/>
      <c r="AH92" s="92"/>
      <c r="AI92" s="92"/>
      <c r="AJ92" s="92"/>
      <c r="AK92" s="92"/>
      <c r="AL92" s="92"/>
      <c r="AM92" s="92"/>
      <c r="AN92" s="92"/>
      <c r="AO92" s="92"/>
      <c r="AP92" s="92"/>
      <c r="AQ92" s="92"/>
      <c r="AR92" s="92"/>
      <c r="AS92" s="92"/>
      <c r="AT92" s="92"/>
      <c r="AU92" s="92"/>
    </row>
    <row r="93" spans="1:49" s="1" customFormat="1" x14ac:dyDescent="0.35">
      <c r="A93" s="2" t="s">
        <v>2371</v>
      </c>
      <c r="B93" s="40">
        <v>8000</v>
      </c>
      <c r="C93" s="120" t="s">
        <v>1557</v>
      </c>
      <c r="D93" s="157" t="s">
        <v>6</v>
      </c>
      <c r="E93" s="27"/>
      <c r="F93" s="310"/>
      <c r="G93" s="278"/>
      <c r="H93" s="692"/>
      <c r="I93" s="715">
        <f t="shared" si="39"/>
        <v>0</v>
      </c>
      <c r="J93" s="282">
        <f t="shared" si="40"/>
        <v>0</v>
      </c>
      <c r="K93" s="335"/>
      <c r="L93" s="331"/>
      <c r="M93" s="692"/>
      <c r="N93" s="585">
        <f t="shared" si="28"/>
        <v>0</v>
      </c>
      <c r="O93" s="314">
        <f t="shared" si="29"/>
        <v>0</v>
      </c>
      <c r="P93" s="335"/>
      <c r="Q93" s="326"/>
      <c r="R93" s="692"/>
      <c r="S93" s="585">
        <f t="shared" si="31"/>
        <v>0</v>
      </c>
      <c r="T93" s="314">
        <f t="shared" si="32"/>
        <v>0</v>
      </c>
      <c r="U93" s="335"/>
      <c r="V93" s="326"/>
      <c r="W93" s="692"/>
      <c r="X93" s="585">
        <f t="shared" si="34"/>
        <v>0</v>
      </c>
      <c r="Y93" s="314">
        <f t="shared" si="35"/>
        <v>0</v>
      </c>
      <c r="Z93" s="92"/>
      <c r="AA93" s="92"/>
      <c r="AB93" s="92"/>
      <c r="AC93" s="92"/>
      <c r="AD93" s="92"/>
      <c r="AE93" s="92"/>
      <c r="AF93" s="92"/>
      <c r="AG93" s="92"/>
      <c r="AH93" s="92"/>
      <c r="AI93" s="92"/>
      <c r="AJ93" s="92"/>
      <c r="AK93" s="92"/>
      <c r="AL93" s="92"/>
      <c r="AM93" s="92"/>
      <c r="AN93" s="92"/>
      <c r="AO93" s="92"/>
      <c r="AP93" s="92"/>
      <c r="AQ93" s="92"/>
      <c r="AR93" s="92"/>
      <c r="AS93" s="92"/>
      <c r="AT93" s="92"/>
      <c r="AU93" s="92"/>
    </row>
    <row r="94" spans="1:49" x14ac:dyDescent="0.35">
      <c r="A94" s="2" t="s">
        <v>2372</v>
      </c>
      <c r="B94" s="40">
        <v>8000</v>
      </c>
      <c r="C94" s="120" t="s">
        <v>2973</v>
      </c>
      <c r="D94" s="157" t="s">
        <v>6</v>
      </c>
      <c r="E94" s="27"/>
      <c r="F94" s="310"/>
      <c r="G94" s="278"/>
      <c r="H94" s="692"/>
      <c r="I94" s="715">
        <f t="shared" si="39"/>
        <v>0</v>
      </c>
      <c r="J94" s="282">
        <f t="shared" si="40"/>
        <v>0</v>
      </c>
      <c r="K94" s="335"/>
      <c r="L94" s="331"/>
      <c r="M94" s="692"/>
      <c r="N94" s="585">
        <f t="shared" si="28"/>
        <v>0</v>
      </c>
      <c r="O94" s="314">
        <f t="shared" si="29"/>
        <v>0</v>
      </c>
      <c r="P94" s="335"/>
      <c r="Q94" s="326"/>
      <c r="R94" s="692"/>
      <c r="S94" s="585">
        <f t="shared" si="31"/>
        <v>0</v>
      </c>
      <c r="T94" s="314">
        <f t="shared" si="32"/>
        <v>0</v>
      </c>
      <c r="U94" s="335"/>
      <c r="V94" s="326"/>
      <c r="W94" s="692"/>
      <c r="X94" s="585">
        <f t="shared" si="34"/>
        <v>0</v>
      </c>
      <c r="Y94" s="314">
        <f t="shared" si="35"/>
        <v>0</v>
      </c>
      <c r="Z94" s="92"/>
      <c r="AA94" s="92"/>
      <c r="AB94" s="92"/>
      <c r="AC94" s="92"/>
      <c r="AD94" s="92"/>
      <c r="AE94" s="92"/>
      <c r="AF94" s="92"/>
      <c r="AG94" s="92"/>
      <c r="AH94" s="92"/>
      <c r="AI94" s="92"/>
      <c r="AJ94" s="92"/>
      <c r="AK94" s="92"/>
      <c r="AL94" s="92"/>
      <c r="AM94" s="92"/>
      <c r="AN94" s="92"/>
      <c r="AO94" s="92"/>
      <c r="AP94" s="92"/>
      <c r="AQ94" s="92"/>
      <c r="AR94" s="92"/>
      <c r="AS94" s="92"/>
      <c r="AT94" s="92"/>
      <c r="AU94" s="92"/>
    </row>
    <row r="95" spans="1:49" x14ac:dyDescent="0.35">
      <c r="A95" s="2" t="s">
        <v>2373</v>
      </c>
      <c r="B95" s="40">
        <v>8000</v>
      </c>
      <c r="C95" s="120" t="s">
        <v>2972</v>
      </c>
      <c r="D95" s="157" t="s">
        <v>6</v>
      </c>
      <c r="E95" s="27"/>
      <c r="F95" s="310"/>
      <c r="G95" s="278"/>
      <c r="H95" s="692"/>
      <c r="I95" s="715">
        <f t="shared" si="39"/>
        <v>0</v>
      </c>
      <c r="J95" s="282">
        <f t="shared" si="40"/>
        <v>0</v>
      </c>
      <c r="K95" s="335"/>
      <c r="L95" s="331"/>
      <c r="M95" s="692"/>
      <c r="N95" s="585">
        <f t="shared" si="28"/>
        <v>0</v>
      </c>
      <c r="O95" s="314">
        <f t="shared" si="29"/>
        <v>0</v>
      </c>
      <c r="P95" s="335"/>
      <c r="Q95" s="326"/>
      <c r="R95" s="692"/>
      <c r="S95" s="585">
        <f t="shared" si="31"/>
        <v>0</v>
      </c>
      <c r="T95" s="314">
        <f t="shared" si="32"/>
        <v>0</v>
      </c>
      <c r="U95" s="335"/>
      <c r="V95" s="326"/>
      <c r="W95" s="692"/>
      <c r="X95" s="585">
        <f t="shared" si="34"/>
        <v>0</v>
      </c>
      <c r="Y95" s="314">
        <f t="shared" si="35"/>
        <v>0</v>
      </c>
      <c r="Z95" s="92"/>
      <c r="AA95" s="92"/>
      <c r="AB95" s="92"/>
      <c r="AC95" s="92"/>
      <c r="AD95" s="92"/>
      <c r="AE95" s="92"/>
      <c r="AF95" s="92"/>
      <c r="AG95" s="92"/>
      <c r="AH95" s="92"/>
      <c r="AI95" s="92"/>
      <c r="AJ95" s="92"/>
      <c r="AK95" s="92"/>
      <c r="AL95" s="92"/>
      <c r="AM95" s="92"/>
      <c r="AN95" s="92"/>
      <c r="AO95" s="92"/>
      <c r="AP95" s="92"/>
      <c r="AQ95" s="92"/>
      <c r="AR95" s="92"/>
      <c r="AS95" s="92"/>
      <c r="AT95" s="92"/>
      <c r="AU95" s="92"/>
    </row>
    <row r="96" spans="1:49" x14ac:dyDescent="0.35">
      <c r="A96" s="2" t="s">
        <v>2374</v>
      </c>
      <c r="B96" s="40">
        <v>8000</v>
      </c>
      <c r="C96" s="120" t="s">
        <v>2974</v>
      </c>
      <c r="D96" s="157" t="s">
        <v>6</v>
      </c>
      <c r="E96" s="27"/>
      <c r="F96" s="310"/>
      <c r="G96" s="278"/>
      <c r="H96" s="692"/>
      <c r="I96" s="715">
        <f t="shared" si="39"/>
        <v>0</v>
      </c>
      <c r="J96" s="282">
        <f t="shared" si="40"/>
        <v>0</v>
      </c>
      <c r="K96" s="335"/>
      <c r="L96" s="331"/>
      <c r="M96" s="692"/>
      <c r="N96" s="585">
        <f t="shared" si="28"/>
        <v>0</v>
      </c>
      <c r="O96" s="314">
        <f t="shared" si="29"/>
        <v>0</v>
      </c>
      <c r="P96" s="335"/>
      <c r="Q96" s="326"/>
      <c r="R96" s="692"/>
      <c r="S96" s="585">
        <f t="shared" si="31"/>
        <v>0</v>
      </c>
      <c r="T96" s="314">
        <f t="shared" si="32"/>
        <v>0</v>
      </c>
      <c r="U96" s="335"/>
      <c r="V96" s="326"/>
      <c r="W96" s="692"/>
      <c r="X96" s="585">
        <f t="shared" si="34"/>
        <v>0</v>
      </c>
      <c r="Y96" s="314">
        <f t="shared" si="35"/>
        <v>0</v>
      </c>
      <c r="Z96" s="92"/>
      <c r="AA96" s="92"/>
      <c r="AB96" s="92"/>
      <c r="AC96" s="92"/>
      <c r="AD96" s="92"/>
      <c r="AE96" s="92"/>
      <c r="AF96" s="92"/>
      <c r="AG96" s="92"/>
      <c r="AH96" s="92"/>
      <c r="AI96" s="92"/>
      <c r="AJ96" s="92"/>
      <c r="AK96" s="92"/>
      <c r="AL96" s="92"/>
      <c r="AM96" s="92"/>
      <c r="AN96" s="92"/>
      <c r="AO96" s="92"/>
      <c r="AP96" s="92"/>
      <c r="AQ96" s="92"/>
      <c r="AR96" s="92"/>
      <c r="AS96" s="92"/>
      <c r="AT96" s="92"/>
      <c r="AU96" s="92"/>
    </row>
    <row r="97" spans="1:47" x14ac:dyDescent="0.35">
      <c r="A97" s="2" t="s">
        <v>2375</v>
      </c>
      <c r="B97" s="40">
        <v>8000</v>
      </c>
      <c r="C97" s="120" t="s">
        <v>2975</v>
      </c>
      <c r="D97" s="157" t="s">
        <v>6</v>
      </c>
      <c r="E97" s="27"/>
      <c r="F97" s="310"/>
      <c r="G97" s="278"/>
      <c r="H97" s="692"/>
      <c r="I97" s="715">
        <f t="shared" si="39"/>
        <v>0</v>
      </c>
      <c r="J97" s="282">
        <f t="shared" si="40"/>
        <v>0</v>
      </c>
      <c r="K97" s="335"/>
      <c r="L97" s="331"/>
      <c r="M97" s="692"/>
      <c r="N97" s="585">
        <f t="shared" si="28"/>
        <v>0</v>
      </c>
      <c r="O97" s="314">
        <f t="shared" si="29"/>
        <v>0</v>
      </c>
      <c r="P97" s="335"/>
      <c r="Q97" s="326"/>
      <c r="R97" s="692"/>
      <c r="S97" s="585">
        <f t="shared" si="31"/>
        <v>0</v>
      </c>
      <c r="T97" s="314">
        <f t="shared" si="32"/>
        <v>0</v>
      </c>
      <c r="U97" s="335"/>
      <c r="V97" s="326"/>
      <c r="W97" s="692"/>
      <c r="X97" s="585">
        <f t="shared" si="34"/>
        <v>0</v>
      </c>
      <c r="Y97" s="314">
        <f t="shared" si="35"/>
        <v>0</v>
      </c>
      <c r="Z97" s="92"/>
      <c r="AA97" s="92"/>
      <c r="AB97" s="92"/>
      <c r="AC97" s="92"/>
      <c r="AD97" s="92"/>
      <c r="AE97" s="92"/>
      <c r="AF97" s="92"/>
      <c r="AG97" s="92"/>
      <c r="AH97" s="92"/>
      <c r="AI97" s="92"/>
      <c r="AJ97" s="92"/>
      <c r="AK97" s="92"/>
      <c r="AL97" s="92"/>
      <c r="AM97" s="92"/>
      <c r="AN97" s="92"/>
      <c r="AO97" s="92"/>
      <c r="AP97" s="92"/>
      <c r="AQ97" s="92"/>
      <c r="AR97" s="92"/>
      <c r="AS97" s="92"/>
      <c r="AT97" s="92"/>
      <c r="AU97" s="92"/>
    </row>
    <row r="98" spans="1:47" x14ac:dyDescent="0.35">
      <c r="A98" s="2" t="s">
        <v>2376</v>
      </c>
      <c r="B98" s="40">
        <v>8000</v>
      </c>
      <c r="C98" s="120" t="s">
        <v>1558</v>
      </c>
      <c r="D98" s="157" t="s">
        <v>6</v>
      </c>
      <c r="E98" s="27"/>
      <c r="F98" s="310"/>
      <c r="G98" s="278"/>
      <c r="H98" s="692"/>
      <c r="I98" s="715">
        <f t="shared" si="39"/>
        <v>0</v>
      </c>
      <c r="J98" s="282">
        <f t="shared" si="40"/>
        <v>0</v>
      </c>
      <c r="K98" s="335"/>
      <c r="L98" s="331"/>
      <c r="M98" s="692"/>
      <c r="N98" s="585">
        <f t="shared" si="28"/>
        <v>0</v>
      </c>
      <c r="O98" s="314">
        <f t="shared" si="29"/>
        <v>0</v>
      </c>
      <c r="P98" s="335"/>
      <c r="Q98" s="326"/>
      <c r="R98" s="692"/>
      <c r="S98" s="585">
        <f t="shared" si="31"/>
        <v>0</v>
      </c>
      <c r="T98" s="314">
        <f t="shared" si="32"/>
        <v>0</v>
      </c>
      <c r="U98" s="335"/>
      <c r="V98" s="326"/>
      <c r="W98" s="692"/>
      <c r="X98" s="585">
        <f t="shared" si="34"/>
        <v>0</v>
      </c>
      <c r="Y98" s="314">
        <f t="shared" si="35"/>
        <v>0</v>
      </c>
      <c r="Z98" s="92"/>
      <c r="AA98" s="92"/>
      <c r="AB98" s="92"/>
      <c r="AC98" s="92"/>
      <c r="AD98" s="92"/>
      <c r="AE98" s="92"/>
      <c r="AF98" s="92"/>
      <c r="AG98" s="92"/>
      <c r="AH98" s="92"/>
      <c r="AI98" s="92"/>
      <c r="AJ98" s="92"/>
      <c r="AK98" s="92"/>
      <c r="AL98" s="92"/>
      <c r="AM98" s="92"/>
      <c r="AN98" s="92"/>
      <c r="AO98" s="92"/>
      <c r="AP98" s="92"/>
      <c r="AQ98" s="92"/>
      <c r="AR98" s="92"/>
      <c r="AS98" s="92"/>
      <c r="AT98" s="92"/>
      <c r="AU98" s="92"/>
    </row>
    <row r="99" spans="1:47" x14ac:dyDescent="0.35">
      <c r="A99" s="2" t="s">
        <v>2377</v>
      </c>
      <c r="B99" s="40">
        <v>8000</v>
      </c>
      <c r="C99" s="120" t="s">
        <v>1559</v>
      </c>
      <c r="D99" s="157" t="s">
        <v>6</v>
      </c>
      <c r="E99" s="27"/>
      <c r="F99" s="310"/>
      <c r="G99" s="278"/>
      <c r="H99" s="692"/>
      <c r="I99" s="715">
        <f t="shared" si="39"/>
        <v>0</v>
      </c>
      <c r="J99" s="282">
        <f t="shared" si="40"/>
        <v>0</v>
      </c>
      <c r="K99" s="335"/>
      <c r="L99" s="331"/>
      <c r="M99" s="692"/>
      <c r="N99" s="585">
        <f t="shared" si="28"/>
        <v>0</v>
      </c>
      <c r="O99" s="314">
        <f t="shared" si="29"/>
        <v>0</v>
      </c>
      <c r="P99" s="335"/>
      <c r="Q99" s="326"/>
      <c r="R99" s="692"/>
      <c r="S99" s="585">
        <f t="shared" si="31"/>
        <v>0</v>
      </c>
      <c r="T99" s="314">
        <f t="shared" si="32"/>
        <v>0</v>
      </c>
      <c r="U99" s="335"/>
      <c r="V99" s="326"/>
      <c r="W99" s="692"/>
      <c r="X99" s="585">
        <f t="shared" si="34"/>
        <v>0</v>
      </c>
      <c r="Y99" s="314">
        <f t="shared" si="35"/>
        <v>0</v>
      </c>
      <c r="Z99" s="92"/>
      <c r="AA99" s="92"/>
      <c r="AB99" s="92"/>
      <c r="AC99" s="92"/>
      <c r="AD99" s="92"/>
      <c r="AE99" s="92"/>
      <c r="AF99" s="92"/>
      <c r="AG99" s="92"/>
      <c r="AH99" s="92"/>
      <c r="AI99" s="92"/>
      <c r="AJ99" s="92"/>
      <c r="AK99" s="92"/>
      <c r="AL99" s="92"/>
      <c r="AM99" s="92"/>
      <c r="AN99" s="92"/>
      <c r="AO99" s="92"/>
      <c r="AP99" s="92"/>
      <c r="AQ99" s="92"/>
      <c r="AR99" s="92"/>
      <c r="AS99" s="92"/>
      <c r="AT99" s="92"/>
      <c r="AU99" s="92"/>
    </row>
    <row r="100" spans="1:47" x14ac:dyDescent="0.35">
      <c r="A100" s="2" t="s">
        <v>2378</v>
      </c>
      <c r="B100" s="40">
        <v>8000</v>
      </c>
      <c r="C100" s="120" t="s">
        <v>1560</v>
      </c>
      <c r="D100" s="157" t="s">
        <v>6</v>
      </c>
      <c r="E100" s="27"/>
      <c r="F100" s="310"/>
      <c r="G100" s="278"/>
      <c r="H100" s="692"/>
      <c r="I100" s="715">
        <f t="shared" si="39"/>
        <v>0</v>
      </c>
      <c r="J100" s="282">
        <f t="shared" si="40"/>
        <v>0</v>
      </c>
      <c r="K100" s="335"/>
      <c r="L100" s="331"/>
      <c r="M100" s="692"/>
      <c r="N100" s="585">
        <f t="shared" si="28"/>
        <v>0</v>
      </c>
      <c r="O100" s="314">
        <f t="shared" si="29"/>
        <v>0</v>
      </c>
      <c r="P100" s="335"/>
      <c r="Q100" s="326"/>
      <c r="R100" s="692"/>
      <c r="S100" s="585">
        <f t="shared" si="31"/>
        <v>0</v>
      </c>
      <c r="T100" s="314">
        <f t="shared" si="32"/>
        <v>0</v>
      </c>
      <c r="U100" s="335"/>
      <c r="V100" s="326"/>
      <c r="W100" s="692"/>
      <c r="X100" s="585">
        <f t="shared" si="34"/>
        <v>0</v>
      </c>
      <c r="Y100" s="314">
        <f t="shared" si="35"/>
        <v>0</v>
      </c>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row>
    <row r="101" spans="1:47" x14ac:dyDescent="0.35">
      <c r="A101" s="2" t="s">
        <v>2379</v>
      </c>
      <c r="B101" s="40">
        <v>8000</v>
      </c>
      <c r="C101" s="120" t="s">
        <v>1561</v>
      </c>
      <c r="D101" s="157" t="s">
        <v>6</v>
      </c>
      <c r="E101" s="27"/>
      <c r="F101" s="310"/>
      <c r="G101" s="278"/>
      <c r="H101" s="692"/>
      <c r="I101" s="715">
        <f t="shared" si="39"/>
        <v>0</v>
      </c>
      <c r="J101" s="282">
        <f t="shared" si="40"/>
        <v>0</v>
      </c>
      <c r="K101" s="335"/>
      <c r="L101" s="331"/>
      <c r="M101" s="692"/>
      <c r="N101" s="585">
        <f t="shared" si="28"/>
        <v>0</v>
      </c>
      <c r="O101" s="314">
        <f t="shared" si="29"/>
        <v>0</v>
      </c>
      <c r="P101" s="335"/>
      <c r="Q101" s="326"/>
      <c r="R101" s="692"/>
      <c r="S101" s="585">
        <f t="shared" si="31"/>
        <v>0</v>
      </c>
      <c r="T101" s="314">
        <f t="shared" si="32"/>
        <v>0</v>
      </c>
      <c r="U101" s="335"/>
      <c r="V101" s="326"/>
      <c r="W101" s="692"/>
      <c r="X101" s="585">
        <f t="shared" si="34"/>
        <v>0</v>
      </c>
      <c r="Y101" s="314">
        <f t="shared" si="35"/>
        <v>0</v>
      </c>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row>
    <row r="102" spans="1:47" x14ac:dyDescent="0.35">
      <c r="A102" s="2" t="s">
        <v>2380</v>
      </c>
      <c r="B102" s="40">
        <v>8000</v>
      </c>
      <c r="C102" s="120" t="s">
        <v>1562</v>
      </c>
      <c r="D102" s="157" t="s">
        <v>6</v>
      </c>
      <c r="E102" s="27"/>
      <c r="F102" s="310"/>
      <c r="G102" s="278"/>
      <c r="H102" s="692"/>
      <c r="I102" s="715">
        <f t="shared" si="39"/>
        <v>0</v>
      </c>
      <c r="J102" s="282">
        <f t="shared" si="40"/>
        <v>0</v>
      </c>
      <c r="K102" s="335"/>
      <c r="L102" s="331"/>
      <c r="M102" s="692"/>
      <c r="N102" s="585">
        <f t="shared" si="28"/>
        <v>0</v>
      </c>
      <c r="O102" s="314">
        <f t="shared" si="29"/>
        <v>0</v>
      </c>
      <c r="P102" s="335"/>
      <c r="Q102" s="326"/>
      <c r="R102" s="692"/>
      <c r="S102" s="585">
        <f t="shared" si="31"/>
        <v>0</v>
      </c>
      <c r="T102" s="314">
        <f t="shared" si="32"/>
        <v>0</v>
      </c>
      <c r="U102" s="335"/>
      <c r="V102" s="326"/>
      <c r="W102" s="692"/>
      <c r="X102" s="585">
        <f t="shared" si="34"/>
        <v>0</v>
      </c>
      <c r="Y102" s="314">
        <f t="shared" si="35"/>
        <v>0</v>
      </c>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row>
    <row r="103" spans="1:47" x14ac:dyDescent="0.35">
      <c r="A103" s="2" t="s">
        <v>2381</v>
      </c>
      <c r="B103" s="40">
        <v>8000</v>
      </c>
      <c r="C103" s="120" t="s">
        <v>2976</v>
      </c>
      <c r="D103" s="157" t="s">
        <v>6</v>
      </c>
      <c r="E103" s="27"/>
      <c r="F103" s="310"/>
      <c r="G103" s="278"/>
      <c r="H103" s="692"/>
      <c r="I103" s="715">
        <f t="shared" si="39"/>
        <v>0</v>
      </c>
      <c r="J103" s="282">
        <f t="shared" si="40"/>
        <v>0</v>
      </c>
      <c r="K103" s="335"/>
      <c r="L103" s="331"/>
      <c r="M103" s="692"/>
      <c r="N103" s="585">
        <f t="shared" si="28"/>
        <v>0</v>
      </c>
      <c r="O103" s="314">
        <f t="shared" si="29"/>
        <v>0</v>
      </c>
      <c r="P103" s="335"/>
      <c r="Q103" s="326"/>
      <c r="R103" s="692"/>
      <c r="S103" s="585">
        <f t="shared" si="31"/>
        <v>0</v>
      </c>
      <c r="T103" s="314">
        <f t="shared" si="32"/>
        <v>0</v>
      </c>
      <c r="U103" s="335"/>
      <c r="V103" s="326"/>
      <c r="W103" s="692"/>
      <c r="X103" s="585">
        <f t="shared" si="34"/>
        <v>0</v>
      </c>
      <c r="Y103" s="314">
        <f t="shared" si="35"/>
        <v>0</v>
      </c>
    </row>
    <row r="104" spans="1:47" x14ac:dyDescent="0.35">
      <c r="A104" s="2" t="s">
        <v>2382</v>
      </c>
      <c r="B104" s="40">
        <v>8000</v>
      </c>
      <c r="C104" s="120" t="s">
        <v>1563</v>
      </c>
      <c r="D104" s="157" t="s">
        <v>6</v>
      </c>
      <c r="E104" s="27"/>
      <c r="F104" s="310"/>
      <c r="G104" s="278"/>
      <c r="H104" s="692"/>
      <c r="I104" s="715">
        <f t="shared" si="39"/>
        <v>0</v>
      </c>
      <c r="J104" s="282">
        <f t="shared" si="40"/>
        <v>0</v>
      </c>
      <c r="K104" s="335"/>
      <c r="L104" s="331"/>
      <c r="M104" s="692"/>
      <c r="N104" s="585">
        <f t="shared" si="28"/>
        <v>0</v>
      </c>
      <c r="O104" s="314">
        <f t="shared" si="29"/>
        <v>0</v>
      </c>
      <c r="P104" s="335"/>
      <c r="Q104" s="326"/>
      <c r="R104" s="692"/>
      <c r="S104" s="585">
        <f t="shared" si="31"/>
        <v>0</v>
      </c>
      <c r="T104" s="314">
        <f t="shared" si="32"/>
        <v>0</v>
      </c>
      <c r="U104" s="335"/>
      <c r="V104" s="326"/>
      <c r="W104" s="692"/>
      <c r="X104" s="585">
        <f t="shared" si="34"/>
        <v>0</v>
      </c>
      <c r="Y104" s="314">
        <f t="shared" si="35"/>
        <v>0</v>
      </c>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row>
    <row r="105" spans="1:47" x14ac:dyDescent="0.35">
      <c r="A105" s="2" t="s">
        <v>2383</v>
      </c>
      <c r="B105" s="40">
        <v>8001</v>
      </c>
      <c r="C105" s="120" t="s">
        <v>1564</v>
      </c>
      <c r="D105" s="157" t="s">
        <v>6</v>
      </c>
      <c r="E105" s="27"/>
      <c r="F105" s="310"/>
      <c r="G105" s="278"/>
      <c r="H105" s="692"/>
      <c r="I105" s="715">
        <f t="shared" si="39"/>
        <v>0</v>
      </c>
      <c r="J105" s="282">
        <f t="shared" si="40"/>
        <v>0</v>
      </c>
      <c r="K105" s="335"/>
      <c r="L105" s="331"/>
      <c r="M105" s="692"/>
      <c r="N105" s="585">
        <f t="shared" si="28"/>
        <v>0</v>
      </c>
      <c r="O105" s="314">
        <f t="shared" si="29"/>
        <v>0</v>
      </c>
      <c r="P105" s="335"/>
      <c r="Q105" s="326"/>
      <c r="R105" s="692"/>
      <c r="S105" s="585">
        <f t="shared" si="31"/>
        <v>0</v>
      </c>
      <c r="T105" s="314">
        <f t="shared" si="32"/>
        <v>0</v>
      </c>
      <c r="U105" s="335"/>
      <c r="V105" s="326"/>
      <c r="W105" s="692"/>
      <c r="X105" s="585">
        <f t="shared" si="34"/>
        <v>0</v>
      </c>
      <c r="Y105" s="314">
        <f t="shared" si="35"/>
        <v>0</v>
      </c>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row>
    <row r="106" spans="1:47" x14ac:dyDescent="0.35">
      <c r="A106" s="2" t="s">
        <v>2384</v>
      </c>
      <c r="B106" s="40">
        <v>8001</v>
      </c>
      <c r="C106" s="120" t="s">
        <v>1565</v>
      </c>
      <c r="D106" s="157" t="s">
        <v>6</v>
      </c>
      <c r="E106" s="27"/>
      <c r="F106" s="310"/>
      <c r="G106" s="278"/>
      <c r="H106" s="692"/>
      <c r="I106" s="715">
        <f t="shared" si="39"/>
        <v>0</v>
      </c>
      <c r="J106" s="282">
        <f t="shared" si="40"/>
        <v>0</v>
      </c>
      <c r="K106" s="335"/>
      <c r="L106" s="331"/>
      <c r="M106" s="692"/>
      <c r="N106" s="585">
        <f t="shared" si="28"/>
        <v>0</v>
      </c>
      <c r="O106" s="314">
        <f t="shared" si="29"/>
        <v>0</v>
      </c>
      <c r="P106" s="335"/>
      <c r="Q106" s="326"/>
      <c r="R106" s="692"/>
      <c r="S106" s="585">
        <f t="shared" si="31"/>
        <v>0</v>
      </c>
      <c r="T106" s="314">
        <f t="shared" si="32"/>
        <v>0</v>
      </c>
      <c r="U106" s="335"/>
      <c r="V106" s="326"/>
      <c r="W106" s="692"/>
      <c r="X106" s="585">
        <f t="shared" si="34"/>
        <v>0</v>
      </c>
      <c r="Y106" s="314">
        <f t="shared" si="35"/>
        <v>0</v>
      </c>
    </row>
    <row r="107" spans="1:47" x14ac:dyDescent="0.35">
      <c r="A107" s="2" t="s">
        <v>2385</v>
      </c>
      <c r="B107" s="40">
        <v>8001</v>
      </c>
      <c r="C107" s="120" t="s">
        <v>1566</v>
      </c>
      <c r="D107" s="157" t="s">
        <v>6</v>
      </c>
      <c r="E107" s="27"/>
      <c r="F107" s="310"/>
      <c r="G107" s="278"/>
      <c r="H107" s="692"/>
      <c r="I107" s="715">
        <f t="shared" si="39"/>
        <v>0</v>
      </c>
      <c r="J107" s="282">
        <f t="shared" si="40"/>
        <v>0</v>
      </c>
      <c r="K107" s="335"/>
      <c r="L107" s="331"/>
      <c r="M107" s="692"/>
      <c r="N107" s="585">
        <f t="shared" si="28"/>
        <v>0</v>
      </c>
      <c r="O107" s="314">
        <f t="shared" si="29"/>
        <v>0</v>
      </c>
      <c r="P107" s="335"/>
      <c r="Q107" s="326"/>
      <c r="R107" s="692"/>
      <c r="S107" s="585">
        <f t="shared" si="31"/>
        <v>0</v>
      </c>
      <c r="T107" s="314">
        <f t="shared" si="32"/>
        <v>0</v>
      </c>
      <c r="U107" s="335"/>
      <c r="V107" s="326"/>
      <c r="W107" s="692"/>
      <c r="X107" s="585">
        <f t="shared" si="34"/>
        <v>0</v>
      </c>
      <c r="Y107" s="314">
        <f t="shared" si="35"/>
        <v>0</v>
      </c>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row>
    <row r="108" spans="1:47" ht="18" customHeight="1" x14ac:dyDescent="0.35">
      <c r="A108" s="2" t="s">
        <v>2386</v>
      </c>
      <c r="B108" s="40">
        <v>8001</v>
      </c>
      <c r="C108" s="120" t="s">
        <v>1567</v>
      </c>
      <c r="D108" s="157" t="s">
        <v>6</v>
      </c>
      <c r="E108" s="27"/>
      <c r="F108" s="310"/>
      <c r="G108" s="278"/>
      <c r="H108" s="692"/>
      <c r="I108" s="715">
        <f t="shared" si="39"/>
        <v>0</v>
      </c>
      <c r="J108" s="282">
        <f t="shared" si="40"/>
        <v>0</v>
      </c>
      <c r="K108" s="335"/>
      <c r="L108" s="331"/>
      <c r="M108" s="692"/>
      <c r="N108" s="585">
        <f t="shared" si="28"/>
        <v>0</v>
      </c>
      <c r="O108" s="314">
        <f t="shared" si="29"/>
        <v>0</v>
      </c>
      <c r="P108" s="335"/>
      <c r="Q108" s="326"/>
      <c r="R108" s="692"/>
      <c r="S108" s="585">
        <f t="shared" si="31"/>
        <v>0</v>
      </c>
      <c r="T108" s="314">
        <f t="shared" si="32"/>
        <v>0</v>
      </c>
      <c r="U108" s="335"/>
      <c r="V108" s="326"/>
      <c r="W108" s="692"/>
      <c r="X108" s="585">
        <f t="shared" si="34"/>
        <v>0</v>
      </c>
      <c r="Y108" s="314">
        <f t="shared" si="35"/>
        <v>0</v>
      </c>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row>
    <row r="109" spans="1:47" ht="17" customHeight="1" x14ac:dyDescent="0.35">
      <c r="A109" s="2" t="s">
        <v>2387</v>
      </c>
      <c r="B109" s="40">
        <v>8001</v>
      </c>
      <c r="C109" s="120" t="s">
        <v>1568</v>
      </c>
      <c r="D109" s="157" t="s">
        <v>6</v>
      </c>
      <c r="E109" s="27"/>
      <c r="F109" s="310"/>
      <c r="G109" s="278"/>
      <c r="H109" s="692"/>
      <c r="I109" s="715">
        <f t="shared" si="39"/>
        <v>0</v>
      </c>
      <c r="J109" s="282">
        <f t="shared" si="40"/>
        <v>0</v>
      </c>
      <c r="K109" s="335"/>
      <c r="L109" s="331"/>
      <c r="M109" s="692"/>
      <c r="N109" s="585">
        <f t="shared" si="28"/>
        <v>0</v>
      </c>
      <c r="O109" s="314">
        <f t="shared" si="29"/>
        <v>0</v>
      </c>
      <c r="P109" s="335"/>
      <c r="Q109" s="326"/>
      <c r="R109" s="692"/>
      <c r="S109" s="585">
        <f t="shared" si="31"/>
        <v>0</v>
      </c>
      <c r="T109" s="314">
        <f t="shared" si="32"/>
        <v>0</v>
      </c>
      <c r="U109" s="335"/>
      <c r="V109" s="326"/>
      <c r="W109" s="692"/>
      <c r="X109" s="585">
        <f t="shared" si="34"/>
        <v>0</v>
      </c>
      <c r="Y109" s="314">
        <f t="shared" si="35"/>
        <v>0</v>
      </c>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row>
    <row r="110" spans="1:47" x14ac:dyDescent="0.35">
      <c r="A110" s="2" t="s">
        <v>2388</v>
      </c>
      <c r="B110" s="40">
        <v>8001</v>
      </c>
      <c r="C110" s="120" t="s">
        <v>1569</v>
      </c>
      <c r="D110" s="157" t="s">
        <v>6</v>
      </c>
      <c r="E110" s="27"/>
      <c r="F110" s="310"/>
      <c r="G110" s="278"/>
      <c r="H110" s="692"/>
      <c r="I110" s="715">
        <f t="shared" si="39"/>
        <v>0</v>
      </c>
      <c r="J110" s="282">
        <f t="shared" si="40"/>
        <v>0</v>
      </c>
      <c r="K110" s="335"/>
      <c r="L110" s="331"/>
      <c r="M110" s="692"/>
      <c r="N110" s="585">
        <f t="shared" si="28"/>
        <v>0</v>
      </c>
      <c r="O110" s="314">
        <f t="shared" si="29"/>
        <v>0</v>
      </c>
      <c r="P110" s="335"/>
      <c r="Q110" s="326"/>
      <c r="R110" s="692"/>
      <c r="S110" s="585">
        <f t="shared" si="31"/>
        <v>0</v>
      </c>
      <c r="T110" s="314">
        <f t="shared" si="32"/>
        <v>0</v>
      </c>
      <c r="U110" s="335"/>
      <c r="V110" s="326"/>
      <c r="W110" s="692"/>
      <c r="X110" s="585">
        <f t="shared" si="34"/>
        <v>0</v>
      </c>
      <c r="Y110" s="314">
        <f t="shared" si="35"/>
        <v>0</v>
      </c>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row>
    <row r="111" spans="1:47" x14ac:dyDescent="0.35">
      <c r="A111" s="2" t="s">
        <v>2389</v>
      </c>
      <c r="B111" s="40">
        <v>8001</v>
      </c>
      <c r="C111" s="120" t="s">
        <v>1570</v>
      </c>
      <c r="D111" s="157" t="s">
        <v>6</v>
      </c>
      <c r="E111" s="27"/>
      <c r="F111" s="310"/>
      <c r="G111" s="278"/>
      <c r="H111" s="692"/>
      <c r="I111" s="715">
        <f t="shared" si="39"/>
        <v>0</v>
      </c>
      <c r="J111" s="282">
        <f t="shared" si="40"/>
        <v>0</v>
      </c>
      <c r="K111" s="335"/>
      <c r="L111" s="331"/>
      <c r="M111" s="692"/>
      <c r="N111" s="585">
        <f t="shared" si="28"/>
        <v>0</v>
      </c>
      <c r="O111" s="314">
        <f t="shared" si="29"/>
        <v>0</v>
      </c>
      <c r="P111" s="335"/>
      <c r="Q111" s="326"/>
      <c r="R111" s="692"/>
      <c r="S111" s="585">
        <f t="shared" si="31"/>
        <v>0</v>
      </c>
      <c r="T111" s="314">
        <f t="shared" si="32"/>
        <v>0</v>
      </c>
      <c r="U111" s="335"/>
      <c r="V111" s="326"/>
      <c r="W111" s="692"/>
      <c r="X111" s="585">
        <f t="shared" si="34"/>
        <v>0</v>
      </c>
      <c r="Y111" s="314">
        <f t="shared" si="35"/>
        <v>0</v>
      </c>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row>
    <row r="112" spans="1:47" ht="17" customHeight="1" x14ac:dyDescent="0.35">
      <c r="A112" s="2" t="s">
        <v>2390</v>
      </c>
      <c r="B112" s="40">
        <v>8001</v>
      </c>
      <c r="C112" s="120" t="s">
        <v>1571</v>
      </c>
      <c r="D112" s="157" t="s">
        <v>6</v>
      </c>
      <c r="E112" s="27"/>
      <c r="F112" s="310"/>
      <c r="G112" s="278"/>
      <c r="H112" s="692"/>
      <c r="I112" s="715">
        <f t="shared" si="39"/>
        <v>0</v>
      </c>
      <c r="J112" s="282">
        <f t="shared" si="40"/>
        <v>0</v>
      </c>
      <c r="K112" s="335"/>
      <c r="L112" s="331"/>
      <c r="M112" s="692"/>
      <c r="N112" s="585">
        <f t="shared" si="28"/>
        <v>0</v>
      </c>
      <c r="O112" s="314">
        <f t="shared" si="29"/>
        <v>0</v>
      </c>
      <c r="P112" s="335"/>
      <c r="Q112" s="326"/>
      <c r="R112" s="692"/>
      <c r="S112" s="585">
        <f t="shared" si="31"/>
        <v>0</v>
      </c>
      <c r="T112" s="314">
        <f t="shared" si="32"/>
        <v>0</v>
      </c>
      <c r="U112" s="335"/>
      <c r="V112" s="326"/>
      <c r="W112" s="692"/>
      <c r="X112" s="585">
        <f t="shared" si="34"/>
        <v>0</v>
      </c>
      <c r="Y112" s="314">
        <f t="shared" si="35"/>
        <v>0</v>
      </c>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row>
    <row r="113" spans="1:47" x14ac:dyDescent="0.35">
      <c r="A113" s="2" t="s">
        <v>2391</v>
      </c>
      <c r="B113" s="40">
        <v>8001</v>
      </c>
      <c r="C113" s="120" t="s">
        <v>1572</v>
      </c>
      <c r="D113" s="157" t="s">
        <v>6</v>
      </c>
      <c r="E113" s="27"/>
      <c r="F113" s="310"/>
      <c r="G113" s="278"/>
      <c r="H113" s="692"/>
      <c r="I113" s="715">
        <f t="shared" si="39"/>
        <v>0</v>
      </c>
      <c r="J113" s="282">
        <f t="shared" si="40"/>
        <v>0</v>
      </c>
      <c r="K113" s="335"/>
      <c r="L113" s="331"/>
      <c r="M113" s="692"/>
      <c r="N113" s="585">
        <f t="shared" si="28"/>
        <v>0</v>
      </c>
      <c r="O113" s="314">
        <f t="shared" si="29"/>
        <v>0</v>
      </c>
      <c r="P113" s="335"/>
      <c r="Q113" s="326"/>
      <c r="R113" s="692"/>
      <c r="S113" s="585">
        <f t="shared" si="31"/>
        <v>0</v>
      </c>
      <c r="T113" s="314">
        <f t="shared" si="32"/>
        <v>0</v>
      </c>
      <c r="U113" s="335"/>
      <c r="V113" s="326"/>
      <c r="W113" s="692"/>
      <c r="X113" s="585">
        <f t="shared" si="34"/>
        <v>0</v>
      </c>
      <c r="Y113" s="314">
        <f t="shared" si="35"/>
        <v>0</v>
      </c>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row>
    <row r="114" spans="1:47" x14ac:dyDescent="0.35">
      <c r="A114" s="2" t="s">
        <v>2392</v>
      </c>
      <c r="B114" s="40">
        <v>8001</v>
      </c>
      <c r="C114" s="120" t="s">
        <v>1573</v>
      </c>
      <c r="D114" s="157" t="s">
        <v>6</v>
      </c>
      <c r="E114" s="27"/>
      <c r="F114" s="310"/>
      <c r="G114" s="278"/>
      <c r="H114" s="692"/>
      <c r="I114" s="715">
        <f t="shared" si="39"/>
        <v>0</v>
      </c>
      <c r="J114" s="282">
        <f t="shared" si="40"/>
        <v>0</v>
      </c>
      <c r="K114" s="335"/>
      <c r="L114" s="331"/>
      <c r="M114" s="692"/>
      <c r="N114" s="585">
        <f t="shared" si="28"/>
        <v>0</v>
      </c>
      <c r="O114" s="314">
        <f t="shared" si="29"/>
        <v>0</v>
      </c>
      <c r="P114" s="335"/>
      <c r="Q114" s="326"/>
      <c r="R114" s="692"/>
      <c r="S114" s="585">
        <f t="shared" si="31"/>
        <v>0</v>
      </c>
      <c r="T114" s="314">
        <f t="shared" si="32"/>
        <v>0</v>
      </c>
      <c r="U114" s="335"/>
      <c r="V114" s="326"/>
      <c r="W114" s="692"/>
      <c r="X114" s="585">
        <f t="shared" si="34"/>
        <v>0</v>
      </c>
      <c r="Y114" s="314">
        <f t="shared" si="35"/>
        <v>0</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row>
    <row r="115" spans="1:47" x14ac:dyDescent="0.35">
      <c r="A115" s="2" t="s">
        <v>2393</v>
      </c>
      <c r="B115" s="40">
        <v>8001</v>
      </c>
      <c r="C115" s="120" t="s">
        <v>1575</v>
      </c>
      <c r="D115" s="157" t="s">
        <v>6</v>
      </c>
      <c r="E115" s="27"/>
      <c r="F115" s="310"/>
      <c r="G115" s="278"/>
      <c r="H115" s="692"/>
      <c r="I115" s="715">
        <f t="shared" si="39"/>
        <v>0</v>
      </c>
      <c r="J115" s="282">
        <f t="shared" si="40"/>
        <v>0</v>
      </c>
      <c r="K115" s="335"/>
      <c r="L115" s="331"/>
      <c r="M115" s="692"/>
      <c r="N115" s="585">
        <f t="shared" si="28"/>
        <v>0</v>
      </c>
      <c r="O115" s="314">
        <f t="shared" si="29"/>
        <v>0</v>
      </c>
      <c r="P115" s="335"/>
      <c r="Q115" s="326"/>
      <c r="R115" s="692"/>
      <c r="S115" s="585">
        <f t="shared" si="31"/>
        <v>0</v>
      </c>
      <c r="T115" s="314">
        <f t="shared" si="32"/>
        <v>0</v>
      </c>
      <c r="U115" s="335"/>
      <c r="V115" s="326"/>
      <c r="W115" s="692"/>
      <c r="X115" s="585">
        <f t="shared" si="34"/>
        <v>0</v>
      </c>
      <c r="Y115" s="314">
        <f t="shared" si="35"/>
        <v>0</v>
      </c>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row>
    <row r="116" spans="1:47" x14ac:dyDescent="0.35">
      <c r="A116" s="2" t="s">
        <v>2394</v>
      </c>
      <c r="B116" s="40">
        <v>8001</v>
      </c>
      <c r="C116" s="120" t="s">
        <v>1576</v>
      </c>
      <c r="D116" s="157" t="s">
        <v>6</v>
      </c>
      <c r="E116" s="27"/>
      <c r="F116" s="310"/>
      <c r="G116" s="278"/>
      <c r="H116" s="692"/>
      <c r="I116" s="715">
        <f t="shared" si="39"/>
        <v>0</v>
      </c>
      <c r="J116" s="282">
        <f t="shared" si="40"/>
        <v>0</v>
      </c>
      <c r="K116" s="335"/>
      <c r="L116" s="331"/>
      <c r="M116" s="692"/>
      <c r="N116" s="585">
        <f t="shared" si="28"/>
        <v>0</v>
      </c>
      <c r="O116" s="314">
        <f t="shared" si="29"/>
        <v>0</v>
      </c>
      <c r="P116" s="335"/>
      <c r="Q116" s="326"/>
      <c r="R116" s="692"/>
      <c r="S116" s="585">
        <f t="shared" si="31"/>
        <v>0</v>
      </c>
      <c r="T116" s="314">
        <f t="shared" si="32"/>
        <v>0</v>
      </c>
      <c r="U116" s="335"/>
      <c r="V116" s="326"/>
      <c r="W116" s="692"/>
      <c r="X116" s="585">
        <f t="shared" si="34"/>
        <v>0</v>
      </c>
      <c r="Y116" s="314">
        <f t="shared" si="35"/>
        <v>0</v>
      </c>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row>
    <row r="117" spans="1:47" x14ac:dyDescent="0.35">
      <c r="A117" s="2" t="s">
        <v>2395</v>
      </c>
      <c r="B117" s="40">
        <v>8001</v>
      </c>
      <c r="C117" s="120" t="s">
        <v>1577</v>
      </c>
      <c r="D117" s="157" t="s">
        <v>6</v>
      </c>
      <c r="E117" s="27"/>
      <c r="F117" s="310"/>
      <c r="G117" s="278"/>
      <c r="H117" s="692"/>
      <c r="I117" s="715">
        <f t="shared" si="39"/>
        <v>0</v>
      </c>
      <c r="J117" s="282">
        <f t="shared" si="40"/>
        <v>0</v>
      </c>
      <c r="K117" s="335"/>
      <c r="L117" s="331"/>
      <c r="M117" s="692"/>
      <c r="N117" s="585">
        <f t="shared" si="28"/>
        <v>0</v>
      </c>
      <c r="O117" s="314">
        <f t="shared" si="29"/>
        <v>0</v>
      </c>
      <c r="P117" s="335"/>
      <c r="Q117" s="326"/>
      <c r="R117" s="692"/>
      <c r="S117" s="585">
        <f t="shared" si="31"/>
        <v>0</v>
      </c>
      <c r="T117" s="314">
        <f t="shared" si="32"/>
        <v>0</v>
      </c>
      <c r="U117" s="335"/>
      <c r="V117" s="326"/>
      <c r="W117" s="692"/>
      <c r="X117" s="585">
        <f t="shared" si="34"/>
        <v>0</v>
      </c>
      <c r="Y117" s="314">
        <f t="shared" si="35"/>
        <v>0</v>
      </c>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row>
    <row r="118" spans="1:47" x14ac:dyDescent="0.35">
      <c r="A118" s="2" t="s">
        <v>2396</v>
      </c>
      <c r="B118" s="40">
        <v>8001</v>
      </c>
      <c r="C118" s="120" t="s">
        <v>1578</v>
      </c>
      <c r="D118" s="157" t="s">
        <v>6</v>
      </c>
      <c r="E118" s="27"/>
      <c r="F118" s="310"/>
      <c r="G118" s="278"/>
      <c r="H118" s="692"/>
      <c r="I118" s="715">
        <f t="shared" si="39"/>
        <v>0</v>
      </c>
      <c r="J118" s="282">
        <f t="shared" si="40"/>
        <v>0</v>
      </c>
      <c r="K118" s="335"/>
      <c r="L118" s="331"/>
      <c r="M118" s="692"/>
      <c r="N118" s="585">
        <f t="shared" si="28"/>
        <v>0</v>
      </c>
      <c r="O118" s="314">
        <f t="shared" si="29"/>
        <v>0</v>
      </c>
      <c r="P118" s="335"/>
      <c r="Q118" s="326"/>
      <c r="R118" s="692"/>
      <c r="S118" s="585">
        <f t="shared" si="31"/>
        <v>0</v>
      </c>
      <c r="T118" s="314">
        <f t="shared" si="32"/>
        <v>0</v>
      </c>
      <c r="U118" s="335"/>
      <c r="V118" s="326"/>
      <c r="W118" s="692"/>
      <c r="X118" s="585">
        <f t="shared" si="34"/>
        <v>0</v>
      </c>
      <c r="Y118" s="314">
        <f t="shared" si="35"/>
        <v>0</v>
      </c>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row>
    <row r="119" spans="1:47" x14ac:dyDescent="0.35">
      <c r="A119" s="2" t="s">
        <v>2397</v>
      </c>
      <c r="B119" s="40">
        <v>8001</v>
      </c>
      <c r="C119" s="120" t="s">
        <v>1579</v>
      </c>
      <c r="D119" s="157" t="s">
        <v>6</v>
      </c>
      <c r="E119" s="27"/>
      <c r="F119" s="310"/>
      <c r="G119" s="278"/>
      <c r="H119" s="692"/>
      <c r="I119" s="715">
        <f t="shared" si="39"/>
        <v>0</v>
      </c>
      <c r="J119" s="282">
        <f t="shared" si="40"/>
        <v>0</v>
      </c>
      <c r="K119" s="335"/>
      <c r="L119" s="331"/>
      <c r="M119" s="692"/>
      <c r="N119" s="585">
        <f t="shared" si="28"/>
        <v>0</v>
      </c>
      <c r="O119" s="314">
        <f t="shared" si="29"/>
        <v>0</v>
      </c>
      <c r="P119" s="335"/>
      <c r="Q119" s="326"/>
      <c r="R119" s="692"/>
      <c r="S119" s="585">
        <f t="shared" si="31"/>
        <v>0</v>
      </c>
      <c r="T119" s="314">
        <f t="shared" si="32"/>
        <v>0</v>
      </c>
      <c r="U119" s="335"/>
      <c r="V119" s="326"/>
      <c r="W119" s="692"/>
      <c r="X119" s="585">
        <f t="shared" si="34"/>
        <v>0</v>
      </c>
      <c r="Y119" s="314">
        <f t="shared" si="35"/>
        <v>0</v>
      </c>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row>
    <row r="120" spans="1:47" x14ac:dyDescent="0.35">
      <c r="A120" s="2" t="s">
        <v>2398</v>
      </c>
      <c r="B120" s="40">
        <v>8001</v>
      </c>
      <c r="C120" s="120" t="s">
        <v>1580</v>
      </c>
      <c r="D120" s="157" t="s">
        <v>6</v>
      </c>
      <c r="E120" s="27"/>
      <c r="F120" s="310"/>
      <c r="G120" s="278"/>
      <c r="H120" s="692"/>
      <c r="I120" s="715">
        <f t="shared" si="39"/>
        <v>0</v>
      </c>
      <c r="J120" s="282">
        <f t="shared" si="40"/>
        <v>0</v>
      </c>
      <c r="K120" s="335"/>
      <c r="L120" s="331"/>
      <c r="M120" s="692"/>
      <c r="N120" s="585">
        <f t="shared" si="28"/>
        <v>0</v>
      </c>
      <c r="O120" s="314">
        <f t="shared" si="29"/>
        <v>0</v>
      </c>
      <c r="P120" s="335"/>
      <c r="Q120" s="326"/>
      <c r="R120" s="692"/>
      <c r="S120" s="585">
        <f t="shared" si="31"/>
        <v>0</v>
      </c>
      <c r="T120" s="314">
        <f t="shared" si="32"/>
        <v>0</v>
      </c>
      <c r="U120" s="335"/>
      <c r="V120" s="326"/>
      <c r="W120" s="692"/>
      <c r="X120" s="585">
        <f t="shared" si="34"/>
        <v>0</v>
      </c>
      <c r="Y120" s="314">
        <f t="shared" si="35"/>
        <v>0</v>
      </c>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row>
    <row r="121" spans="1:47" x14ac:dyDescent="0.35">
      <c r="A121" s="2" t="s">
        <v>2399</v>
      </c>
      <c r="B121" s="40">
        <v>8001</v>
      </c>
      <c r="C121" s="120" t="s">
        <v>1581</v>
      </c>
      <c r="D121" s="157" t="s">
        <v>6</v>
      </c>
      <c r="E121" s="27"/>
      <c r="F121" s="310"/>
      <c r="G121" s="278"/>
      <c r="H121" s="692"/>
      <c r="I121" s="715">
        <f t="shared" si="39"/>
        <v>0</v>
      </c>
      <c r="J121" s="282">
        <f t="shared" si="40"/>
        <v>0</v>
      </c>
      <c r="K121" s="335"/>
      <c r="L121" s="331"/>
      <c r="M121" s="692"/>
      <c r="N121" s="585">
        <f t="shared" si="28"/>
        <v>0</v>
      </c>
      <c r="O121" s="314">
        <f t="shared" si="29"/>
        <v>0</v>
      </c>
      <c r="P121" s="335"/>
      <c r="Q121" s="326"/>
      <c r="R121" s="692"/>
      <c r="S121" s="585">
        <f t="shared" si="31"/>
        <v>0</v>
      </c>
      <c r="T121" s="314">
        <f t="shared" si="32"/>
        <v>0</v>
      </c>
      <c r="U121" s="335"/>
      <c r="V121" s="326"/>
      <c r="W121" s="692"/>
      <c r="X121" s="585">
        <f t="shared" si="34"/>
        <v>0</v>
      </c>
      <c r="Y121" s="314">
        <f t="shared" si="35"/>
        <v>0</v>
      </c>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row>
    <row r="122" spans="1:47" x14ac:dyDescent="0.35">
      <c r="A122" s="2" t="s">
        <v>2400</v>
      </c>
      <c r="B122" s="40">
        <v>8001</v>
      </c>
      <c r="C122" s="120" t="s">
        <v>1582</v>
      </c>
      <c r="D122" s="157" t="s">
        <v>6</v>
      </c>
      <c r="E122" s="27"/>
      <c r="F122" s="310"/>
      <c r="G122" s="278"/>
      <c r="H122" s="692"/>
      <c r="I122" s="715">
        <f t="shared" si="39"/>
        <v>0</v>
      </c>
      <c r="J122" s="282">
        <f t="shared" si="40"/>
        <v>0</v>
      </c>
      <c r="K122" s="335"/>
      <c r="L122" s="331"/>
      <c r="M122" s="692"/>
      <c r="N122" s="585">
        <f t="shared" si="28"/>
        <v>0</v>
      </c>
      <c r="O122" s="314">
        <f t="shared" si="29"/>
        <v>0</v>
      </c>
      <c r="P122" s="335"/>
      <c r="Q122" s="326"/>
      <c r="R122" s="692"/>
      <c r="S122" s="585">
        <f t="shared" si="31"/>
        <v>0</v>
      </c>
      <c r="T122" s="314">
        <f t="shared" si="32"/>
        <v>0</v>
      </c>
      <c r="U122" s="335"/>
      <c r="V122" s="326"/>
      <c r="W122" s="692"/>
      <c r="X122" s="585">
        <f t="shared" si="34"/>
        <v>0</v>
      </c>
      <c r="Y122" s="314">
        <f t="shared" si="35"/>
        <v>0</v>
      </c>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row>
    <row r="123" spans="1:47" x14ac:dyDescent="0.35">
      <c r="A123" s="2" t="s">
        <v>2401</v>
      </c>
      <c r="B123" s="40">
        <v>8001</v>
      </c>
      <c r="C123" s="120" t="s">
        <v>1583</v>
      </c>
      <c r="D123" s="157" t="s">
        <v>6</v>
      </c>
      <c r="E123" s="27"/>
      <c r="F123" s="310"/>
      <c r="G123" s="278"/>
      <c r="H123" s="692"/>
      <c r="I123" s="715">
        <f t="shared" si="39"/>
        <v>0</v>
      </c>
      <c r="J123" s="282">
        <f t="shared" si="40"/>
        <v>0</v>
      </c>
      <c r="K123" s="335"/>
      <c r="L123" s="331"/>
      <c r="M123" s="692"/>
      <c r="N123" s="585">
        <f t="shared" si="28"/>
        <v>0</v>
      </c>
      <c r="O123" s="314">
        <f t="shared" si="29"/>
        <v>0</v>
      </c>
      <c r="P123" s="335"/>
      <c r="Q123" s="326"/>
      <c r="R123" s="692"/>
      <c r="S123" s="585">
        <f t="shared" si="31"/>
        <v>0</v>
      </c>
      <c r="T123" s="314">
        <f t="shared" si="32"/>
        <v>0</v>
      </c>
      <c r="U123" s="335"/>
      <c r="V123" s="326"/>
      <c r="W123" s="692"/>
      <c r="X123" s="585">
        <f t="shared" si="34"/>
        <v>0</v>
      </c>
      <c r="Y123" s="314">
        <f t="shared" si="35"/>
        <v>0</v>
      </c>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row>
    <row r="124" spans="1:47" x14ac:dyDescent="0.35">
      <c r="A124" s="2" t="s">
        <v>2402</v>
      </c>
      <c r="B124" s="40">
        <v>8001</v>
      </c>
      <c r="C124" s="120" t="s">
        <v>1584</v>
      </c>
      <c r="D124" s="157" t="s">
        <v>6</v>
      </c>
      <c r="E124" s="27"/>
      <c r="F124" s="310"/>
      <c r="G124" s="278"/>
      <c r="H124" s="692"/>
      <c r="I124" s="715">
        <f t="shared" si="39"/>
        <v>0</v>
      </c>
      <c r="J124" s="282">
        <f t="shared" si="40"/>
        <v>0</v>
      </c>
      <c r="K124" s="335"/>
      <c r="L124" s="331"/>
      <c r="M124" s="692"/>
      <c r="N124" s="585">
        <f t="shared" si="28"/>
        <v>0</v>
      </c>
      <c r="O124" s="314">
        <f t="shared" si="29"/>
        <v>0</v>
      </c>
      <c r="P124" s="335"/>
      <c r="Q124" s="326"/>
      <c r="R124" s="692"/>
      <c r="S124" s="585">
        <f t="shared" si="31"/>
        <v>0</v>
      </c>
      <c r="T124" s="314">
        <f t="shared" si="32"/>
        <v>0</v>
      </c>
      <c r="U124" s="335"/>
      <c r="V124" s="326"/>
      <c r="W124" s="692"/>
      <c r="X124" s="585">
        <f t="shared" si="34"/>
        <v>0</v>
      </c>
      <c r="Y124" s="314">
        <f t="shared" si="35"/>
        <v>0</v>
      </c>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row>
    <row r="125" spans="1:47" s="1" customFormat="1" x14ac:dyDescent="0.35">
      <c r="A125" s="2" t="s">
        <v>2403</v>
      </c>
      <c r="B125" s="40">
        <v>8001</v>
      </c>
      <c r="C125" s="120" t="s">
        <v>1585</v>
      </c>
      <c r="D125" s="157" t="s">
        <v>6</v>
      </c>
      <c r="E125" s="27"/>
      <c r="F125" s="310"/>
      <c r="G125" s="278"/>
      <c r="H125" s="692"/>
      <c r="I125" s="715">
        <f t="shared" si="39"/>
        <v>0</v>
      </c>
      <c r="J125" s="282">
        <f t="shared" si="40"/>
        <v>0</v>
      </c>
      <c r="K125" s="335"/>
      <c r="L125" s="331"/>
      <c r="M125" s="692"/>
      <c r="N125" s="585">
        <f t="shared" si="28"/>
        <v>0</v>
      </c>
      <c r="O125" s="314">
        <f t="shared" si="29"/>
        <v>0</v>
      </c>
      <c r="P125" s="335"/>
      <c r="Q125" s="326"/>
      <c r="R125" s="692"/>
      <c r="S125" s="585">
        <f t="shared" si="31"/>
        <v>0</v>
      </c>
      <c r="T125" s="314">
        <f t="shared" si="32"/>
        <v>0</v>
      </c>
      <c r="U125" s="335"/>
      <c r="V125" s="326"/>
      <c r="W125" s="692"/>
      <c r="X125" s="585">
        <f t="shared" si="34"/>
        <v>0</v>
      </c>
      <c r="Y125" s="314">
        <f t="shared" si="35"/>
        <v>0</v>
      </c>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row>
    <row r="126" spans="1:47" x14ac:dyDescent="0.35">
      <c r="A126" s="2" t="s">
        <v>2404</v>
      </c>
      <c r="B126" s="40">
        <v>8001</v>
      </c>
      <c r="C126" s="120" t="s">
        <v>2977</v>
      </c>
      <c r="D126" s="157" t="s">
        <v>6</v>
      </c>
      <c r="E126" s="27"/>
      <c r="F126" s="310"/>
      <c r="G126" s="278"/>
      <c r="H126" s="692"/>
      <c r="I126" s="715">
        <f t="shared" si="39"/>
        <v>0</v>
      </c>
      <c r="J126" s="282">
        <f t="shared" si="40"/>
        <v>0</v>
      </c>
      <c r="K126" s="335"/>
      <c r="L126" s="331"/>
      <c r="M126" s="692"/>
      <c r="N126" s="585">
        <f t="shared" si="28"/>
        <v>0</v>
      </c>
      <c r="O126" s="314">
        <f t="shared" si="29"/>
        <v>0</v>
      </c>
      <c r="P126" s="335"/>
      <c r="Q126" s="326"/>
      <c r="R126" s="692"/>
      <c r="S126" s="585">
        <f t="shared" si="31"/>
        <v>0</v>
      </c>
      <c r="T126" s="314">
        <f t="shared" si="32"/>
        <v>0</v>
      </c>
      <c r="U126" s="335"/>
      <c r="V126" s="326"/>
      <c r="W126" s="692"/>
      <c r="X126" s="585">
        <f t="shared" si="34"/>
        <v>0</v>
      </c>
      <c r="Y126" s="314">
        <f t="shared" si="35"/>
        <v>0</v>
      </c>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row>
    <row r="127" spans="1:47" s="1" customFormat="1" x14ac:dyDescent="0.35">
      <c r="A127" s="2" t="s">
        <v>2405</v>
      </c>
      <c r="B127" s="40">
        <v>8001</v>
      </c>
      <c r="C127" s="120" t="s">
        <v>1574</v>
      </c>
      <c r="D127" s="157" t="s">
        <v>6</v>
      </c>
      <c r="E127" s="27"/>
      <c r="F127" s="310"/>
      <c r="G127" s="278"/>
      <c r="H127" s="692"/>
      <c r="I127" s="715">
        <f t="shared" si="39"/>
        <v>0</v>
      </c>
      <c r="J127" s="282">
        <f t="shared" si="40"/>
        <v>0</v>
      </c>
      <c r="K127" s="335"/>
      <c r="L127" s="331"/>
      <c r="M127" s="692"/>
      <c r="N127" s="585">
        <f t="shared" si="28"/>
        <v>0</v>
      </c>
      <c r="O127" s="314">
        <f t="shared" si="29"/>
        <v>0</v>
      </c>
      <c r="P127" s="335"/>
      <c r="Q127" s="326"/>
      <c r="R127" s="692"/>
      <c r="S127" s="585">
        <f t="shared" si="31"/>
        <v>0</v>
      </c>
      <c r="T127" s="314">
        <f t="shared" si="32"/>
        <v>0</v>
      </c>
      <c r="U127" s="335"/>
      <c r="V127" s="326"/>
      <c r="W127" s="692"/>
      <c r="X127" s="585">
        <f t="shared" si="34"/>
        <v>0</v>
      </c>
      <c r="Y127" s="314">
        <f t="shared" si="35"/>
        <v>0</v>
      </c>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row>
    <row r="128" spans="1:47" x14ac:dyDescent="0.35">
      <c r="A128" s="2" t="s">
        <v>2406</v>
      </c>
      <c r="B128" s="40">
        <v>8001</v>
      </c>
      <c r="C128" s="120" t="s">
        <v>1586</v>
      </c>
      <c r="D128" s="157" t="s">
        <v>6</v>
      </c>
      <c r="E128" s="27"/>
      <c r="F128" s="310"/>
      <c r="G128" s="278"/>
      <c r="H128" s="692"/>
      <c r="I128" s="715">
        <f t="shared" si="39"/>
        <v>0</v>
      </c>
      <c r="J128" s="282">
        <f t="shared" si="40"/>
        <v>0</v>
      </c>
      <c r="K128" s="335"/>
      <c r="L128" s="331"/>
      <c r="M128" s="692"/>
      <c r="N128" s="585">
        <f t="shared" si="28"/>
        <v>0</v>
      </c>
      <c r="O128" s="314">
        <f t="shared" si="29"/>
        <v>0</v>
      </c>
      <c r="P128" s="335"/>
      <c r="Q128" s="326"/>
      <c r="R128" s="692"/>
      <c r="S128" s="585">
        <f t="shared" si="31"/>
        <v>0</v>
      </c>
      <c r="T128" s="314">
        <f t="shared" si="32"/>
        <v>0</v>
      </c>
      <c r="U128" s="335"/>
      <c r="V128" s="326"/>
      <c r="W128" s="692"/>
      <c r="X128" s="585">
        <f t="shared" si="34"/>
        <v>0</v>
      </c>
      <c r="Y128" s="314">
        <f t="shared" si="35"/>
        <v>0</v>
      </c>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row>
    <row r="129" spans="1:47" s="1" customFormat="1" x14ac:dyDescent="0.35">
      <c r="A129" s="2" t="s">
        <v>2407</v>
      </c>
      <c r="B129" s="40">
        <v>8001</v>
      </c>
      <c r="C129" s="120" t="s">
        <v>1587</v>
      </c>
      <c r="D129" s="157" t="s">
        <v>6</v>
      </c>
      <c r="E129" s="27"/>
      <c r="F129" s="310"/>
      <c r="G129" s="278"/>
      <c r="H129" s="692"/>
      <c r="I129" s="715">
        <f t="shared" si="39"/>
        <v>0</v>
      </c>
      <c r="J129" s="282">
        <f t="shared" si="40"/>
        <v>0</v>
      </c>
      <c r="K129" s="335"/>
      <c r="L129" s="331"/>
      <c r="M129" s="692"/>
      <c r="N129" s="585">
        <f t="shared" si="28"/>
        <v>0</v>
      </c>
      <c r="O129" s="314">
        <f t="shared" si="29"/>
        <v>0</v>
      </c>
      <c r="P129" s="335"/>
      <c r="Q129" s="326"/>
      <c r="R129" s="692"/>
      <c r="S129" s="585">
        <f t="shared" si="31"/>
        <v>0</v>
      </c>
      <c r="T129" s="314">
        <f t="shared" si="32"/>
        <v>0</v>
      </c>
      <c r="U129" s="335"/>
      <c r="V129" s="326"/>
      <c r="W129" s="692"/>
      <c r="X129" s="585">
        <f t="shared" si="34"/>
        <v>0</v>
      </c>
      <c r="Y129" s="314">
        <f t="shared" si="35"/>
        <v>0</v>
      </c>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row>
    <row r="130" spans="1:47" s="1" customFormat="1" x14ac:dyDescent="0.35">
      <c r="A130" s="2" t="s">
        <v>2408</v>
      </c>
      <c r="B130" s="40">
        <v>8001</v>
      </c>
      <c r="C130" s="120" t="s">
        <v>1588</v>
      </c>
      <c r="D130" s="157" t="s">
        <v>6</v>
      </c>
      <c r="E130" s="27"/>
      <c r="F130" s="310"/>
      <c r="G130" s="278"/>
      <c r="H130" s="692"/>
      <c r="I130" s="715">
        <f t="shared" si="39"/>
        <v>0</v>
      </c>
      <c r="J130" s="282">
        <f t="shared" si="40"/>
        <v>0</v>
      </c>
      <c r="K130" s="335"/>
      <c r="L130" s="331"/>
      <c r="M130" s="692"/>
      <c r="N130" s="585">
        <f t="shared" si="28"/>
        <v>0</v>
      </c>
      <c r="O130" s="314">
        <f t="shared" si="29"/>
        <v>0</v>
      </c>
      <c r="P130" s="335"/>
      <c r="Q130" s="326"/>
      <c r="R130" s="692"/>
      <c r="S130" s="585">
        <f t="shared" si="31"/>
        <v>0</v>
      </c>
      <c r="T130" s="314">
        <f t="shared" si="32"/>
        <v>0</v>
      </c>
      <c r="U130" s="335"/>
      <c r="V130" s="326"/>
      <c r="W130" s="692"/>
      <c r="X130" s="585">
        <f t="shared" si="34"/>
        <v>0</v>
      </c>
      <c r="Y130" s="314">
        <f t="shared" si="35"/>
        <v>0</v>
      </c>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row>
    <row r="131" spans="1:47" s="1" customFormat="1" x14ac:dyDescent="0.35">
      <c r="A131" s="2" t="s">
        <v>2409</v>
      </c>
      <c r="B131" s="40">
        <v>8001</v>
      </c>
      <c r="C131" s="120" t="s">
        <v>1589</v>
      </c>
      <c r="D131" s="157" t="s">
        <v>6</v>
      </c>
      <c r="E131" s="27"/>
      <c r="F131" s="310"/>
      <c r="G131" s="278"/>
      <c r="H131" s="692"/>
      <c r="I131" s="715">
        <f t="shared" si="39"/>
        <v>0</v>
      </c>
      <c r="J131" s="282">
        <f t="shared" si="40"/>
        <v>0</v>
      </c>
      <c r="K131" s="335"/>
      <c r="L131" s="331"/>
      <c r="M131" s="692"/>
      <c r="N131" s="585">
        <f t="shared" si="28"/>
        <v>0</v>
      </c>
      <c r="O131" s="314">
        <f t="shared" si="29"/>
        <v>0</v>
      </c>
      <c r="P131" s="335"/>
      <c r="Q131" s="326"/>
      <c r="R131" s="692"/>
      <c r="S131" s="585">
        <f t="shared" si="31"/>
        <v>0</v>
      </c>
      <c r="T131" s="314">
        <f t="shared" si="32"/>
        <v>0</v>
      </c>
      <c r="U131" s="335"/>
      <c r="V131" s="326"/>
      <c r="W131" s="692"/>
      <c r="X131" s="585">
        <f t="shared" si="34"/>
        <v>0</v>
      </c>
      <c r="Y131" s="314">
        <f t="shared" si="35"/>
        <v>0</v>
      </c>
      <c r="Z131" s="7"/>
      <c r="AA131" s="7"/>
      <c r="AB131" s="7"/>
      <c r="AC131" s="7"/>
      <c r="AD131" s="7"/>
      <c r="AE131" s="7"/>
      <c r="AF131" s="7"/>
      <c r="AG131" s="7"/>
      <c r="AH131" s="7"/>
      <c r="AI131" s="7"/>
      <c r="AJ131" s="7"/>
      <c r="AK131" s="7"/>
      <c r="AL131" s="7"/>
      <c r="AM131" s="7"/>
      <c r="AN131" s="7"/>
      <c r="AO131" s="7"/>
      <c r="AP131" s="7"/>
      <c r="AQ131" s="7"/>
      <c r="AR131" s="7"/>
      <c r="AS131" s="7"/>
      <c r="AT131" s="7"/>
      <c r="AU131" s="7"/>
    </row>
    <row r="132" spans="1:47" s="1" customFormat="1" x14ac:dyDescent="0.35">
      <c r="A132" s="2" t="s">
        <v>2410</v>
      </c>
      <c r="B132" s="40">
        <v>8001</v>
      </c>
      <c r="C132" s="120" t="s">
        <v>1590</v>
      </c>
      <c r="D132" s="157" t="s">
        <v>6</v>
      </c>
      <c r="E132" s="27"/>
      <c r="F132" s="310"/>
      <c r="G132" s="278"/>
      <c r="H132" s="692"/>
      <c r="I132" s="715">
        <f t="shared" si="39"/>
        <v>0</v>
      </c>
      <c r="J132" s="282">
        <f t="shared" si="40"/>
        <v>0</v>
      </c>
      <c r="K132" s="335"/>
      <c r="L132" s="331"/>
      <c r="M132" s="692"/>
      <c r="N132" s="585">
        <f t="shared" si="28"/>
        <v>0</v>
      </c>
      <c r="O132" s="314">
        <f t="shared" si="29"/>
        <v>0</v>
      </c>
      <c r="P132" s="335"/>
      <c r="Q132" s="326"/>
      <c r="R132" s="692"/>
      <c r="S132" s="585">
        <f t="shared" si="31"/>
        <v>0</v>
      </c>
      <c r="T132" s="314">
        <f t="shared" si="32"/>
        <v>0</v>
      </c>
      <c r="U132" s="335"/>
      <c r="V132" s="326"/>
      <c r="W132" s="692"/>
      <c r="X132" s="585">
        <f t="shared" si="34"/>
        <v>0</v>
      </c>
      <c r="Y132" s="314">
        <f t="shared" si="35"/>
        <v>0</v>
      </c>
      <c r="Z132" s="6"/>
      <c r="AA132" s="6"/>
      <c r="AB132" s="6"/>
      <c r="AC132" s="6"/>
      <c r="AD132" s="6"/>
      <c r="AE132" s="6"/>
      <c r="AF132" s="6"/>
      <c r="AG132" s="6"/>
      <c r="AH132" s="6"/>
      <c r="AI132" s="6"/>
      <c r="AJ132" s="6"/>
      <c r="AK132" s="6"/>
      <c r="AL132" s="6"/>
      <c r="AM132" s="6"/>
      <c r="AN132" s="6"/>
      <c r="AO132" s="6"/>
      <c r="AP132" s="6"/>
      <c r="AQ132" s="6"/>
      <c r="AR132" s="6"/>
      <c r="AS132" s="6"/>
      <c r="AT132" s="6"/>
      <c r="AU132" s="6"/>
    </row>
    <row r="133" spans="1:47" s="1" customFormat="1" x14ac:dyDescent="0.35">
      <c r="A133" s="2" t="s">
        <v>2411</v>
      </c>
      <c r="B133" s="40">
        <v>8001</v>
      </c>
      <c r="C133" s="120" t="s">
        <v>1591</v>
      </c>
      <c r="D133" s="157" t="s">
        <v>6</v>
      </c>
      <c r="E133" s="27"/>
      <c r="F133" s="310"/>
      <c r="G133" s="278"/>
      <c r="H133" s="692"/>
      <c r="I133" s="715">
        <f t="shared" si="39"/>
        <v>0</v>
      </c>
      <c r="J133" s="282">
        <f t="shared" si="40"/>
        <v>0</v>
      </c>
      <c r="K133" s="335"/>
      <c r="L133" s="331"/>
      <c r="M133" s="692"/>
      <c r="N133" s="585">
        <f t="shared" si="28"/>
        <v>0</v>
      </c>
      <c r="O133" s="314">
        <f t="shared" si="29"/>
        <v>0</v>
      </c>
      <c r="P133" s="335"/>
      <c r="Q133" s="326"/>
      <c r="R133" s="692"/>
      <c r="S133" s="585">
        <f t="shared" si="31"/>
        <v>0</v>
      </c>
      <c r="T133" s="314">
        <f t="shared" si="32"/>
        <v>0</v>
      </c>
      <c r="U133" s="335"/>
      <c r="V133" s="326"/>
      <c r="W133" s="692"/>
      <c r="X133" s="585">
        <f t="shared" si="34"/>
        <v>0</v>
      </c>
      <c r="Y133" s="314">
        <f t="shared" si="35"/>
        <v>0</v>
      </c>
      <c r="Z133" s="6"/>
      <c r="AA133" s="6"/>
      <c r="AB133" s="6"/>
      <c r="AC133" s="6"/>
      <c r="AD133" s="6"/>
      <c r="AE133" s="6"/>
      <c r="AF133" s="6"/>
      <c r="AG133" s="6"/>
      <c r="AH133" s="6"/>
      <c r="AI133" s="6"/>
      <c r="AJ133" s="6"/>
      <c r="AK133" s="6"/>
      <c r="AL133" s="6"/>
      <c r="AM133" s="6"/>
      <c r="AN133" s="6"/>
      <c r="AO133" s="6"/>
      <c r="AP133" s="6"/>
      <c r="AQ133" s="6"/>
      <c r="AR133" s="6"/>
      <c r="AS133" s="6"/>
      <c r="AT133" s="6"/>
      <c r="AU133" s="6"/>
    </row>
    <row r="134" spans="1:47" s="1" customFormat="1" x14ac:dyDescent="0.35">
      <c r="A134" s="2" t="s">
        <v>2412</v>
      </c>
      <c r="B134" s="40">
        <v>8001</v>
      </c>
      <c r="C134" s="120" t="s">
        <v>1592</v>
      </c>
      <c r="D134" s="157" t="s">
        <v>6</v>
      </c>
      <c r="E134" s="27"/>
      <c r="F134" s="310"/>
      <c r="G134" s="278"/>
      <c r="H134" s="692"/>
      <c r="I134" s="715">
        <f t="shared" si="39"/>
        <v>0</v>
      </c>
      <c r="J134" s="282">
        <f t="shared" si="40"/>
        <v>0</v>
      </c>
      <c r="K134" s="335"/>
      <c r="L134" s="331"/>
      <c r="M134" s="692"/>
      <c r="N134" s="585">
        <f t="shared" si="28"/>
        <v>0</v>
      </c>
      <c r="O134" s="314">
        <f t="shared" si="29"/>
        <v>0</v>
      </c>
      <c r="P134" s="335"/>
      <c r="Q134" s="326"/>
      <c r="R134" s="692"/>
      <c r="S134" s="585">
        <f t="shared" si="31"/>
        <v>0</v>
      </c>
      <c r="T134" s="314">
        <f t="shared" si="32"/>
        <v>0</v>
      </c>
      <c r="U134" s="335"/>
      <c r="V134" s="326"/>
      <c r="W134" s="692"/>
      <c r="X134" s="585">
        <f t="shared" si="34"/>
        <v>0</v>
      </c>
      <c r="Y134" s="314">
        <f t="shared" si="35"/>
        <v>0</v>
      </c>
      <c r="Z134" s="6"/>
      <c r="AA134" s="6"/>
      <c r="AB134" s="6"/>
      <c r="AC134" s="6"/>
      <c r="AD134" s="6"/>
      <c r="AE134" s="6"/>
      <c r="AF134" s="6"/>
      <c r="AG134" s="6"/>
      <c r="AH134" s="6"/>
      <c r="AI134" s="6"/>
      <c r="AJ134" s="6"/>
      <c r="AK134" s="6"/>
      <c r="AL134" s="6"/>
      <c r="AM134" s="6"/>
      <c r="AN134" s="6"/>
      <c r="AO134" s="6"/>
      <c r="AP134" s="6"/>
      <c r="AQ134" s="6"/>
      <c r="AR134" s="6"/>
      <c r="AS134" s="6"/>
      <c r="AT134" s="6"/>
      <c r="AU134" s="6"/>
    </row>
    <row r="135" spans="1:47" s="1" customFormat="1" x14ac:dyDescent="0.35">
      <c r="A135" s="2" t="s">
        <v>2413</v>
      </c>
      <c r="B135" s="40">
        <v>8001</v>
      </c>
      <c r="C135" s="120" t="s">
        <v>1593</v>
      </c>
      <c r="D135" s="157" t="s">
        <v>6</v>
      </c>
      <c r="E135" s="27"/>
      <c r="F135" s="310"/>
      <c r="G135" s="278"/>
      <c r="H135" s="692"/>
      <c r="I135" s="715">
        <f t="shared" si="39"/>
        <v>0</v>
      </c>
      <c r="J135" s="282">
        <f t="shared" si="40"/>
        <v>0</v>
      </c>
      <c r="K135" s="335"/>
      <c r="L135" s="331"/>
      <c r="M135" s="692"/>
      <c r="N135" s="585">
        <f t="shared" ref="N135:N198" si="41">L135*G135</f>
        <v>0</v>
      </c>
      <c r="O135" s="314">
        <f t="shared" ref="O135:O198" si="42">SUM(K135*F135)+(L135*G135)</f>
        <v>0</v>
      </c>
      <c r="P135" s="335"/>
      <c r="Q135" s="326"/>
      <c r="R135" s="692"/>
      <c r="S135" s="585">
        <f t="shared" ref="S135:S198" si="43">Q135*G135</f>
        <v>0</v>
      </c>
      <c r="T135" s="314">
        <f t="shared" ref="T135:T198" si="44">SUM(P135*F135)+(Q135*G135)</f>
        <v>0</v>
      </c>
      <c r="U135" s="335"/>
      <c r="V135" s="326"/>
      <c r="W135" s="692"/>
      <c r="X135" s="585">
        <f t="shared" ref="X135:X198" si="45">V135*G135</f>
        <v>0</v>
      </c>
      <c r="Y135" s="314">
        <f t="shared" ref="Y135:Y198" si="46">SUM(U135*F135)+(V135*G135)</f>
        <v>0</v>
      </c>
      <c r="Z135" s="6"/>
      <c r="AA135" s="6"/>
      <c r="AB135" s="6"/>
      <c r="AC135" s="6"/>
      <c r="AD135" s="6"/>
      <c r="AE135" s="6"/>
      <c r="AF135" s="6"/>
      <c r="AG135" s="6"/>
      <c r="AH135" s="6"/>
      <c r="AI135" s="6"/>
      <c r="AJ135" s="6"/>
      <c r="AK135" s="6"/>
      <c r="AL135" s="6"/>
      <c r="AM135" s="6"/>
      <c r="AN135" s="6"/>
      <c r="AO135" s="6"/>
      <c r="AP135" s="6"/>
      <c r="AQ135" s="6"/>
      <c r="AR135" s="6"/>
      <c r="AS135" s="6"/>
      <c r="AT135" s="6"/>
      <c r="AU135" s="6"/>
    </row>
    <row r="136" spans="1:47" s="1" customFormat="1" x14ac:dyDescent="0.35">
      <c r="A136" s="2" t="s">
        <v>2414</v>
      </c>
      <c r="B136" s="40">
        <v>8001</v>
      </c>
      <c r="C136" s="120" t="s">
        <v>1594</v>
      </c>
      <c r="D136" s="157" t="s">
        <v>6</v>
      </c>
      <c r="E136" s="27"/>
      <c r="F136" s="310"/>
      <c r="G136" s="278"/>
      <c r="H136" s="692"/>
      <c r="I136" s="715">
        <f t="shared" si="39"/>
        <v>0</v>
      </c>
      <c r="J136" s="282">
        <f t="shared" si="40"/>
        <v>0</v>
      </c>
      <c r="K136" s="335"/>
      <c r="L136" s="331"/>
      <c r="M136" s="692"/>
      <c r="N136" s="585">
        <f t="shared" si="41"/>
        <v>0</v>
      </c>
      <c r="O136" s="314">
        <f t="shared" si="42"/>
        <v>0</v>
      </c>
      <c r="P136" s="335"/>
      <c r="Q136" s="326"/>
      <c r="R136" s="692"/>
      <c r="S136" s="585">
        <f t="shared" si="43"/>
        <v>0</v>
      </c>
      <c r="T136" s="314">
        <f t="shared" si="44"/>
        <v>0</v>
      </c>
      <c r="U136" s="335"/>
      <c r="V136" s="326"/>
      <c r="W136" s="692"/>
      <c r="X136" s="585">
        <f t="shared" si="45"/>
        <v>0</v>
      </c>
      <c r="Y136" s="314">
        <f t="shared" si="46"/>
        <v>0</v>
      </c>
      <c r="Z136" s="6"/>
      <c r="AA136" s="6"/>
      <c r="AB136" s="6"/>
      <c r="AC136" s="6"/>
      <c r="AD136" s="6"/>
      <c r="AE136" s="6"/>
      <c r="AF136" s="6"/>
      <c r="AG136" s="6"/>
      <c r="AH136" s="6"/>
      <c r="AI136" s="6"/>
      <c r="AJ136" s="6"/>
      <c r="AK136" s="6"/>
      <c r="AL136" s="6"/>
      <c r="AM136" s="6"/>
      <c r="AN136" s="6"/>
      <c r="AO136" s="6"/>
      <c r="AP136" s="6"/>
      <c r="AQ136" s="6"/>
      <c r="AR136" s="6"/>
      <c r="AS136" s="6"/>
      <c r="AT136" s="6"/>
      <c r="AU136" s="6"/>
    </row>
    <row r="137" spans="1:47" s="1" customFormat="1" x14ac:dyDescent="0.35">
      <c r="A137" s="2" t="s">
        <v>2415</v>
      </c>
      <c r="B137" s="40">
        <v>8001</v>
      </c>
      <c r="C137" s="120" t="s">
        <v>1595</v>
      </c>
      <c r="D137" s="157" t="s">
        <v>6</v>
      </c>
      <c r="E137" s="27"/>
      <c r="F137" s="310"/>
      <c r="G137" s="278"/>
      <c r="H137" s="692"/>
      <c r="I137" s="715">
        <f t="shared" si="39"/>
        <v>0</v>
      </c>
      <c r="J137" s="282">
        <f t="shared" si="40"/>
        <v>0</v>
      </c>
      <c r="K137" s="335"/>
      <c r="L137" s="331"/>
      <c r="M137" s="692"/>
      <c r="N137" s="585">
        <f t="shared" si="41"/>
        <v>0</v>
      </c>
      <c r="O137" s="314">
        <f t="shared" si="42"/>
        <v>0</v>
      </c>
      <c r="P137" s="335"/>
      <c r="Q137" s="326"/>
      <c r="R137" s="692"/>
      <c r="S137" s="585">
        <f t="shared" si="43"/>
        <v>0</v>
      </c>
      <c r="T137" s="314">
        <f t="shared" si="44"/>
        <v>0</v>
      </c>
      <c r="U137" s="335"/>
      <c r="V137" s="326"/>
      <c r="W137" s="692"/>
      <c r="X137" s="585">
        <f t="shared" si="45"/>
        <v>0</v>
      </c>
      <c r="Y137" s="314">
        <f t="shared" si="46"/>
        <v>0</v>
      </c>
      <c r="Z137" s="6"/>
      <c r="AA137" s="6"/>
      <c r="AB137" s="6"/>
      <c r="AC137" s="6"/>
      <c r="AD137" s="6"/>
      <c r="AE137" s="6"/>
      <c r="AF137" s="6"/>
      <c r="AG137" s="6"/>
      <c r="AH137" s="6"/>
      <c r="AI137" s="6"/>
      <c r="AJ137" s="6"/>
      <c r="AK137" s="6"/>
      <c r="AL137" s="6"/>
      <c r="AM137" s="6"/>
      <c r="AN137" s="6"/>
      <c r="AO137" s="6"/>
      <c r="AP137" s="6"/>
      <c r="AQ137" s="6"/>
      <c r="AR137" s="6"/>
      <c r="AS137" s="6"/>
      <c r="AT137" s="6"/>
      <c r="AU137" s="6"/>
    </row>
    <row r="138" spans="1:47" s="1" customFormat="1" x14ac:dyDescent="0.35">
      <c r="A138" s="2" t="s">
        <v>2416</v>
      </c>
      <c r="B138" s="40">
        <v>8001</v>
      </c>
      <c r="C138" s="120" t="s">
        <v>1596</v>
      </c>
      <c r="D138" s="157" t="s">
        <v>6</v>
      </c>
      <c r="E138" s="27"/>
      <c r="F138" s="310"/>
      <c r="G138" s="278"/>
      <c r="H138" s="692"/>
      <c r="I138" s="715">
        <f t="shared" si="39"/>
        <v>0</v>
      </c>
      <c r="J138" s="282">
        <f t="shared" si="40"/>
        <v>0</v>
      </c>
      <c r="K138" s="335"/>
      <c r="L138" s="331"/>
      <c r="M138" s="692"/>
      <c r="N138" s="585">
        <f t="shared" si="41"/>
        <v>0</v>
      </c>
      <c r="O138" s="314">
        <f t="shared" si="42"/>
        <v>0</v>
      </c>
      <c r="P138" s="335"/>
      <c r="Q138" s="326"/>
      <c r="R138" s="692"/>
      <c r="S138" s="585">
        <f t="shared" si="43"/>
        <v>0</v>
      </c>
      <c r="T138" s="314">
        <f t="shared" si="44"/>
        <v>0</v>
      </c>
      <c r="U138" s="335"/>
      <c r="V138" s="326"/>
      <c r="W138" s="692"/>
      <c r="X138" s="585">
        <f t="shared" si="45"/>
        <v>0</v>
      </c>
      <c r="Y138" s="314">
        <f t="shared" si="46"/>
        <v>0</v>
      </c>
      <c r="Z138" s="6"/>
      <c r="AA138" s="6"/>
      <c r="AB138" s="6"/>
      <c r="AC138" s="6"/>
      <c r="AD138" s="6"/>
      <c r="AE138" s="6"/>
      <c r="AF138" s="6"/>
      <c r="AG138" s="6"/>
      <c r="AH138" s="6"/>
      <c r="AI138" s="6"/>
      <c r="AJ138" s="6"/>
      <c r="AK138" s="6"/>
      <c r="AL138" s="6"/>
      <c r="AM138" s="6"/>
      <c r="AN138" s="6"/>
      <c r="AO138" s="6"/>
      <c r="AP138" s="6"/>
      <c r="AQ138" s="6"/>
      <c r="AR138" s="6"/>
      <c r="AS138" s="6"/>
      <c r="AT138" s="6"/>
      <c r="AU138" s="6"/>
    </row>
    <row r="139" spans="1:47" s="1" customFormat="1" x14ac:dyDescent="0.35">
      <c r="A139" s="2" t="s">
        <v>2417</v>
      </c>
      <c r="B139" s="40">
        <v>8001</v>
      </c>
      <c r="C139" s="120" t="s">
        <v>1597</v>
      </c>
      <c r="D139" s="157" t="s">
        <v>6</v>
      </c>
      <c r="E139" s="27"/>
      <c r="F139" s="310"/>
      <c r="G139" s="278"/>
      <c r="H139" s="692"/>
      <c r="I139" s="715">
        <f t="shared" si="39"/>
        <v>0</v>
      </c>
      <c r="J139" s="282">
        <f t="shared" si="40"/>
        <v>0</v>
      </c>
      <c r="K139" s="335"/>
      <c r="L139" s="331"/>
      <c r="M139" s="692"/>
      <c r="N139" s="585">
        <f t="shared" si="41"/>
        <v>0</v>
      </c>
      <c r="O139" s="314">
        <f t="shared" si="42"/>
        <v>0</v>
      </c>
      <c r="P139" s="335"/>
      <c r="Q139" s="326"/>
      <c r="R139" s="692"/>
      <c r="S139" s="585">
        <f t="shared" si="43"/>
        <v>0</v>
      </c>
      <c r="T139" s="314">
        <f t="shared" si="44"/>
        <v>0</v>
      </c>
      <c r="U139" s="335"/>
      <c r="V139" s="326"/>
      <c r="W139" s="692"/>
      <c r="X139" s="585">
        <f t="shared" si="45"/>
        <v>0</v>
      </c>
      <c r="Y139" s="314">
        <f t="shared" si="46"/>
        <v>0</v>
      </c>
      <c r="Z139" s="6"/>
      <c r="AA139" s="6"/>
      <c r="AB139" s="6"/>
      <c r="AC139" s="6"/>
      <c r="AD139" s="6"/>
      <c r="AE139" s="6"/>
      <c r="AF139" s="6"/>
      <c r="AG139" s="6"/>
      <c r="AH139" s="6"/>
      <c r="AI139" s="6"/>
      <c r="AJ139" s="6"/>
      <c r="AK139" s="6"/>
      <c r="AL139" s="6"/>
      <c r="AM139" s="6"/>
      <c r="AN139" s="6"/>
      <c r="AO139" s="6"/>
      <c r="AP139" s="6"/>
      <c r="AQ139" s="6"/>
      <c r="AR139" s="6"/>
      <c r="AS139" s="6"/>
      <c r="AT139" s="6"/>
      <c r="AU139" s="6"/>
    </row>
    <row r="140" spans="1:47" s="1" customFormat="1" x14ac:dyDescent="0.35">
      <c r="A140" s="2" t="s">
        <v>2418</v>
      </c>
      <c r="B140" s="40">
        <v>8001</v>
      </c>
      <c r="C140" s="120" t="s">
        <v>1598</v>
      </c>
      <c r="D140" s="157" t="s">
        <v>6</v>
      </c>
      <c r="E140" s="27"/>
      <c r="F140" s="310"/>
      <c r="G140" s="278"/>
      <c r="H140" s="692"/>
      <c r="I140" s="715">
        <f t="shared" si="39"/>
        <v>0</v>
      </c>
      <c r="J140" s="282">
        <f t="shared" si="40"/>
        <v>0</v>
      </c>
      <c r="K140" s="335"/>
      <c r="L140" s="331"/>
      <c r="M140" s="692"/>
      <c r="N140" s="585">
        <f t="shared" si="41"/>
        <v>0</v>
      </c>
      <c r="O140" s="314">
        <f t="shared" si="42"/>
        <v>0</v>
      </c>
      <c r="P140" s="335"/>
      <c r="Q140" s="326"/>
      <c r="R140" s="692"/>
      <c r="S140" s="585">
        <f t="shared" si="43"/>
        <v>0</v>
      </c>
      <c r="T140" s="314">
        <f t="shared" si="44"/>
        <v>0</v>
      </c>
      <c r="U140" s="335"/>
      <c r="V140" s="326"/>
      <c r="W140" s="692"/>
      <c r="X140" s="585">
        <f t="shared" si="45"/>
        <v>0</v>
      </c>
      <c r="Y140" s="314">
        <f t="shared" si="46"/>
        <v>0</v>
      </c>
      <c r="Z140" s="6"/>
      <c r="AA140" s="6"/>
      <c r="AB140" s="6"/>
      <c r="AC140" s="6"/>
      <c r="AD140" s="6"/>
      <c r="AE140" s="6"/>
      <c r="AF140" s="6"/>
      <c r="AG140" s="6"/>
      <c r="AH140" s="6"/>
      <c r="AI140" s="6"/>
      <c r="AJ140" s="6"/>
      <c r="AK140" s="6"/>
      <c r="AL140" s="6"/>
      <c r="AM140" s="6"/>
      <c r="AN140" s="6"/>
      <c r="AO140" s="6"/>
      <c r="AP140" s="6"/>
      <c r="AQ140" s="6"/>
      <c r="AR140" s="6"/>
      <c r="AS140" s="6"/>
      <c r="AT140" s="6"/>
      <c r="AU140" s="6"/>
    </row>
    <row r="141" spans="1:47" s="1" customFormat="1" x14ac:dyDescent="0.35">
      <c r="A141" s="2" t="s">
        <v>2419</v>
      </c>
      <c r="B141" s="40">
        <v>8001</v>
      </c>
      <c r="C141" s="120" t="s">
        <v>1599</v>
      </c>
      <c r="D141" s="157" t="s">
        <v>6</v>
      </c>
      <c r="E141" s="27"/>
      <c r="F141" s="310"/>
      <c r="G141" s="278"/>
      <c r="H141" s="692"/>
      <c r="I141" s="715">
        <f t="shared" si="39"/>
        <v>0</v>
      </c>
      <c r="J141" s="282">
        <f t="shared" si="40"/>
        <v>0</v>
      </c>
      <c r="K141" s="335"/>
      <c r="L141" s="331"/>
      <c r="M141" s="692"/>
      <c r="N141" s="585">
        <f t="shared" si="41"/>
        <v>0</v>
      </c>
      <c r="O141" s="314">
        <f t="shared" si="42"/>
        <v>0</v>
      </c>
      <c r="P141" s="335"/>
      <c r="Q141" s="326"/>
      <c r="R141" s="692"/>
      <c r="S141" s="585">
        <f t="shared" si="43"/>
        <v>0</v>
      </c>
      <c r="T141" s="314">
        <f t="shared" si="44"/>
        <v>0</v>
      </c>
      <c r="U141" s="335"/>
      <c r="V141" s="326"/>
      <c r="W141" s="692"/>
      <c r="X141" s="585">
        <f t="shared" si="45"/>
        <v>0</v>
      </c>
      <c r="Y141" s="314">
        <f t="shared" si="46"/>
        <v>0</v>
      </c>
      <c r="Z141" s="6"/>
      <c r="AA141" s="6"/>
      <c r="AB141" s="6"/>
      <c r="AC141" s="6"/>
      <c r="AD141" s="6"/>
      <c r="AE141" s="6"/>
      <c r="AF141" s="6"/>
      <c r="AG141" s="6"/>
      <c r="AH141" s="6"/>
      <c r="AI141" s="6"/>
      <c r="AJ141" s="6"/>
      <c r="AK141" s="6"/>
      <c r="AL141" s="6"/>
      <c r="AM141" s="6"/>
      <c r="AN141" s="6"/>
      <c r="AO141" s="6"/>
      <c r="AP141" s="6"/>
      <c r="AQ141" s="6"/>
      <c r="AR141" s="6"/>
      <c r="AS141" s="6"/>
      <c r="AT141" s="6"/>
      <c r="AU141" s="6"/>
    </row>
    <row r="142" spans="1:47" s="1" customFormat="1" x14ac:dyDescent="0.35">
      <c r="A142" s="2" t="s">
        <v>2420</v>
      </c>
      <c r="B142" s="40">
        <v>8001</v>
      </c>
      <c r="C142" s="120" t="s">
        <v>1600</v>
      </c>
      <c r="D142" s="157" t="s">
        <v>6</v>
      </c>
      <c r="E142" s="27"/>
      <c r="F142" s="310"/>
      <c r="G142" s="278"/>
      <c r="H142" s="692"/>
      <c r="I142" s="715">
        <f t="shared" si="39"/>
        <v>0</v>
      </c>
      <c r="J142" s="282">
        <f t="shared" si="40"/>
        <v>0</v>
      </c>
      <c r="K142" s="335"/>
      <c r="L142" s="331"/>
      <c r="M142" s="692"/>
      <c r="N142" s="585">
        <f t="shared" si="41"/>
        <v>0</v>
      </c>
      <c r="O142" s="314">
        <f t="shared" si="42"/>
        <v>0</v>
      </c>
      <c r="P142" s="335"/>
      <c r="Q142" s="326"/>
      <c r="R142" s="692"/>
      <c r="S142" s="585">
        <f t="shared" si="43"/>
        <v>0</v>
      </c>
      <c r="T142" s="314">
        <f t="shared" si="44"/>
        <v>0</v>
      </c>
      <c r="U142" s="335"/>
      <c r="V142" s="326"/>
      <c r="W142" s="692"/>
      <c r="X142" s="585">
        <f t="shared" si="45"/>
        <v>0</v>
      </c>
      <c r="Y142" s="314">
        <f t="shared" si="46"/>
        <v>0</v>
      </c>
      <c r="Z142" s="6"/>
      <c r="AA142" s="6"/>
      <c r="AB142" s="6"/>
      <c r="AC142" s="6"/>
      <c r="AD142" s="6"/>
      <c r="AE142" s="6"/>
      <c r="AF142" s="6"/>
      <c r="AG142" s="6"/>
      <c r="AH142" s="6"/>
      <c r="AI142" s="6"/>
      <c r="AJ142" s="6"/>
      <c r="AK142" s="6"/>
      <c r="AL142" s="6"/>
      <c r="AM142" s="6"/>
      <c r="AN142" s="6"/>
      <c r="AO142" s="6"/>
      <c r="AP142" s="6"/>
      <c r="AQ142" s="6"/>
      <c r="AR142" s="6"/>
      <c r="AS142" s="6"/>
      <c r="AT142" s="6"/>
      <c r="AU142" s="6"/>
    </row>
    <row r="143" spans="1:47" s="1" customFormat="1" x14ac:dyDescent="0.35">
      <c r="A143" s="2" t="s">
        <v>2421</v>
      </c>
      <c r="B143" s="40">
        <v>8001</v>
      </c>
      <c r="C143" s="120" t="s">
        <v>1601</v>
      </c>
      <c r="D143" s="157" t="s">
        <v>6</v>
      </c>
      <c r="E143" s="27"/>
      <c r="F143" s="310"/>
      <c r="G143" s="278"/>
      <c r="H143" s="692"/>
      <c r="I143" s="715">
        <f t="shared" si="39"/>
        <v>0</v>
      </c>
      <c r="J143" s="282">
        <f t="shared" si="40"/>
        <v>0</v>
      </c>
      <c r="K143" s="335"/>
      <c r="L143" s="331"/>
      <c r="M143" s="692"/>
      <c r="N143" s="585">
        <f t="shared" si="41"/>
        <v>0</v>
      </c>
      <c r="O143" s="314">
        <f t="shared" si="42"/>
        <v>0</v>
      </c>
      <c r="P143" s="335"/>
      <c r="Q143" s="326"/>
      <c r="R143" s="692"/>
      <c r="S143" s="585">
        <f t="shared" si="43"/>
        <v>0</v>
      </c>
      <c r="T143" s="314">
        <f t="shared" si="44"/>
        <v>0</v>
      </c>
      <c r="U143" s="335"/>
      <c r="V143" s="326"/>
      <c r="W143" s="692"/>
      <c r="X143" s="585">
        <f t="shared" si="45"/>
        <v>0</v>
      </c>
      <c r="Y143" s="314">
        <f t="shared" si="46"/>
        <v>0</v>
      </c>
      <c r="Z143" s="6"/>
      <c r="AA143" s="6"/>
      <c r="AB143" s="6"/>
      <c r="AC143" s="6"/>
      <c r="AD143" s="6"/>
      <c r="AE143" s="6"/>
      <c r="AF143" s="6"/>
      <c r="AG143" s="6"/>
      <c r="AH143" s="6"/>
      <c r="AI143" s="6"/>
      <c r="AJ143" s="6"/>
      <c r="AK143" s="6"/>
      <c r="AL143" s="6"/>
      <c r="AM143" s="6"/>
      <c r="AN143" s="6"/>
      <c r="AO143" s="6"/>
      <c r="AP143" s="6"/>
      <c r="AQ143" s="6"/>
      <c r="AR143" s="6"/>
      <c r="AS143" s="6"/>
      <c r="AT143" s="6"/>
      <c r="AU143" s="6"/>
    </row>
    <row r="144" spans="1:47" s="39" customFormat="1" x14ac:dyDescent="0.35">
      <c r="A144" s="162">
        <v>8.6</v>
      </c>
      <c r="B144" s="37"/>
      <c r="C144" s="133" t="s">
        <v>816</v>
      </c>
      <c r="D144" s="156"/>
      <c r="E144" s="311"/>
      <c r="F144" s="310"/>
      <c r="G144" s="267"/>
      <c r="H144" s="692"/>
      <c r="I144" s="1301"/>
      <c r="J144" s="540"/>
      <c r="K144" s="335"/>
      <c r="L144" s="397"/>
      <c r="M144" s="692"/>
      <c r="N144" s="590"/>
      <c r="O144" s="313"/>
      <c r="P144" s="335"/>
      <c r="Q144" s="325"/>
      <c r="R144" s="692"/>
      <c r="S144" s="590"/>
      <c r="T144" s="313"/>
      <c r="U144" s="335"/>
      <c r="V144" s="325"/>
      <c r="W144" s="692"/>
      <c r="X144" s="590"/>
      <c r="Y144" s="313"/>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row>
    <row r="145" spans="1:47" s="39" customFormat="1" ht="121.5" customHeight="1" x14ac:dyDescent="0.35">
      <c r="A145" s="36"/>
      <c r="B145" s="37"/>
      <c r="C145" s="46" t="s">
        <v>1604</v>
      </c>
      <c r="D145" s="156"/>
      <c r="E145" s="311"/>
      <c r="F145" s="310"/>
      <c r="G145" s="267"/>
      <c r="H145" s="692"/>
      <c r="I145" s="692"/>
      <c r="J145" s="526"/>
      <c r="K145" s="335"/>
      <c r="L145" s="397"/>
      <c r="M145" s="692"/>
      <c r="N145" s="590"/>
      <c r="O145" s="313"/>
      <c r="P145" s="335"/>
      <c r="Q145" s="325"/>
      <c r="R145" s="692"/>
      <c r="S145" s="590"/>
      <c r="T145" s="313"/>
      <c r="U145" s="335"/>
      <c r="V145" s="325"/>
      <c r="W145" s="692"/>
      <c r="X145" s="590"/>
      <c r="Y145" s="313"/>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row>
    <row r="146" spans="1:47" ht="31" x14ac:dyDescent="0.35">
      <c r="A146" s="27" t="s">
        <v>2422</v>
      </c>
      <c r="B146" s="40">
        <v>850</v>
      </c>
      <c r="C146" s="47" t="s">
        <v>1602</v>
      </c>
      <c r="D146" s="157" t="s">
        <v>21</v>
      </c>
      <c r="E146" s="27"/>
      <c r="F146" s="562"/>
      <c r="G146" s="278"/>
      <c r="H146" s="274">
        <f t="shared" ref="H146:H149" si="47">F146*E146</f>
        <v>0</v>
      </c>
      <c r="I146" s="715">
        <f t="shared" ref="I146:I149" si="48">E146*G146</f>
        <v>0</v>
      </c>
      <c r="J146" s="282">
        <f t="shared" ref="J146:J149" si="49">(E146*F146)+(E146*G146)</f>
        <v>0</v>
      </c>
      <c r="K146" s="337"/>
      <c r="L146" s="331"/>
      <c r="M146" s="585">
        <f t="shared" ref="M146:M198" si="50">K146*F146</f>
        <v>0</v>
      </c>
      <c r="N146" s="585">
        <f t="shared" si="41"/>
        <v>0</v>
      </c>
      <c r="O146" s="314">
        <f t="shared" si="42"/>
        <v>0</v>
      </c>
      <c r="P146" s="336"/>
      <c r="Q146" s="326"/>
      <c r="R146" s="585">
        <f t="shared" ref="R146:R198" si="51">P146*F146</f>
        <v>0</v>
      </c>
      <c r="S146" s="585">
        <f t="shared" si="43"/>
        <v>0</v>
      </c>
      <c r="T146" s="314">
        <f t="shared" si="44"/>
        <v>0</v>
      </c>
      <c r="U146" s="336"/>
      <c r="V146" s="326"/>
      <c r="W146" s="585">
        <f t="shared" ref="W146:W198" si="52">U146*F146</f>
        <v>0</v>
      </c>
      <c r="X146" s="585">
        <f t="shared" si="45"/>
        <v>0</v>
      </c>
      <c r="Y146" s="314">
        <f t="shared" si="46"/>
        <v>0</v>
      </c>
    </row>
    <row r="147" spans="1:47" ht="31" x14ac:dyDescent="0.35">
      <c r="A147" s="27" t="s">
        <v>2423</v>
      </c>
      <c r="B147" s="40">
        <v>850</v>
      </c>
      <c r="C147" s="47" t="s">
        <v>1603</v>
      </c>
      <c r="D147" s="157" t="s">
        <v>21</v>
      </c>
      <c r="E147" s="27"/>
      <c r="F147" s="562"/>
      <c r="G147" s="278"/>
      <c r="H147" s="274">
        <f t="shared" si="47"/>
        <v>0</v>
      </c>
      <c r="I147" s="715">
        <f t="shared" si="48"/>
        <v>0</v>
      </c>
      <c r="J147" s="282">
        <f t="shared" si="49"/>
        <v>0</v>
      </c>
      <c r="K147" s="337"/>
      <c r="L147" s="331"/>
      <c r="M147" s="585">
        <f t="shared" si="50"/>
        <v>0</v>
      </c>
      <c r="N147" s="585">
        <f t="shared" si="41"/>
        <v>0</v>
      </c>
      <c r="O147" s="314">
        <f t="shared" si="42"/>
        <v>0</v>
      </c>
      <c r="P147" s="336"/>
      <c r="Q147" s="326"/>
      <c r="R147" s="585">
        <f t="shared" si="51"/>
        <v>0</v>
      </c>
      <c r="S147" s="585">
        <f t="shared" si="43"/>
        <v>0</v>
      </c>
      <c r="T147" s="314">
        <f t="shared" si="44"/>
        <v>0</v>
      </c>
      <c r="U147" s="336"/>
      <c r="V147" s="326"/>
      <c r="W147" s="585">
        <f t="shared" si="52"/>
        <v>0</v>
      </c>
      <c r="X147" s="585">
        <f t="shared" si="45"/>
        <v>0</v>
      </c>
      <c r="Y147" s="314">
        <f t="shared" si="46"/>
        <v>0</v>
      </c>
    </row>
    <row r="148" spans="1:47" ht="46.5" x14ac:dyDescent="0.35">
      <c r="A148" s="27" t="s">
        <v>2424</v>
      </c>
      <c r="B148" s="16">
        <v>851</v>
      </c>
      <c r="C148" s="48" t="s">
        <v>692</v>
      </c>
      <c r="D148" s="157" t="s">
        <v>21</v>
      </c>
      <c r="E148" s="27"/>
      <c r="F148" s="562"/>
      <c r="G148" s="278"/>
      <c r="H148" s="274">
        <f t="shared" si="47"/>
        <v>0</v>
      </c>
      <c r="I148" s="715">
        <f t="shared" si="48"/>
        <v>0</v>
      </c>
      <c r="J148" s="282">
        <f t="shared" si="49"/>
        <v>0</v>
      </c>
      <c r="K148" s="337"/>
      <c r="L148" s="331"/>
      <c r="M148" s="585">
        <f t="shared" si="50"/>
        <v>0</v>
      </c>
      <c r="N148" s="585">
        <f t="shared" si="41"/>
        <v>0</v>
      </c>
      <c r="O148" s="314">
        <f t="shared" si="42"/>
        <v>0</v>
      </c>
      <c r="P148" s="336"/>
      <c r="Q148" s="326"/>
      <c r="R148" s="585">
        <f t="shared" si="51"/>
        <v>0</v>
      </c>
      <c r="S148" s="585">
        <f t="shared" si="43"/>
        <v>0</v>
      </c>
      <c r="T148" s="314">
        <f t="shared" si="44"/>
        <v>0</v>
      </c>
      <c r="U148" s="336"/>
      <c r="V148" s="326"/>
      <c r="W148" s="585">
        <f t="shared" si="52"/>
        <v>0</v>
      </c>
      <c r="X148" s="585">
        <f t="shared" si="45"/>
        <v>0</v>
      </c>
      <c r="Y148" s="314">
        <f t="shared" si="46"/>
        <v>0</v>
      </c>
    </row>
    <row r="149" spans="1:47" ht="31" x14ac:dyDescent="0.35">
      <c r="A149" s="27" t="s">
        <v>2425</v>
      </c>
      <c r="B149" s="16">
        <v>851</v>
      </c>
      <c r="C149" s="47" t="s">
        <v>693</v>
      </c>
      <c r="D149" s="157" t="s">
        <v>21</v>
      </c>
      <c r="E149" s="27"/>
      <c r="F149" s="562"/>
      <c r="G149" s="278"/>
      <c r="H149" s="274">
        <f t="shared" si="47"/>
        <v>0</v>
      </c>
      <c r="I149" s="715">
        <f t="shared" si="48"/>
        <v>0</v>
      </c>
      <c r="J149" s="282">
        <f t="shared" si="49"/>
        <v>0</v>
      </c>
      <c r="K149" s="337"/>
      <c r="L149" s="331"/>
      <c r="M149" s="585">
        <f t="shared" si="50"/>
        <v>0</v>
      </c>
      <c r="N149" s="585">
        <f t="shared" si="41"/>
        <v>0</v>
      </c>
      <c r="O149" s="314">
        <f t="shared" si="42"/>
        <v>0</v>
      </c>
      <c r="P149" s="336"/>
      <c r="Q149" s="326"/>
      <c r="R149" s="585">
        <f t="shared" si="51"/>
        <v>0</v>
      </c>
      <c r="S149" s="585">
        <f t="shared" si="43"/>
        <v>0</v>
      </c>
      <c r="T149" s="314">
        <f t="shared" si="44"/>
        <v>0</v>
      </c>
      <c r="U149" s="336"/>
      <c r="V149" s="326"/>
      <c r="W149" s="585">
        <f t="shared" si="52"/>
        <v>0</v>
      </c>
      <c r="X149" s="585">
        <f t="shared" si="45"/>
        <v>0</v>
      </c>
      <c r="Y149" s="314">
        <f t="shared" si="46"/>
        <v>0</v>
      </c>
    </row>
    <row r="150" spans="1:47" s="43" customFormat="1" x14ac:dyDescent="0.35">
      <c r="A150" s="49">
        <v>8.6999999999999993</v>
      </c>
      <c r="B150" s="37"/>
      <c r="C150" s="133" t="s">
        <v>778</v>
      </c>
      <c r="D150" s="156"/>
      <c r="E150" s="311"/>
      <c r="F150" s="310"/>
      <c r="G150" s="267"/>
      <c r="H150" s="692"/>
      <c r="I150" s="692"/>
      <c r="J150" s="526"/>
      <c r="K150" s="396"/>
      <c r="L150" s="397"/>
      <c r="M150" s="590"/>
      <c r="N150" s="590"/>
      <c r="O150" s="313"/>
      <c r="P150" s="335"/>
      <c r="Q150" s="325"/>
      <c r="R150" s="590"/>
      <c r="S150" s="590"/>
      <c r="T150" s="313"/>
      <c r="U150" s="335"/>
      <c r="V150" s="325"/>
      <c r="W150" s="590"/>
      <c r="X150" s="590"/>
      <c r="Y150" s="313"/>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row>
    <row r="151" spans="1:47" s="39" customFormat="1" ht="121.5" customHeight="1" x14ac:dyDescent="0.35">
      <c r="A151" s="36"/>
      <c r="B151" s="37"/>
      <c r="C151" s="46" t="s">
        <v>1640</v>
      </c>
      <c r="D151" s="156"/>
      <c r="E151" s="311"/>
      <c r="F151" s="310"/>
      <c r="G151" s="267"/>
      <c r="H151" s="692"/>
      <c r="I151" s="692"/>
      <c r="J151" s="526"/>
      <c r="K151" s="396"/>
      <c r="L151" s="397"/>
      <c r="M151" s="590"/>
      <c r="N151" s="590"/>
      <c r="O151" s="313"/>
      <c r="P151" s="335"/>
      <c r="Q151" s="325"/>
      <c r="R151" s="590"/>
      <c r="S151" s="590"/>
      <c r="T151" s="313"/>
      <c r="U151" s="335"/>
      <c r="V151" s="325"/>
      <c r="W151" s="590"/>
      <c r="X151" s="590"/>
      <c r="Y151" s="313"/>
      <c r="Z151" s="408"/>
      <c r="AA151" s="408"/>
      <c r="AB151" s="408"/>
      <c r="AC151" s="408"/>
      <c r="AD151" s="408"/>
      <c r="AE151" s="408"/>
      <c r="AF151" s="408"/>
      <c r="AG151" s="408"/>
      <c r="AH151" s="408"/>
      <c r="AI151" s="408"/>
      <c r="AJ151" s="408"/>
      <c r="AK151" s="408"/>
      <c r="AL151" s="408"/>
      <c r="AM151" s="408"/>
      <c r="AN151" s="408"/>
      <c r="AO151" s="408"/>
      <c r="AP151" s="408"/>
      <c r="AQ151" s="408"/>
      <c r="AR151" s="408"/>
      <c r="AS151" s="408"/>
      <c r="AT151" s="408"/>
      <c r="AU151" s="408"/>
    </row>
    <row r="152" spans="1:47" s="1" customFormat="1" x14ac:dyDescent="0.35">
      <c r="A152" s="2" t="s">
        <v>2426</v>
      </c>
      <c r="B152" s="90">
        <v>2805</v>
      </c>
      <c r="C152" s="90" t="s">
        <v>1605</v>
      </c>
      <c r="D152" s="157" t="s">
        <v>21</v>
      </c>
      <c r="E152" s="27"/>
      <c r="F152" s="562"/>
      <c r="G152" s="278"/>
      <c r="H152" s="274">
        <f t="shared" ref="H152:H176" si="53">F152*E152</f>
        <v>0</v>
      </c>
      <c r="I152" s="715">
        <f t="shared" ref="I152:I176" si="54">E152*G152</f>
        <v>0</v>
      </c>
      <c r="J152" s="282">
        <f t="shared" ref="J152:J176" si="55">(E152*F152)+(E152*G152)</f>
        <v>0</v>
      </c>
      <c r="K152" s="337"/>
      <c r="L152" s="331"/>
      <c r="M152" s="585">
        <f t="shared" si="50"/>
        <v>0</v>
      </c>
      <c r="N152" s="585">
        <f t="shared" si="41"/>
        <v>0</v>
      </c>
      <c r="O152" s="314">
        <f t="shared" si="42"/>
        <v>0</v>
      </c>
      <c r="P152" s="336"/>
      <c r="Q152" s="326"/>
      <c r="R152" s="585">
        <f t="shared" si="51"/>
        <v>0</v>
      </c>
      <c r="S152" s="585">
        <f t="shared" si="43"/>
        <v>0</v>
      </c>
      <c r="T152" s="314">
        <f t="shared" si="44"/>
        <v>0</v>
      </c>
      <c r="U152" s="336"/>
      <c r="V152" s="326"/>
      <c r="W152" s="585">
        <f t="shared" si="52"/>
        <v>0</v>
      </c>
      <c r="X152" s="585">
        <f t="shared" si="45"/>
        <v>0</v>
      </c>
      <c r="Y152" s="314">
        <f t="shared" si="46"/>
        <v>0</v>
      </c>
      <c r="Z152" s="6"/>
      <c r="AA152" s="6"/>
      <c r="AB152" s="6"/>
      <c r="AC152" s="6"/>
      <c r="AD152" s="6"/>
      <c r="AE152" s="6"/>
      <c r="AF152" s="6"/>
      <c r="AG152" s="6"/>
      <c r="AH152" s="6"/>
      <c r="AI152" s="6"/>
      <c r="AJ152" s="6"/>
      <c r="AK152" s="6"/>
      <c r="AL152" s="6"/>
      <c r="AM152" s="6"/>
      <c r="AN152" s="6"/>
      <c r="AO152" s="6"/>
      <c r="AP152" s="6"/>
      <c r="AQ152" s="6"/>
      <c r="AR152" s="6"/>
      <c r="AS152" s="6"/>
      <c r="AT152" s="6"/>
      <c r="AU152" s="6"/>
    </row>
    <row r="153" spans="1:47" s="1" customFormat="1" x14ac:dyDescent="0.35">
      <c r="A153" s="2" t="s">
        <v>2427</v>
      </c>
      <c r="B153" s="90">
        <v>2806</v>
      </c>
      <c r="C153" s="90" t="s">
        <v>1606</v>
      </c>
      <c r="D153" s="157" t="s">
        <v>21</v>
      </c>
      <c r="E153" s="27"/>
      <c r="F153" s="562"/>
      <c r="G153" s="278"/>
      <c r="H153" s="274">
        <f t="shared" si="53"/>
        <v>0</v>
      </c>
      <c r="I153" s="715">
        <f t="shared" si="54"/>
        <v>0</v>
      </c>
      <c r="J153" s="282">
        <f t="shared" si="55"/>
        <v>0</v>
      </c>
      <c r="K153" s="337"/>
      <c r="L153" s="331"/>
      <c r="M153" s="585">
        <f t="shared" si="50"/>
        <v>0</v>
      </c>
      <c r="N153" s="585">
        <f t="shared" si="41"/>
        <v>0</v>
      </c>
      <c r="O153" s="314">
        <f t="shared" si="42"/>
        <v>0</v>
      </c>
      <c r="P153" s="336"/>
      <c r="Q153" s="326"/>
      <c r="R153" s="585">
        <f t="shared" si="51"/>
        <v>0</v>
      </c>
      <c r="S153" s="585">
        <f t="shared" si="43"/>
        <v>0</v>
      </c>
      <c r="T153" s="314">
        <f t="shared" si="44"/>
        <v>0</v>
      </c>
      <c r="U153" s="336"/>
      <c r="V153" s="326"/>
      <c r="W153" s="585">
        <f t="shared" si="52"/>
        <v>0</v>
      </c>
      <c r="X153" s="585">
        <f t="shared" si="45"/>
        <v>0</v>
      </c>
      <c r="Y153" s="314">
        <f t="shared" si="46"/>
        <v>0</v>
      </c>
      <c r="Z153" s="6"/>
      <c r="AA153" s="6"/>
      <c r="AB153" s="6"/>
      <c r="AC153" s="6"/>
      <c r="AD153" s="6"/>
      <c r="AE153" s="6"/>
      <c r="AF153" s="6"/>
      <c r="AG153" s="6"/>
      <c r="AH153" s="6"/>
      <c r="AI153" s="6"/>
      <c r="AJ153" s="6"/>
      <c r="AK153" s="6"/>
      <c r="AL153" s="6"/>
      <c r="AM153" s="6"/>
      <c r="AN153" s="6"/>
      <c r="AO153" s="6"/>
      <c r="AP153" s="6"/>
      <c r="AQ153" s="6"/>
      <c r="AR153" s="6"/>
      <c r="AS153" s="6"/>
      <c r="AT153" s="6"/>
      <c r="AU153" s="6"/>
    </row>
    <row r="154" spans="1:47" s="1" customFormat="1" x14ac:dyDescent="0.35">
      <c r="A154" s="2" t="s">
        <v>2428</v>
      </c>
      <c r="B154" s="90">
        <v>2806</v>
      </c>
      <c r="C154" s="90" t="s">
        <v>1607</v>
      </c>
      <c r="D154" s="157" t="s">
        <v>21</v>
      </c>
      <c r="E154" s="27"/>
      <c r="F154" s="562"/>
      <c r="G154" s="278"/>
      <c r="H154" s="274">
        <f t="shared" si="53"/>
        <v>0</v>
      </c>
      <c r="I154" s="715">
        <f t="shared" si="54"/>
        <v>0</v>
      </c>
      <c r="J154" s="282">
        <f t="shared" si="55"/>
        <v>0</v>
      </c>
      <c r="K154" s="337"/>
      <c r="L154" s="331"/>
      <c r="M154" s="585">
        <f t="shared" si="50"/>
        <v>0</v>
      </c>
      <c r="N154" s="585">
        <f t="shared" si="41"/>
        <v>0</v>
      </c>
      <c r="O154" s="314">
        <f t="shared" si="42"/>
        <v>0</v>
      </c>
      <c r="P154" s="336"/>
      <c r="Q154" s="326"/>
      <c r="R154" s="585">
        <f t="shared" si="51"/>
        <v>0</v>
      </c>
      <c r="S154" s="585">
        <f t="shared" si="43"/>
        <v>0</v>
      </c>
      <c r="T154" s="314">
        <f t="shared" si="44"/>
        <v>0</v>
      </c>
      <c r="U154" s="336"/>
      <c r="V154" s="326"/>
      <c r="W154" s="585">
        <f t="shared" si="52"/>
        <v>0</v>
      </c>
      <c r="X154" s="585">
        <f t="shared" si="45"/>
        <v>0</v>
      </c>
      <c r="Y154" s="314">
        <f t="shared" si="46"/>
        <v>0</v>
      </c>
      <c r="Z154" s="6"/>
      <c r="AA154" s="6"/>
      <c r="AB154" s="6"/>
      <c r="AC154" s="6"/>
      <c r="AD154" s="6"/>
      <c r="AE154" s="6"/>
      <c r="AF154" s="6"/>
      <c r="AG154" s="6"/>
      <c r="AH154" s="6"/>
      <c r="AI154" s="6"/>
      <c r="AJ154" s="6"/>
      <c r="AK154" s="6"/>
      <c r="AL154" s="6"/>
      <c r="AM154" s="6"/>
      <c r="AN154" s="6"/>
      <c r="AO154" s="6"/>
      <c r="AP154" s="6"/>
      <c r="AQ154" s="6"/>
      <c r="AR154" s="6"/>
      <c r="AS154" s="6"/>
      <c r="AT154" s="6"/>
      <c r="AU154" s="6"/>
    </row>
    <row r="155" spans="1:47" s="1" customFormat="1" x14ac:dyDescent="0.35">
      <c r="A155" s="2" t="s">
        <v>2429</v>
      </c>
      <c r="B155" s="553">
        <v>8005</v>
      </c>
      <c r="C155" s="90" t="s">
        <v>1608</v>
      </c>
      <c r="D155" s="157" t="s">
        <v>573</v>
      </c>
      <c r="E155" s="27"/>
      <c r="F155" s="562"/>
      <c r="G155" s="278"/>
      <c r="H155" s="274">
        <f t="shared" si="53"/>
        <v>0</v>
      </c>
      <c r="I155" s="715">
        <f t="shared" si="54"/>
        <v>0</v>
      </c>
      <c r="J155" s="282">
        <f t="shared" si="55"/>
        <v>0</v>
      </c>
      <c r="K155" s="337"/>
      <c r="L155" s="331"/>
      <c r="M155" s="585">
        <f t="shared" si="50"/>
        <v>0</v>
      </c>
      <c r="N155" s="585">
        <f t="shared" si="41"/>
        <v>0</v>
      </c>
      <c r="O155" s="314">
        <f t="shared" si="42"/>
        <v>0</v>
      </c>
      <c r="P155" s="336"/>
      <c r="Q155" s="326"/>
      <c r="R155" s="585">
        <f t="shared" si="51"/>
        <v>0</v>
      </c>
      <c r="S155" s="585">
        <f t="shared" si="43"/>
        <v>0</v>
      </c>
      <c r="T155" s="314">
        <f t="shared" si="44"/>
        <v>0</v>
      </c>
      <c r="U155" s="336"/>
      <c r="V155" s="326"/>
      <c r="W155" s="585">
        <f t="shared" si="52"/>
        <v>0</v>
      </c>
      <c r="X155" s="585">
        <f t="shared" si="45"/>
        <v>0</v>
      </c>
      <c r="Y155" s="314">
        <f t="shared" si="46"/>
        <v>0</v>
      </c>
      <c r="Z155" s="6"/>
      <c r="AA155" s="6"/>
      <c r="AB155" s="6"/>
      <c r="AC155" s="6"/>
      <c r="AD155" s="6"/>
      <c r="AE155" s="6"/>
      <c r="AF155" s="6"/>
      <c r="AG155" s="6"/>
      <c r="AH155" s="6"/>
      <c r="AI155" s="6"/>
      <c r="AJ155" s="6"/>
      <c r="AK155" s="6"/>
      <c r="AL155" s="6"/>
      <c r="AM155" s="6"/>
      <c r="AN155" s="6"/>
      <c r="AO155" s="6"/>
      <c r="AP155" s="6"/>
      <c r="AQ155" s="6"/>
      <c r="AR155" s="6"/>
      <c r="AS155" s="6"/>
      <c r="AT155" s="6"/>
      <c r="AU155" s="6"/>
    </row>
    <row r="156" spans="1:47" s="1" customFormat="1" x14ac:dyDescent="0.35">
      <c r="A156" s="2" t="s">
        <v>2430</v>
      </c>
      <c r="B156" s="553">
        <v>8005</v>
      </c>
      <c r="C156" s="90" t="s">
        <v>1609</v>
      </c>
      <c r="D156" s="157" t="s">
        <v>573</v>
      </c>
      <c r="E156" s="27"/>
      <c r="F156" s="562"/>
      <c r="G156" s="278"/>
      <c r="H156" s="274">
        <f t="shared" si="53"/>
        <v>0</v>
      </c>
      <c r="I156" s="715">
        <f t="shared" si="54"/>
        <v>0</v>
      </c>
      <c r="J156" s="282">
        <f t="shared" si="55"/>
        <v>0</v>
      </c>
      <c r="K156" s="337"/>
      <c r="L156" s="331"/>
      <c r="M156" s="585">
        <f t="shared" si="50"/>
        <v>0</v>
      </c>
      <c r="N156" s="585">
        <f t="shared" si="41"/>
        <v>0</v>
      </c>
      <c r="O156" s="314">
        <f t="shared" si="42"/>
        <v>0</v>
      </c>
      <c r="P156" s="336"/>
      <c r="Q156" s="326"/>
      <c r="R156" s="585">
        <f t="shared" si="51"/>
        <v>0</v>
      </c>
      <c r="S156" s="585">
        <f t="shared" si="43"/>
        <v>0</v>
      </c>
      <c r="T156" s="314">
        <f t="shared" si="44"/>
        <v>0</v>
      </c>
      <c r="U156" s="336"/>
      <c r="V156" s="326"/>
      <c r="W156" s="585">
        <f t="shared" si="52"/>
        <v>0</v>
      </c>
      <c r="X156" s="585">
        <f t="shared" si="45"/>
        <v>0</v>
      </c>
      <c r="Y156" s="314">
        <f t="shared" si="46"/>
        <v>0</v>
      </c>
      <c r="Z156" s="6"/>
      <c r="AA156" s="6"/>
      <c r="AB156" s="6"/>
      <c r="AC156" s="6"/>
      <c r="AD156" s="6"/>
      <c r="AE156" s="6"/>
      <c r="AF156" s="6"/>
      <c r="AG156" s="6"/>
      <c r="AH156" s="6"/>
      <c r="AI156" s="6"/>
      <c r="AJ156" s="6"/>
      <c r="AK156" s="6"/>
      <c r="AL156" s="6"/>
      <c r="AM156" s="6"/>
      <c r="AN156" s="6"/>
      <c r="AO156" s="6"/>
      <c r="AP156" s="6"/>
      <c r="AQ156" s="6"/>
      <c r="AR156" s="6"/>
      <c r="AS156" s="6"/>
      <c r="AT156" s="6"/>
      <c r="AU156" s="6"/>
    </row>
    <row r="157" spans="1:47" s="1" customFormat="1" x14ac:dyDescent="0.35">
      <c r="A157" s="2" t="s">
        <v>2431</v>
      </c>
      <c r="B157" s="553">
        <v>8005</v>
      </c>
      <c r="C157" s="90" t="s">
        <v>1610</v>
      </c>
      <c r="D157" s="157" t="s">
        <v>21</v>
      </c>
      <c r="E157" s="27"/>
      <c r="F157" s="562"/>
      <c r="G157" s="278"/>
      <c r="H157" s="274">
        <f t="shared" si="53"/>
        <v>0</v>
      </c>
      <c r="I157" s="715">
        <f t="shared" si="54"/>
        <v>0</v>
      </c>
      <c r="J157" s="282">
        <f t="shared" si="55"/>
        <v>0</v>
      </c>
      <c r="K157" s="337"/>
      <c r="L157" s="331"/>
      <c r="M157" s="585">
        <f t="shared" si="50"/>
        <v>0</v>
      </c>
      <c r="N157" s="585">
        <f t="shared" si="41"/>
        <v>0</v>
      </c>
      <c r="O157" s="314">
        <f t="shared" si="42"/>
        <v>0</v>
      </c>
      <c r="P157" s="336"/>
      <c r="Q157" s="326"/>
      <c r="R157" s="585">
        <f t="shared" si="51"/>
        <v>0</v>
      </c>
      <c r="S157" s="585">
        <f t="shared" si="43"/>
        <v>0</v>
      </c>
      <c r="T157" s="314">
        <f t="shared" si="44"/>
        <v>0</v>
      </c>
      <c r="U157" s="336"/>
      <c r="V157" s="326"/>
      <c r="W157" s="585">
        <f t="shared" si="52"/>
        <v>0</v>
      </c>
      <c r="X157" s="585">
        <f t="shared" si="45"/>
        <v>0</v>
      </c>
      <c r="Y157" s="314">
        <f t="shared" si="46"/>
        <v>0</v>
      </c>
      <c r="Z157" s="6"/>
      <c r="AA157" s="6"/>
      <c r="AB157" s="6"/>
      <c r="AC157" s="6"/>
      <c r="AD157" s="6"/>
      <c r="AE157" s="6"/>
      <c r="AF157" s="6"/>
      <c r="AG157" s="6"/>
      <c r="AH157" s="6"/>
      <c r="AI157" s="6"/>
      <c r="AJ157" s="6"/>
      <c r="AK157" s="6"/>
      <c r="AL157" s="6"/>
      <c r="AM157" s="6"/>
      <c r="AN157" s="6"/>
      <c r="AO157" s="6"/>
      <c r="AP157" s="6"/>
      <c r="AQ157" s="6"/>
      <c r="AR157" s="6"/>
      <c r="AS157" s="6"/>
      <c r="AT157" s="6"/>
      <c r="AU157" s="6"/>
    </row>
    <row r="158" spans="1:47" s="1" customFormat="1" x14ac:dyDescent="0.35">
      <c r="A158" s="2" t="s">
        <v>2432</v>
      </c>
      <c r="B158" s="553">
        <v>8005</v>
      </c>
      <c r="C158" s="90" t="s">
        <v>1611</v>
      </c>
      <c r="D158" s="157" t="s">
        <v>21</v>
      </c>
      <c r="E158" s="27"/>
      <c r="F158" s="562"/>
      <c r="G158" s="278"/>
      <c r="H158" s="274">
        <f t="shared" si="53"/>
        <v>0</v>
      </c>
      <c r="I158" s="715">
        <f t="shared" si="54"/>
        <v>0</v>
      </c>
      <c r="J158" s="282">
        <f t="shared" si="55"/>
        <v>0</v>
      </c>
      <c r="K158" s="337"/>
      <c r="L158" s="331"/>
      <c r="M158" s="585">
        <f t="shared" si="50"/>
        <v>0</v>
      </c>
      <c r="N158" s="585">
        <f t="shared" si="41"/>
        <v>0</v>
      </c>
      <c r="O158" s="314">
        <f t="shared" si="42"/>
        <v>0</v>
      </c>
      <c r="P158" s="336"/>
      <c r="Q158" s="326"/>
      <c r="R158" s="585">
        <f t="shared" si="51"/>
        <v>0</v>
      </c>
      <c r="S158" s="585">
        <f t="shared" si="43"/>
        <v>0</v>
      </c>
      <c r="T158" s="314">
        <f t="shared" si="44"/>
        <v>0</v>
      </c>
      <c r="U158" s="336"/>
      <c r="V158" s="326"/>
      <c r="W158" s="585">
        <f t="shared" si="52"/>
        <v>0</v>
      </c>
      <c r="X158" s="585">
        <f t="shared" si="45"/>
        <v>0</v>
      </c>
      <c r="Y158" s="314">
        <f t="shared" si="46"/>
        <v>0</v>
      </c>
      <c r="Z158" s="6"/>
      <c r="AA158" s="6"/>
      <c r="AB158" s="6"/>
      <c r="AC158" s="6"/>
      <c r="AD158" s="6"/>
      <c r="AE158" s="6"/>
      <c r="AF158" s="6"/>
      <c r="AG158" s="6"/>
      <c r="AH158" s="6"/>
      <c r="AI158" s="6"/>
      <c r="AJ158" s="6"/>
      <c r="AK158" s="6"/>
      <c r="AL158" s="6"/>
      <c r="AM158" s="6"/>
      <c r="AN158" s="6"/>
      <c r="AO158" s="6"/>
      <c r="AP158" s="6"/>
      <c r="AQ158" s="6"/>
      <c r="AR158" s="6"/>
      <c r="AS158" s="6"/>
      <c r="AT158" s="6"/>
      <c r="AU158" s="6"/>
    </row>
    <row r="159" spans="1:47" s="1" customFormat="1" x14ac:dyDescent="0.35">
      <c r="A159" s="2" t="s">
        <v>2433</v>
      </c>
      <c r="B159" s="553">
        <v>8005</v>
      </c>
      <c r="C159" s="90" t="s">
        <v>1612</v>
      </c>
      <c r="D159" s="157" t="s">
        <v>21</v>
      </c>
      <c r="E159" s="27"/>
      <c r="F159" s="562"/>
      <c r="G159" s="278"/>
      <c r="H159" s="274">
        <f t="shared" si="53"/>
        <v>0</v>
      </c>
      <c r="I159" s="715">
        <f t="shared" si="54"/>
        <v>0</v>
      </c>
      <c r="J159" s="282">
        <f t="shared" si="55"/>
        <v>0</v>
      </c>
      <c r="K159" s="337"/>
      <c r="L159" s="331"/>
      <c r="M159" s="585">
        <f t="shared" si="50"/>
        <v>0</v>
      </c>
      <c r="N159" s="585">
        <f t="shared" si="41"/>
        <v>0</v>
      </c>
      <c r="O159" s="314">
        <f t="shared" si="42"/>
        <v>0</v>
      </c>
      <c r="P159" s="336"/>
      <c r="Q159" s="326"/>
      <c r="R159" s="585">
        <f t="shared" si="51"/>
        <v>0</v>
      </c>
      <c r="S159" s="585">
        <f t="shared" si="43"/>
        <v>0</v>
      </c>
      <c r="T159" s="314">
        <f t="shared" si="44"/>
        <v>0</v>
      </c>
      <c r="U159" s="336"/>
      <c r="V159" s="326"/>
      <c r="W159" s="585">
        <f t="shared" si="52"/>
        <v>0</v>
      </c>
      <c r="X159" s="585">
        <f t="shared" si="45"/>
        <v>0</v>
      </c>
      <c r="Y159" s="314">
        <f t="shared" si="46"/>
        <v>0</v>
      </c>
      <c r="Z159" s="6"/>
      <c r="AA159" s="6"/>
      <c r="AB159" s="6"/>
      <c r="AC159" s="6"/>
      <c r="AD159" s="6"/>
      <c r="AE159" s="6"/>
      <c r="AF159" s="6"/>
      <c r="AG159" s="6"/>
      <c r="AH159" s="6"/>
      <c r="AI159" s="6"/>
      <c r="AJ159" s="6"/>
      <c r="AK159" s="6"/>
      <c r="AL159" s="6"/>
      <c r="AM159" s="6"/>
      <c r="AN159" s="6"/>
      <c r="AO159" s="6"/>
      <c r="AP159" s="6"/>
      <c r="AQ159" s="6"/>
      <c r="AR159" s="6"/>
      <c r="AS159" s="6"/>
      <c r="AT159" s="6"/>
      <c r="AU159" s="6"/>
    </row>
    <row r="160" spans="1:47" s="1" customFormat="1" x14ac:dyDescent="0.35">
      <c r="A160" s="2" t="s">
        <v>2434</v>
      </c>
      <c r="B160" s="553">
        <v>8005</v>
      </c>
      <c r="C160" s="90" t="s">
        <v>1613</v>
      </c>
      <c r="D160" s="157" t="s">
        <v>21</v>
      </c>
      <c r="E160" s="27"/>
      <c r="F160" s="562"/>
      <c r="G160" s="278"/>
      <c r="H160" s="274">
        <f t="shared" si="53"/>
        <v>0</v>
      </c>
      <c r="I160" s="715">
        <f t="shared" si="54"/>
        <v>0</v>
      </c>
      <c r="J160" s="282">
        <f t="shared" si="55"/>
        <v>0</v>
      </c>
      <c r="K160" s="337"/>
      <c r="L160" s="331"/>
      <c r="M160" s="585">
        <f t="shared" si="50"/>
        <v>0</v>
      </c>
      <c r="N160" s="585">
        <f t="shared" si="41"/>
        <v>0</v>
      </c>
      <c r="O160" s="314">
        <f t="shared" si="42"/>
        <v>0</v>
      </c>
      <c r="P160" s="336"/>
      <c r="Q160" s="326"/>
      <c r="R160" s="585">
        <f t="shared" si="51"/>
        <v>0</v>
      </c>
      <c r="S160" s="585">
        <f t="shared" si="43"/>
        <v>0</v>
      </c>
      <c r="T160" s="314">
        <f t="shared" si="44"/>
        <v>0</v>
      </c>
      <c r="U160" s="336"/>
      <c r="V160" s="326"/>
      <c r="W160" s="585">
        <f t="shared" si="52"/>
        <v>0</v>
      </c>
      <c r="X160" s="585">
        <f t="shared" si="45"/>
        <v>0</v>
      </c>
      <c r="Y160" s="314">
        <f t="shared" si="46"/>
        <v>0</v>
      </c>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row>
    <row r="161" spans="1:47" s="1" customFormat="1" x14ac:dyDescent="0.35">
      <c r="A161" s="2" t="s">
        <v>2435</v>
      </c>
      <c r="B161" s="553">
        <v>8005</v>
      </c>
      <c r="C161" s="90" t="s">
        <v>1614</v>
      </c>
      <c r="D161" s="157" t="s">
        <v>21</v>
      </c>
      <c r="E161" s="27"/>
      <c r="F161" s="562"/>
      <c r="G161" s="278"/>
      <c r="H161" s="274">
        <f t="shared" si="53"/>
        <v>0</v>
      </c>
      <c r="I161" s="715">
        <f t="shared" si="54"/>
        <v>0</v>
      </c>
      <c r="J161" s="282">
        <f t="shared" si="55"/>
        <v>0</v>
      </c>
      <c r="K161" s="337"/>
      <c r="L161" s="331"/>
      <c r="M161" s="585">
        <f t="shared" si="50"/>
        <v>0</v>
      </c>
      <c r="N161" s="585">
        <f t="shared" si="41"/>
        <v>0</v>
      </c>
      <c r="O161" s="314">
        <f t="shared" si="42"/>
        <v>0</v>
      </c>
      <c r="P161" s="336"/>
      <c r="Q161" s="326"/>
      <c r="R161" s="585">
        <f t="shared" si="51"/>
        <v>0</v>
      </c>
      <c r="S161" s="585">
        <f t="shared" si="43"/>
        <v>0</v>
      </c>
      <c r="T161" s="314">
        <f t="shared" si="44"/>
        <v>0</v>
      </c>
      <c r="U161" s="336"/>
      <c r="V161" s="326"/>
      <c r="W161" s="585">
        <f t="shared" si="52"/>
        <v>0</v>
      </c>
      <c r="X161" s="585">
        <f t="shared" si="45"/>
        <v>0</v>
      </c>
      <c r="Y161" s="314">
        <f t="shared" si="46"/>
        <v>0</v>
      </c>
      <c r="Z161" s="143"/>
      <c r="AA161" s="143"/>
      <c r="AB161" s="143"/>
      <c r="AC161" s="143"/>
      <c r="AD161" s="143"/>
      <c r="AE161" s="143"/>
      <c r="AF161" s="143"/>
      <c r="AG161" s="143"/>
      <c r="AH161" s="143"/>
      <c r="AI161" s="143"/>
      <c r="AJ161" s="143"/>
      <c r="AK161" s="143"/>
      <c r="AL161" s="143"/>
      <c r="AM161" s="143"/>
      <c r="AN161" s="143"/>
      <c r="AO161" s="143"/>
      <c r="AP161" s="143"/>
      <c r="AQ161" s="143"/>
      <c r="AR161" s="143"/>
      <c r="AS161" s="143"/>
      <c r="AT161" s="143"/>
      <c r="AU161" s="143"/>
    </row>
    <row r="162" spans="1:47" s="1" customFormat="1" x14ac:dyDescent="0.35">
      <c r="A162" s="2" t="s">
        <v>2436</v>
      </c>
      <c r="B162" s="553">
        <v>8005</v>
      </c>
      <c r="C162" s="90" t="s">
        <v>1615</v>
      </c>
      <c r="D162" s="157" t="s">
        <v>21</v>
      </c>
      <c r="E162" s="27"/>
      <c r="F162" s="562"/>
      <c r="G162" s="278"/>
      <c r="H162" s="274">
        <f t="shared" si="53"/>
        <v>0</v>
      </c>
      <c r="I162" s="715">
        <f t="shared" si="54"/>
        <v>0</v>
      </c>
      <c r="J162" s="282">
        <f t="shared" si="55"/>
        <v>0</v>
      </c>
      <c r="K162" s="337"/>
      <c r="L162" s="331"/>
      <c r="M162" s="585">
        <f t="shared" si="50"/>
        <v>0</v>
      </c>
      <c r="N162" s="585">
        <f t="shared" si="41"/>
        <v>0</v>
      </c>
      <c r="O162" s="314">
        <f t="shared" si="42"/>
        <v>0</v>
      </c>
      <c r="P162" s="336"/>
      <c r="Q162" s="326"/>
      <c r="R162" s="585">
        <f t="shared" si="51"/>
        <v>0</v>
      </c>
      <c r="S162" s="585">
        <f t="shared" si="43"/>
        <v>0</v>
      </c>
      <c r="T162" s="314">
        <f t="shared" si="44"/>
        <v>0</v>
      </c>
      <c r="U162" s="336"/>
      <c r="V162" s="326"/>
      <c r="W162" s="585">
        <f t="shared" si="52"/>
        <v>0</v>
      </c>
      <c r="X162" s="585">
        <f t="shared" si="45"/>
        <v>0</v>
      </c>
      <c r="Y162" s="314">
        <f t="shared" si="46"/>
        <v>0</v>
      </c>
      <c r="Z162" s="143"/>
      <c r="AA162" s="143"/>
      <c r="AB162" s="143"/>
      <c r="AC162" s="143"/>
      <c r="AD162" s="143"/>
      <c r="AE162" s="143"/>
      <c r="AF162" s="143"/>
      <c r="AG162" s="143"/>
      <c r="AH162" s="143"/>
      <c r="AI162" s="143"/>
      <c r="AJ162" s="143"/>
      <c r="AK162" s="143"/>
      <c r="AL162" s="143"/>
      <c r="AM162" s="143"/>
      <c r="AN162" s="143"/>
      <c r="AO162" s="143"/>
      <c r="AP162" s="143"/>
      <c r="AQ162" s="143"/>
      <c r="AR162" s="143"/>
      <c r="AS162" s="143"/>
      <c r="AT162" s="143"/>
      <c r="AU162" s="143"/>
    </row>
    <row r="163" spans="1:47" s="1" customFormat="1" x14ac:dyDescent="0.35">
      <c r="A163" s="2" t="s">
        <v>2437</v>
      </c>
      <c r="B163" s="90">
        <v>8006</v>
      </c>
      <c r="C163" s="90" t="s">
        <v>1616</v>
      </c>
      <c r="D163" s="157" t="s">
        <v>573</v>
      </c>
      <c r="E163" s="27"/>
      <c r="F163" s="562"/>
      <c r="G163" s="278"/>
      <c r="H163" s="274">
        <f t="shared" si="53"/>
        <v>0</v>
      </c>
      <c r="I163" s="715">
        <f t="shared" si="54"/>
        <v>0</v>
      </c>
      <c r="J163" s="282">
        <f t="shared" si="55"/>
        <v>0</v>
      </c>
      <c r="K163" s="337"/>
      <c r="L163" s="331"/>
      <c r="M163" s="585">
        <f t="shared" si="50"/>
        <v>0</v>
      </c>
      <c r="N163" s="585">
        <f t="shared" si="41"/>
        <v>0</v>
      </c>
      <c r="O163" s="314">
        <f t="shared" si="42"/>
        <v>0</v>
      </c>
      <c r="P163" s="336"/>
      <c r="Q163" s="326"/>
      <c r="R163" s="585">
        <f t="shared" si="51"/>
        <v>0</v>
      </c>
      <c r="S163" s="585">
        <f t="shared" si="43"/>
        <v>0</v>
      </c>
      <c r="T163" s="314">
        <f t="shared" si="44"/>
        <v>0</v>
      </c>
      <c r="U163" s="336"/>
      <c r="V163" s="326"/>
      <c r="W163" s="585">
        <f t="shared" si="52"/>
        <v>0</v>
      </c>
      <c r="X163" s="585">
        <f t="shared" si="45"/>
        <v>0</v>
      </c>
      <c r="Y163" s="314">
        <f t="shared" si="46"/>
        <v>0</v>
      </c>
      <c r="Z163" s="143"/>
      <c r="AA163" s="143"/>
      <c r="AB163" s="143"/>
      <c r="AC163" s="143"/>
      <c r="AD163" s="143"/>
      <c r="AE163" s="143"/>
      <c r="AF163" s="143"/>
      <c r="AG163" s="143"/>
      <c r="AH163" s="143"/>
      <c r="AI163" s="143"/>
      <c r="AJ163" s="143"/>
      <c r="AK163" s="143"/>
      <c r="AL163" s="143"/>
      <c r="AM163" s="143"/>
      <c r="AN163" s="143"/>
      <c r="AO163" s="143"/>
      <c r="AP163" s="143"/>
      <c r="AQ163" s="143"/>
      <c r="AR163" s="143"/>
      <c r="AS163" s="143"/>
      <c r="AT163" s="143"/>
      <c r="AU163" s="143"/>
    </row>
    <row r="164" spans="1:47" s="1" customFormat="1" x14ac:dyDescent="0.35">
      <c r="A164" s="2" t="s">
        <v>2438</v>
      </c>
      <c r="B164" s="90">
        <v>8006</v>
      </c>
      <c r="C164" s="90" t="s">
        <v>1617</v>
      </c>
      <c r="D164" s="157" t="s">
        <v>573</v>
      </c>
      <c r="E164" s="27"/>
      <c r="F164" s="562"/>
      <c r="G164" s="278"/>
      <c r="H164" s="274">
        <f t="shared" si="53"/>
        <v>0</v>
      </c>
      <c r="I164" s="715">
        <f t="shared" si="54"/>
        <v>0</v>
      </c>
      <c r="J164" s="282">
        <f t="shared" si="55"/>
        <v>0</v>
      </c>
      <c r="K164" s="337"/>
      <c r="L164" s="331"/>
      <c r="M164" s="585">
        <f t="shared" si="50"/>
        <v>0</v>
      </c>
      <c r="N164" s="585">
        <f t="shared" si="41"/>
        <v>0</v>
      </c>
      <c r="O164" s="314">
        <f t="shared" si="42"/>
        <v>0</v>
      </c>
      <c r="P164" s="336"/>
      <c r="Q164" s="326"/>
      <c r="R164" s="585">
        <f t="shared" si="51"/>
        <v>0</v>
      </c>
      <c r="S164" s="585">
        <f t="shared" si="43"/>
        <v>0</v>
      </c>
      <c r="T164" s="314">
        <f t="shared" si="44"/>
        <v>0</v>
      </c>
      <c r="U164" s="336"/>
      <c r="V164" s="326"/>
      <c r="W164" s="585">
        <f t="shared" si="52"/>
        <v>0</v>
      </c>
      <c r="X164" s="585">
        <f t="shared" si="45"/>
        <v>0</v>
      </c>
      <c r="Y164" s="314">
        <f t="shared" si="46"/>
        <v>0</v>
      </c>
      <c r="Z164" s="143"/>
      <c r="AA164" s="143"/>
      <c r="AB164" s="143"/>
      <c r="AC164" s="143"/>
      <c r="AD164" s="143"/>
      <c r="AE164" s="143"/>
      <c r="AF164" s="143"/>
      <c r="AG164" s="143"/>
      <c r="AH164" s="143"/>
      <c r="AI164" s="143"/>
      <c r="AJ164" s="143"/>
      <c r="AK164" s="143"/>
      <c r="AL164" s="143"/>
      <c r="AM164" s="143"/>
      <c r="AN164" s="143"/>
      <c r="AO164" s="143"/>
      <c r="AP164" s="143"/>
      <c r="AQ164" s="143"/>
      <c r="AR164" s="143"/>
      <c r="AS164" s="143"/>
      <c r="AT164" s="143"/>
      <c r="AU164" s="143"/>
    </row>
    <row r="165" spans="1:47" s="1" customFormat="1" x14ac:dyDescent="0.35">
      <c r="A165" s="2" t="s">
        <v>2439</v>
      </c>
      <c r="B165" s="90">
        <v>8006</v>
      </c>
      <c r="C165" s="90" t="s">
        <v>1618</v>
      </c>
      <c r="D165" s="157" t="s">
        <v>573</v>
      </c>
      <c r="E165" s="27"/>
      <c r="F165" s="562"/>
      <c r="G165" s="278"/>
      <c r="H165" s="274">
        <f t="shared" si="53"/>
        <v>0</v>
      </c>
      <c r="I165" s="715">
        <f t="shared" si="54"/>
        <v>0</v>
      </c>
      <c r="J165" s="282">
        <f t="shared" si="55"/>
        <v>0</v>
      </c>
      <c r="K165" s="337"/>
      <c r="L165" s="331"/>
      <c r="M165" s="585">
        <f t="shared" si="50"/>
        <v>0</v>
      </c>
      <c r="N165" s="585">
        <f t="shared" si="41"/>
        <v>0</v>
      </c>
      <c r="O165" s="314">
        <f t="shared" si="42"/>
        <v>0</v>
      </c>
      <c r="P165" s="336"/>
      <c r="Q165" s="326"/>
      <c r="R165" s="585">
        <f t="shared" si="51"/>
        <v>0</v>
      </c>
      <c r="S165" s="585">
        <f t="shared" si="43"/>
        <v>0</v>
      </c>
      <c r="T165" s="314">
        <f t="shared" si="44"/>
        <v>0</v>
      </c>
      <c r="U165" s="336"/>
      <c r="V165" s="326"/>
      <c r="W165" s="585">
        <f t="shared" si="52"/>
        <v>0</v>
      </c>
      <c r="X165" s="585">
        <f t="shared" si="45"/>
        <v>0</v>
      </c>
      <c r="Y165" s="314">
        <f t="shared" si="46"/>
        <v>0</v>
      </c>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row>
    <row r="166" spans="1:47" s="1" customFormat="1" x14ac:dyDescent="0.35">
      <c r="A166" s="2" t="s">
        <v>2440</v>
      </c>
      <c r="B166" s="90">
        <v>8006</v>
      </c>
      <c r="C166" s="90" t="s">
        <v>770</v>
      </c>
      <c r="D166" s="157" t="s">
        <v>21</v>
      </c>
      <c r="E166" s="27"/>
      <c r="F166" s="562"/>
      <c r="G166" s="278"/>
      <c r="H166" s="274">
        <f t="shared" si="53"/>
        <v>0</v>
      </c>
      <c r="I166" s="715">
        <f t="shared" si="54"/>
        <v>0</v>
      </c>
      <c r="J166" s="282">
        <f t="shared" si="55"/>
        <v>0</v>
      </c>
      <c r="K166" s="337"/>
      <c r="L166" s="331"/>
      <c r="M166" s="585">
        <f t="shared" si="50"/>
        <v>0</v>
      </c>
      <c r="N166" s="585">
        <f t="shared" si="41"/>
        <v>0</v>
      </c>
      <c r="O166" s="314">
        <f t="shared" si="42"/>
        <v>0</v>
      </c>
      <c r="P166" s="336"/>
      <c r="Q166" s="326"/>
      <c r="R166" s="585">
        <f t="shared" si="51"/>
        <v>0</v>
      </c>
      <c r="S166" s="585">
        <f t="shared" si="43"/>
        <v>0</v>
      </c>
      <c r="T166" s="314">
        <f t="shared" si="44"/>
        <v>0</v>
      </c>
      <c r="U166" s="336"/>
      <c r="V166" s="326"/>
      <c r="W166" s="585">
        <f t="shared" si="52"/>
        <v>0</v>
      </c>
      <c r="X166" s="585">
        <f t="shared" si="45"/>
        <v>0</v>
      </c>
      <c r="Y166" s="314">
        <f t="shared" si="46"/>
        <v>0</v>
      </c>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row>
    <row r="167" spans="1:47" s="1" customFormat="1" x14ac:dyDescent="0.35">
      <c r="A167" s="2" t="s">
        <v>2441</v>
      </c>
      <c r="B167" s="90">
        <v>8006</v>
      </c>
      <c r="C167" s="90" t="s">
        <v>771</v>
      </c>
      <c r="D167" s="157" t="s">
        <v>21</v>
      </c>
      <c r="E167" s="27"/>
      <c r="F167" s="562"/>
      <c r="G167" s="278"/>
      <c r="H167" s="274">
        <f t="shared" si="53"/>
        <v>0</v>
      </c>
      <c r="I167" s="715">
        <f t="shared" si="54"/>
        <v>0</v>
      </c>
      <c r="J167" s="282">
        <f t="shared" si="55"/>
        <v>0</v>
      </c>
      <c r="K167" s="337"/>
      <c r="L167" s="331"/>
      <c r="M167" s="585">
        <f t="shared" si="50"/>
        <v>0</v>
      </c>
      <c r="N167" s="585">
        <f t="shared" si="41"/>
        <v>0</v>
      </c>
      <c r="O167" s="314">
        <f t="shared" si="42"/>
        <v>0</v>
      </c>
      <c r="P167" s="336"/>
      <c r="Q167" s="326"/>
      <c r="R167" s="585">
        <f t="shared" si="51"/>
        <v>0</v>
      </c>
      <c r="S167" s="585">
        <f t="shared" si="43"/>
        <v>0</v>
      </c>
      <c r="T167" s="314">
        <f t="shared" si="44"/>
        <v>0</v>
      </c>
      <c r="U167" s="336"/>
      <c r="V167" s="326"/>
      <c r="W167" s="585">
        <f t="shared" si="52"/>
        <v>0</v>
      </c>
      <c r="X167" s="585">
        <f t="shared" si="45"/>
        <v>0</v>
      </c>
      <c r="Y167" s="314">
        <f t="shared" si="46"/>
        <v>0</v>
      </c>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row>
    <row r="168" spans="1:47" s="1" customFormat="1" x14ac:dyDescent="0.35">
      <c r="A168" s="2" t="s">
        <v>2442</v>
      </c>
      <c r="B168" s="90">
        <v>8006</v>
      </c>
      <c r="C168" s="90" t="s">
        <v>1619</v>
      </c>
      <c r="D168" s="157" t="s">
        <v>21</v>
      </c>
      <c r="E168" s="27"/>
      <c r="F168" s="562"/>
      <c r="G168" s="278"/>
      <c r="H168" s="274">
        <f t="shared" si="53"/>
        <v>0</v>
      </c>
      <c r="I168" s="715">
        <f t="shared" si="54"/>
        <v>0</v>
      </c>
      <c r="J168" s="282">
        <f t="shared" si="55"/>
        <v>0</v>
      </c>
      <c r="K168" s="337"/>
      <c r="L168" s="331"/>
      <c r="M168" s="585">
        <f t="shared" si="50"/>
        <v>0</v>
      </c>
      <c r="N168" s="585">
        <f t="shared" si="41"/>
        <v>0</v>
      </c>
      <c r="O168" s="314">
        <f t="shared" si="42"/>
        <v>0</v>
      </c>
      <c r="P168" s="336"/>
      <c r="Q168" s="326"/>
      <c r="R168" s="585">
        <f t="shared" si="51"/>
        <v>0</v>
      </c>
      <c r="S168" s="585">
        <f t="shared" si="43"/>
        <v>0</v>
      </c>
      <c r="T168" s="314">
        <f t="shared" si="44"/>
        <v>0</v>
      </c>
      <c r="U168" s="336"/>
      <c r="V168" s="326"/>
      <c r="W168" s="585">
        <f t="shared" si="52"/>
        <v>0</v>
      </c>
      <c r="X168" s="585">
        <f t="shared" si="45"/>
        <v>0</v>
      </c>
      <c r="Y168" s="314">
        <f t="shared" si="46"/>
        <v>0</v>
      </c>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row>
    <row r="169" spans="1:47" s="1" customFormat="1" x14ac:dyDescent="0.35">
      <c r="A169" s="2" t="s">
        <v>2443</v>
      </c>
      <c r="B169" s="90">
        <v>8006</v>
      </c>
      <c r="C169" s="90" t="s">
        <v>691</v>
      </c>
      <c r="D169" s="157" t="s">
        <v>21</v>
      </c>
      <c r="E169" s="27"/>
      <c r="F169" s="562"/>
      <c r="G169" s="278"/>
      <c r="H169" s="274">
        <f t="shared" si="53"/>
        <v>0</v>
      </c>
      <c r="I169" s="715">
        <f t="shared" si="54"/>
        <v>0</v>
      </c>
      <c r="J169" s="282">
        <f t="shared" si="55"/>
        <v>0</v>
      </c>
      <c r="K169" s="337"/>
      <c r="L169" s="331"/>
      <c r="M169" s="585">
        <f t="shared" si="50"/>
        <v>0</v>
      </c>
      <c r="N169" s="585">
        <f t="shared" si="41"/>
        <v>0</v>
      </c>
      <c r="O169" s="314">
        <f t="shared" si="42"/>
        <v>0</v>
      </c>
      <c r="P169" s="336"/>
      <c r="Q169" s="326"/>
      <c r="R169" s="585">
        <f t="shared" si="51"/>
        <v>0</v>
      </c>
      <c r="S169" s="585">
        <f t="shared" si="43"/>
        <v>0</v>
      </c>
      <c r="T169" s="314">
        <f t="shared" si="44"/>
        <v>0</v>
      </c>
      <c r="U169" s="336"/>
      <c r="V169" s="326"/>
      <c r="W169" s="585">
        <f t="shared" si="52"/>
        <v>0</v>
      </c>
      <c r="X169" s="585">
        <f t="shared" si="45"/>
        <v>0</v>
      </c>
      <c r="Y169" s="314">
        <f t="shared" si="46"/>
        <v>0</v>
      </c>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row>
    <row r="170" spans="1:47" s="1" customFormat="1" x14ac:dyDescent="0.35">
      <c r="A170" s="2" t="s">
        <v>2444</v>
      </c>
      <c r="B170" s="90">
        <v>8006</v>
      </c>
      <c r="C170" s="90" t="s">
        <v>772</v>
      </c>
      <c r="D170" s="157" t="s">
        <v>21</v>
      </c>
      <c r="E170" s="27"/>
      <c r="F170" s="562"/>
      <c r="G170" s="278"/>
      <c r="H170" s="274">
        <f t="shared" si="53"/>
        <v>0</v>
      </c>
      <c r="I170" s="715">
        <f t="shared" si="54"/>
        <v>0</v>
      </c>
      <c r="J170" s="282">
        <f t="shared" si="55"/>
        <v>0</v>
      </c>
      <c r="K170" s="337"/>
      <c r="L170" s="331"/>
      <c r="M170" s="585">
        <f t="shared" si="50"/>
        <v>0</v>
      </c>
      <c r="N170" s="585">
        <f t="shared" si="41"/>
        <v>0</v>
      </c>
      <c r="O170" s="314">
        <f t="shared" si="42"/>
        <v>0</v>
      </c>
      <c r="P170" s="336"/>
      <c r="Q170" s="326"/>
      <c r="R170" s="585">
        <f t="shared" si="51"/>
        <v>0</v>
      </c>
      <c r="S170" s="585">
        <f t="shared" si="43"/>
        <v>0</v>
      </c>
      <c r="T170" s="314">
        <f t="shared" si="44"/>
        <v>0</v>
      </c>
      <c r="U170" s="336"/>
      <c r="V170" s="326"/>
      <c r="W170" s="585">
        <f t="shared" si="52"/>
        <v>0</v>
      </c>
      <c r="X170" s="585">
        <f t="shared" si="45"/>
        <v>0</v>
      </c>
      <c r="Y170" s="314">
        <f t="shared" si="46"/>
        <v>0</v>
      </c>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row>
    <row r="171" spans="1:47" s="1" customFormat="1" x14ac:dyDescent="0.35">
      <c r="A171" s="2" t="s">
        <v>2445</v>
      </c>
      <c r="B171" s="90">
        <v>8006</v>
      </c>
      <c r="C171" s="90" t="s">
        <v>773</v>
      </c>
      <c r="D171" s="157" t="s">
        <v>21</v>
      </c>
      <c r="E171" s="27"/>
      <c r="F171" s="562"/>
      <c r="G171" s="278"/>
      <c r="H171" s="274">
        <f t="shared" si="53"/>
        <v>0</v>
      </c>
      <c r="I171" s="715">
        <f t="shared" si="54"/>
        <v>0</v>
      </c>
      <c r="J171" s="282">
        <f t="shared" si="55"/>
        <v>0</v>
      </c>
      <c r="K171" s="337"/>
      <c r="L171" s="331"/>
      <c r="M171" s="585">
        <f t="shared" si="50"/>
        <v>0</v>
      </c>
      <c r="N171" s="585">
        <f t="shared" si="41"/>
        <v>0</v>
      </c>
      <c r="O171" s="314">
        <f t="shared" si="42"/>
        <v>0</v>
      </c>
      <c r="P171" s="336"/>
      <c r="Q171" s="326"/>
      <c r="R171" s="585">
        <f t="shared" si="51"/>
        <v>0</v>
      </c>
      <c r="S171" s="585">
        <f t="shared" si="43"/>
        <v>0</v>
      </c>
      <c r="T171" s="314">
        <f t="shared" si="44"/>
        <v>0</v>
      </c>
      <c r="U171" s="336"/>
      <c r="V171" s="326"/>
      <c r="W171" s="585">
        <f t="shared" si="52"/>
        <v>0</v>
      </c>
      <c r="X171" s="585">
        <f t="shared" si="45"/>
        <v>0</v>
      </c>
      <c r="Y171" s="314">
        <f t="shared" si="46"/>
        <v>0</v>
      </c>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row>
    <row r="172" spans="1:47" s="1" customFormat="1" x14ac:dyDescent="0.35">
      <c r="A172" s="2" t="s">
        <v>2446</v>
      </c>
      <c r="B172" s="90">
        <v>8006</v>
      </c>
      <c r="C172" s="90" t="s">
        <v>774</v>
      </c>
      <c r="D172" s="157" t="s">
        <v>21</v>
      </c>
      <c r="E172" s="27"/>
      <c r="F172" s="562"/>
      <c r="G172" s="278"/>
      <c r="H172" s="274">
        <f t="shared" si="53"/>
        <v>0</v>
      </c>
      <c r="I172" s="715">
        <f t="shared" si="54"/>
        <v>0</v>
      </c>
      <c r="J172" s="282">
        <f t="shared" si="55"/>
        <v>0</v>
      </c>
      <c r="K172" s="337"/>
      <c r="L172" s="331"/>
      <c r="M172" s="585">
        <f t="shared" si="50"/>
        <v>0</v>
      </c>
      <c r="N172" s="585">
        <f t="shared" si="41"/>
        <v>0</v>
      </c>
      <c r="O172" s="314">
        <f t="shared" si="42"/>
        <v>0</v>
      </c>
      <c r="P172" s="336"/>
      <c r="Q172" s="326"/>
      <c r="R172" s="585">
        <f t="shared" si="51"/>
        <v>0</v>
      </c>
      <c r="S172" s="585">
        <f t="shared" si="43"/>
        <v>0</v>
      </c>
      <c r="T172" s="314">
        <f t="shared" si="44"/>
        <v>0</v>
      </c>
      <c r="U172" s="336"/>
      <c r="V172" s="326"/>
      <c r="W172" s="585">
        <f t="shared" si="52"/>
        <v>0</v>
      </c>
      <c r="X172" s="585">
        <f t="shared" si="45"/>
        <v>0</v>
      </c>
      <c r="Y172" s="314">
        <f t="shared" si="46"/>
        <v>0</v>
      </c>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row>
    <row r="173" spans="1:47" s="1" customFormat="1" x14ac:dyDescent="0.35">
      <c r="A173" s="2" t="s">
        <v>2447</v>
      </c>
      <c r="B173" s="90">
        <v>8006</v>
      </c>
      <c r="C173" s="90" t="s">
        <v>775</v>
      </c>
      <c r="D173" s="157" t="s">
        <v>21</v>
      </c>
      <c r="E173" s="27"/>
      <c r="F173" s="562"/>
      <c r="G173" s="278"/>
      <c r="H173" s="274">
        <f t="shared" si="53"/>
        <v>0</v>
      </c>
      <c r="I173" s="715">
        <f t="shared" si="54"/>
        <v>0</v>
      </c>
      <c r="J173" s="282">
        <f t="shared" si="55"/>
        <v>0</v>
      </c>
      <c r="K173" s="337"/>
      <c r="L173" s="331"/>
      <c r="M173" s="585">
        <f t="shared" si="50"/>
        <v>0</v>
      </c>
      <c r="N173" s="585">
        <f t="shared" si="41"/>
        <v>0</v>
      </c>
      <c r="O173" s="314">
        <f t="shared" si="42"/>
        <v>0</v>
      </c>
      <c r="P173" s="336"/>
      <c r="Q173" s="326"/>
      <c r="R173" s="585">
        <f t="shared" si="51"/>
        <v>0</v>
      </c>
      <c r="S173" s="585">
        <f t="shared" si="43"/>
        <v>0</v>
      </c>
      <c r="T173" s="314">
        <f t="shared" si="44"/>
        <v>0</v>
      </c>
      <c r="U173" s="336"/>
      <c r="V173" s="326"/>
      <c r="W173" s="585">
        <f t="shared" si="52"/>
        <v>0</v>
      </c>
      <c r="X173" s="585">
        <f t="shared" si="45"/>
        <v>0</v>
      </c>
      <c r="Y173" s="314">
        <f t="shared" si="46"/>
        <v>0</v>
      </c>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row>
    <row r="174" spans="1:47" s="1" customFormat="1" x14ac:dyDescent="0.35">
      <c r="A174" s="2" t="s">
        <v>2448</v>
      </c>
      <c r="B174" s="90">
        <v>8006</v>
      </c>
      <c r="C174" s="90" t="s">
        <v>776</v>
      </c>
      <c r="D174" s="157" t="s">
        <v>21</v>
      </c>
      <c r="E174" s="27"/>
      <c r="F174" s="562"/>
      <c r="G174" s="278"/>
      <c r="H174" s="274">
        <f t="shared" si="53"/>
        <v>0</v>
      </c>
      <c r="I174" s="715">
        <f t="shared" si="54"/>
        <v>0</v>
      </c>
      <c r="J174" s="282">
        <f t="shared" si="55"/>
        <v>0</v>
      </c>
      <c r="K174" s="337"/>
      <c r="L174" s="331"/>
      <c r="M174" s="585">
        <f t="shared" si="50"/>
        <v>0</v>
      </c>
      <c r="N174" s="585">
        <f t="shared" si="41"/>
        <v>0</v>
      </c>
      <c r="O174" s="314">
        <f t="shared" si="42"/>
        <v>0</v>
      </c>
      <c r="P174" s="336"/>
      <c r="Q174" s="326"/>
      <c r="R174" s="585">
        <f t="shared" si="51"/>
        <v>0</v>
      </c>
      <c r="S174" s="585">
        <f t="shared" si="43"/>
        <v>0</v>
      </c>
      <c r="T174" s="314">
        <f t="shared" si="44"/>
        <v>0</v>
      </c>
      <c r="U174" s="336"/>
      <c r="V174" s="326"/>
      <c r="W174" s="585">
        <f t="shared" si="52"/>
        <v>0</v>
      </c>
      <c r="X174" s="585">
        <f t="shared" si="45"/>
        <v>0</v>
      </c>
      <c r="Y174" s="314">
        <f t="shared" si="46"/>
        <v>0</v>
      </c>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row>
    <row r="175" spans="1:47" s="1" customFormat="1" x14ac:dyDescent="0.35">
      <c r="A175" s="2" t="s">
        <v>2449</v>
      </c>
      <c r="B175" s="90">
        <v>8006</v>
      </c>
      <c r="C175" s="90" t="s">
        <v>777</v>
      </c>
      <c r="D175" s="157" t="s">
        <v>21</v>
      </c>
      <c r="E175" s="27"/>
      <c r="F175" s="562"/>
      <c r="G175" s="278"/>
      <c r="H175" s="274">
        <f t="shared" si="53"/>
        <v>0</v>
      </c>
      <c r="I175" s="715">
        <f t="shared" si="54"/>
        <v>0</v>
      </c>
      <c r="J175" s="282">
        <f t="shared" si="55"/>
        <v>0</v>
      </c>
      <c r="K175" s="337"/>
      <c r="L175" s="331"/>
      <c r="M175" s="585">
        <f t="shared" si="50"/>
        <v>0</v>
      </c>
      <c r="N175" s="585">
        <f t="shared" si="41"/>
        <v>0</v>
      </c>
      <c r="O175" s="314">
        <f t="shared" si="42"/>
        <v>0</v>
      </c>
      <c r="P175" s="336"/>
      <c r="Q175" s="326"/>
      <c r="R175" s="585">
        <f t="shared" si="51"/>
        <v>0</v>
      </c>
      <c r="S175" s="585">
        <f t="shared" si="43"/>
        <v>0</v>
      </c>
      <c r="T175" s="314">
        <f t="shared" si="44"/>
        <v>0</v>
      </c>
      <c r="U175" s="336"/>
      <c r="V175" s="326"/>
      <c r="W175" s="585">
        <f t="shared" si="52"/>
        <v>0</v>
      </c>
      <c r="X175" s="585">
        <f t="shared" si="45"/>
        <v>0</v>
      </c>
      <c r="Y175" s="314">
        <f t="shared" si="46"/>
        <v>0</v>
      </c>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row>
    <row r="176" spans="1:47" s="1" customFormat="1" x14ac:dyDescent="0.35">
      <c r="A176" s="2" t="s">
        <v>2450</v>
      </c>
      <c r="B176" s="90">
        <v>8006</v>
      </c>
      <c r="C176" s="90" t="s">
        <v>1620</v>
      </c>
      <c r="D176" s="157" t="s">
        <v>21</v>
      </c>
      <c r="E176" s="27"/>
      <c r="F176" s="562"/>
      <c r="G176" s="278"/>
      <c r="H176" s="274">
        <f t="shared" si="53"/>
        <v>0</v>
      </c>
      <c r="I176" s="715">
        <f t="shared" si="54"/>
        <v>0</v>
      </c>
      <c r="J176" s="282">
        <f t="shared" si="55"/>
        <v>0</v>
      </c>
      <c r="K176" s="337"/>
      <c r="L176" s="331"/>
      <c r="M176" s="585">
        <f t="shared" si="50"/>
        <v>0</v>
      </c>
      <c r="N176" s="585">
        <f t="shared" si="41"/>
        <v>0</v>
      </c>
      <c r="O176" s="314">
        <f t="shared" si="42"/>
        <v>0</v>
      </c>
      <c r="P176" s="336"/>
      <c r="Q176" s="326"/>
      <c r="R176" s="585">
        <f t="shared" si="51"/>
        <v>0</v>
      </c>
      <c r="S176" s="585">
        <f t="shared" si="43"/>
        <v>0</v>
      </c>
      <c r="T176" s="314">
        <f t="shared" si="44"/>
        <v>0</v>
      </c>
      <c r="U176" s="336"/>
      <c r="V176" s="326"/>
      <c r="W176" s="585">
        <f t="shared" si="52"/>
        <v>0</v>
      </c>
      <c r="X176" s="585">
        <f t="shared" si="45"/>
        <v>0</v>
      </c>
      <c r="Y176" s="314">
        <f t="shared" si="46"/>
        <v>0</v>
      </c>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row>
    <row r="177" spans="1:49" s="43" customFormat="1" x14ac:dyDescent="0.35">
      <c r="A177" s="162">
        <v>8.8000000000000007</v>
      </c>
      <c r="B177" s="37"/>
      <c r="C177" s="133" t="s">
        <v>779</v>
      </c>
      <c r="D177" s="156"/>
      <c r="E177" s="311"/>
      <c r="F177" s="310"/>
      <c r="G177" s="267"/>
      <c r="H177" s="692"/>
      <c r="I177" s="692"/>
      <c r="J177" s="526"/>
      <c r="K177" s="396"/>
      <c r="L177" s="397"/>
      <c r="M177" s="590"/>
      <c r="N177" s="590"/>
      <c r="O177" s="313"/>
      <c r="P177" s="335"/>
      <c r="Q177" s="325"/>
      <c r="R177" s="590"/>
      <c r="S177" s="590"/>
      <c r="T177" s="313"/>
      <c r="U177" s="335"/>
      <c r="V177" s="325"/>
      <c r="W177" s="590"/>
      <c r="X177" s="590"/>
      <c r="Y177" s="313"/>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row>
    <row r="178" spans="1:49" s="43" customFormat="1" ht="277" customHeight="1" x14ac:dyDescent="0.35">
      <c r="A178" s="36"/>
      <c r="B178" s="37"/>
      <c r="C178" s="132" t="s">
        <v>2634</v>
      </c>
      <c r="D178" s="156"/>
      <c r="E178" s="311"/>
      <c r="F178" s="310"/>
      <c r="G178" s="267"/>
      <c r="H178" s="692"/>
      <c r="I178" s="692"/>
      <c r="J178" s="526"/>
      <c r="K178" s="396"/>
      <c r="L178" s="397"/>
      <c r="M178" s="590"/>
      <c r="N178" s="590"/>
      <c r="O178" s="313"/>
      <c r="P178" s="335"/>
      <c r="Q178" s="325"/>
      <c r="R178" s="590"/>
      <c r="S178" s="590"/>
      <c r="T178" s="313"/>
      <c r="U178" s="335"/>
      <c r="V178" s="325"/>
      <c r="W178" s="590"/>
      <c r="X178" s="590"/>
      <c r="Y178" s="313"/>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row>
    <row r="179" spans="1:49" s="44" customFormat="1" x14ac:dyDescent="0.35">
      <c r="A179" s="51" t="s">
        <v>2451</v>
      </c>
      <c r="B179" s="90">
        <v>2805</v>
      </c>
      <c r="C179" s="90" t="s">
        <v>1621</v>
      </c>
      <c r="D179" s="139" t="s">
        <v>21</v>
      </c>
      <c r="E179" s="89"/>
      <c r="F179" s="169"/>
      <c r="G179" s="278"/>
      <c r="H179" s="274">
        <f t="shared" ref="H179:H242" si="56">F179*E179</f>
        <v>0</v>
      </c>
      <c r="I179" s="715">
        <f t="shared" ref="I179:I242" si="57">E179*G179</f>
        <v>0</v>
      </c>
      <c r="J179" s="282">
        <f t="shared" ref="J179:J242" si="58">(E179*F179)+(E179*G179)</f>
        <v>0</v>
      </c>
      <c r="K179" s="337"/>
      <c r="L179" s="331"/>
      <c r="M179" s="585">
        <f t="shared" si="50"/>
        <v>0</v>
      </c>
      <c r="N179" s="585">
        <f t="shared" si="41"/>
        <v>0</v>
      </c>
      <c r="O179" s="314">
        <f t="shared" si="42"/>
        <v>0</v>
      </c>
      <c r="P179" s="336"/>
      <c r="Q179" s="326"/>
      <c r="R179" s="585">
        <f t="shared" si="51"/>
        <v>0</v>
      </c>
      <c r="S179" s="585">
        <f t="shared" si="43"/>
        <v>0</v>
      </c>
      <c r="T179" s="314">
        <f t="shared" si="44"/>
        <v>0</v>
      </c>
      <c r="U179" s="336"/>
      <c r="V179" s="326"/>
      <c r="W179" s="585">
        <f t="shared" si="52"/>
        <v>0</v>
      </c>
      <c r="X179" s="585">
        <f t="shared" si="45"/>
        <v>0</v>
      </c>
      <c r="Y179" s="314">
        <f t="shared" si="46"/>
        <v>0</v>
      </c>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3"/>
      <c r="AW179" s="3"/>
    </row>
    <row r="180" spans="1:49" s="44" customFormat="1" x14ac:dyDescent="0.35">
      <c r="A180" s="51" t="s">
        <v>2452</v>
      </c>
      <c r="B180" s="90">
        <v>2805</v>
      </c>
      <c r="C180" s="90" t="s">
        <v>1622</v>
      </c>
      <c r="D180" s="139" t="s">
        <v>21</v>
      </c>
      <c r="E180" s="89"/>
      <c r="F180" s="169"/>
      <c r="G180" s="278"/>
      <c r="H180" s="274">
        <f t="shared" si="56"/>
        <v>0</v>
      </c>
      <c r="I180" s="715">
        <f t="shared" si="57"/>
        <v>0</v>
      </c>
      <c r="J180" s="282">
        <f t="shared" si="58"/>
        <v>0</v>
      </c>
      <c r="K180" s="337"/>
      <c r="L180" s="331"/>
      <c r="M180" s="585">
        <f t="shared" si="50"/>
        <v>0</v>
      </c>
      <c r="N180" s="585">
        <f t="shared" si="41"/>
        <v>0</v>
      </c>
      <c r="O180" s="314">
        <f t="shared" si="42"/>
        <v>0</v>
      </c>
      <c r="P180" s="336"/>
      <c r="Q180" s="326"/>
      <c r="R180" s="585">
        <f t="shared" si="51"/>
        <v>0</v>
      </c>
      <c r="S180" s="585">
        <f t="shared" si="43"/>
        <v>0</v>
      </c>
      <c r="T180" s="314">
        <f t="shared" si="44"/>
        <v>0</v>
      </c>
      <c r="U180" s="336"/>
      <c r="V180" s="326"/>
      <c r="W180" s="585">
        <f t="shared" si="52"/>
        <v>0</v>
      </c>
      <c r="X180" s="585">
        <f t="shared" si="45"/>
        <v>0</v>
      </c>
      <c r="Y180" s="314">
        <f t="shared" si="46"/>
        <v>0</v>
      </c>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3"/>
      <c r="AW180" s="3"/>
    </row>
    <row r="181" spans="1:49" s="44" customFormat="1" x14ac:dyDescent="0.35">
      <c r="A181" s="51" t="s">
        <v>2453</v>
      </c>
      <c r="B181" s="90">
        <v>2806</v>
      </c>
      <c r="C181" s="90" t="s">
        <v>1623</v>
      </c>
      <c r="D181" s="139" t="s">
        <v>21</v>
      </c>
      <c r="E181" s="89"/>
      <c r="F181" s="169"/>
      <c r="G181" s="278"/>
      <c r="H181" s="274">
        <f t="shared" si="56"/>
        <v>0</v>
      </c>
      <c r="I181" s="715">
        <f t="shared" si="57"/>
        <v>0</v>
      </c>
      <c r="J181" s="282">
        <f t="shared" si="58"/>
        <v>0</v>
      </c>
      <c r="K181" s="337"/>
      <c r="L181" s="331"/>
      <c r="M181" s="585">
        <f t="shared" si="50"/>
        <v>0</v>
      </c>
      <c r="N181" s="585">
        <f t="shared" si="41"/>
        <v>0</v>
      </c>
      <c r="O181" s="314">
        <f t="shared" si="42"/>
        <v>0</v>
      </c>
      <c r="P181" s="336"/>
      <c r="Q181" s="326"/>
      <c r="R181" s="585">
        <f t="shared" si="51"/>
        <v>0</v>
      </c>
      <c r="S181" s="585">
        <f t="shared" si="43"/>
        <v>0</v>
      </c>
      <c r="T181" s="314">
        <f t="shared" si="44"/>
        <v>0</v>
      </c>
      <c r="U181" s="336"/>
      <c r="V181" s="326"/>
      <c r="W181" s="585">
        <f t="shared" si="52"/>
        <v>0</v>
      </c>
      <c r="X181" s="585">
        <f t="shared" si="45"/>
        <v>0</v>
      </c>
      <c r="Y181" s="314">
        <f t="shared" si="46"/>
        <v>0</v>
      </c>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3"/>
      <c r="AW181" s="3"/>
    </row>
    <row r="182" spans="1:49" s="44" customFormat="1" x14ac:dyDescent="0.35">
      <c r="A182" s="51" t="s">
        <v>2454</v>
      </c>
      <c r="B182" s="553">
        <v>8005</v>
      </c>
      <c r="C182" s="90" t="s">
        <v>1624</v>
      </c>
      <c r="D182" s="139" t="s">
        <v>573</v>
      </c>
      <c r="E182" s="89"/>
      <c r="F182" s="169"/>
      <c r="G182" s="278"/>
      <c r="H182" s="274">
        <f t="shared" si="56"/>
        <v>0</v>
      </c>
      <c r="I182" s="715">
        <f t="shared" si="57"/>
        <v>0</v>
      </c>
      <c r="J182" s="282">
        <f t="shared" si="58"/>
        <v>0</v>
      </c>
      <c r="K182" s="337"/>
      <c r="L182" s="331"/>
      <c r="M182" s="585">
        <f t="shared" si="50"/>
        <v>0</v>
      </c>
      <c r="N182" s="585">
        <f t="shared" si="41"/>
        <v>0</v>
      </c>
      <c r="O182" s="314">
        <f t="shared" si="42"/>
        <v>0</v>
      </c>
      <c r="P182" s="336"/>
      <c r="Q182" s="326"/>
      <c r="R182" s="585">
        <f t="shared" si="51"/>
        <v>0</v>
      </c>
      <c r="S182" s="585">
        <f t="shared" si="43"/>
        <v>0</v>
      </c>
      <c r="T182" s="314">
        <f t="shared" si="44"/>
        <v>0</v>
      </c>
      <c r="U182" s="336"/>
      <c r="V182" s="326"/>
      <c r="W182" s="585">
        <f t="shared" si="52"/>
        <v>0</v>
      </c>
      <c r="X182" s="585">
        <f t="shared" si="45"/>
        <v>0</v>
      </c>
      <c r="Y182" s="314">
        <f t="shared" si="46"/>
        <v>0</v>
      </c>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3"/>
      <c r="AW182" s="3"/>
    </row>
    <row r="183" spans="1:49" s="44" customFormat="1" x14ac:dyDescent="0.35">
      <c r="A183" s="51" t="s">
        <v>2455</v>
      </c>
      <c r="B183" s="553">
        <v>8005</v>
      </c>
      <c r="C183" s="90" t="s">
        <v>1625</v>
      </c>
      <c r="D183" s="139" t="s">
        <v>573</v>
      </c>
      <c r="E183" s="89"/>
      <c r="F183" s="169"/>
      <c r="G183" s="278"/>
      <c r="H183" s="274">
        <f t="shared" si="56"/>
        <v>0</v>
      </c>
      <c r="I183" s="715">
        <f t="shared" si="57"/>
        <v>0</v>
      </c>
      <c r="J183" s="282">
        <f t="shared" si="58"/>
        <v>0</v>
      </c>
      <c r="K183" s="337"/>
      <c r="L183" s="331"/>
      <c r="M183" s="585">
        <f t="shared" si="50"/>
        <v>0</v>
      </c>
      <c r="N183" s="585">
        <f t="shared" si="41"/>
        <v>0</v>
      </c>
      <c r="O183" s="314">
        <f t="shared" si="42"/>
        <v>0</v>
      </c>
      <c r="P183" s="336"/>
      <c r="Q183" s="326"/>
      <c r="R183" s="585">
        <f t="shared" si="51"/>
        <v>0</v>
      </c>
      <c r="S183" s="585">
        <f t="shared" si="43"/>
        <v>0</v>
      </c>
      <c r="T183" s="314">
        <f t="shared" si="44"/>
        <v>0</v>
      </c>
      <c r="U183" s="336"/>
      <c r="V183" s="326"/>
      <c r="W183" s="585">
        <f t="shared" si="52"/>
        <v>0</v>
      </c>
      <c r="X183" s="585">
        <f t="shared" si="45"/>
        <v>0</v>
      </c>
      <c r="Y183" s="314">
        <f t="shared" si="46"/>
        <v>0</v>
      </c>
      <c r="Z183" s="86"/>
      <c r="AA183" s="86"/>
      <c r="AB183" s="86"/>
      <c r="AC183" s="86"/>
      <c r="AD183" s="86"/>
      <c r="AE183" s="86"/>
      <c r="AF183" s="86"/>
      <c r="AG183" s="86"/>
      <c r="AH183" s="86"/>
      <c r="AI183" s="86"/>
      <c r="AJ183" s="86"/>
      <c r="AK183" s="86"/>
      <c r="AL183" s="86"/>
      <c r="AM183" s="86"/>
      <c r="AN183" s="86"/>
      <c r="AO183" s="86"/>
      <c r="AP183" s="86"/>
      <c r="AQ183" s="86"/>
      <c r="AR183" s="86"/>
      <c r="AS183" s="86"/>
      <c r="AT183" s="86"/>
      <c r="AU183" s="86"/>
      <c r="AV183" s="3"/>
      <c r="AW183" s="3"/>
    </row>
    <row r="184" spans="1:49" s="44" customFormat="1" x14ac:dyDescent="0.35">
      <c r="A184" s="51" t="s">
        <v>2456</v>
      </c>
      <c r="B184" s="553">
        <v>8005</v>
      </c>
      <c r="C184" s="90" t="s">
        <v>1626</v>
      </c>
      <c r="D184" s="139" t="s">
        <v>21</v>
      </c>
      <c r="E184" s="89"/>
      <c r="F184" s="169"/>
      <c r="G184" s="278"/>
      <c r="H184" s="274">
        <f t="shared" si="56"/>
        <v>0</v>
      </c>
      <c r="I184" s="715">
        <f t="shared" si="57"/>
        <v>0</v>
      </c>
      <c r="J184" s="282">
        <f t="shared" si="58"/>
        <v>0</v>
      </c>
      <c r="K184" s="337"/>
      <c r="L184" s="331"/>
      <c r="M184" s="585">
        <f t="shared" si="50"/>
        <v>0</v>
      </c>
      <c r="N184" s="585">
        <f t="shared" si="41"/>
        <v>0</v>
      </c>
      <c r="O184" s="314">
        <f t="shared" si="42"/>
        <v>0</v>
      </c>
      <c r="P184" s="336"/>
      <c r="Q184" s="326"/>
      <c r="R184" s="585">
        <f t="shared" si="51"/>
        <v>0</v>
      </c>
      <c r="S184" s="585">
        <f t="shared" si="43"/>
        <v>0</v>
      </c>
      <c r="T184" s="314">
        <f t="shared" si="44"/>
        <v>0</v>
      </c>
      <c r="U184" s="336"/>
      <c r="V184" s="326"/>
      <c r="W184" s="585">
        <f t="shared" si="52"/>
        <v>0</v>
      </c>
      <c r="X184" s="585">
        <f t="shared" si="45"/>
        <v>0</v>
      </c>
      <c r="Y184" s="314">
        <f t="shared" si="46"/>
        <v>0</v>
      </c>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3"/>
      <c r="AW184" s="3"/>
    </row>
    <row r="185" spans="1:49" s="44" customFormat="1" x14ac:dyDescent="0.35">
      <c r="A185" s="51" t="s">
        <v>2457</v>
      </c>
      <c r="B185" s="553">
        <v>8005</v>
      </c>
      <c r="C185" s="90" t="s">
        <v>1627</v>
      </c>
      <c r="D185" s="139" t="s">
        <v>21</v>
      </c>
      <c r="E185" s="89"/>
      <c r="F185" s="169"/>
      <c r="G185" s="278"/>
      <c r="H185" s="274">
        <f t="shared" si="56"/>
        <v>0</v>
      </c>
      <c r="I185" s="715">
        <f t="shared" si="57"/>
        <v>0</v>
      </c>
      <c r="J185" s="282">
        <f t="shared" si="58"/>
        <v>0</v>
      </c>
      <c r="K185" s="337"/>
      <c r="L185" s="331"/>
      <c r="M185" s="585">
        <f t="shared" si="50"/>
        <v>0</v>
      </c>
      <c r="N185" s="585">
        <f t="shared" si="41"/>
        <v>0</v>
      </c>
      <c r="O185" s="314">
        <f t="shared" si="42"/>
        <v>0</v>
      </c>
      <c r="P185" s="336"/>
      <c r="Q185" s="326"/>
      <c r="R185" s="585">
        <f t="shared" si="51"/>
        <v>0</v>
      </c>
      <c r="S185" s="585">
        <f t="shared" si="43"/>
        <v>0</v>
      </c>
      <c r="T185" s="314">
        <f t="shared" si="44"/>
        <v>0</v>
      </c>
      <c r="U185" s="336"/>
      <c r="V185" s="326"/>
      <c r="W185" s="585">
        <f t="shared" si="52"/>
        <v>0</v>
      </c>
      <c r="X185" s="585">
        <f t="shared" si="45"/>
        <v>0</v>
      </c>
      <c r="Y185" s="314">
        <f t="shared" si="46"/>
        <v>0</v>
      </c>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3"/>
      <c r="AW185" s="3"/>
    </row>
    <row r="186" spans="1:49" s="44" customFormat="1" x14ac:dyDescent="0.35">
      <c r="A186" s="51" t="s">
        <v>2458</v>
      </c>
      <c r="B186" s="553">
        <v>8005</v>
      </c>
      <c r="C186" s="90" t="s">
        <v>1628</v>
      </c>
      <c r="D186" s="139" t="s">
        <v>21</v>
      </c>
      <c r="E186" s="89"/>
      <c r="F186" s="169"/>
      <c r="G186" s="278"/>
      <c r="H186" s="274">
        <f t="shared" si="56"/>
        <v>0</v>
      </c>
      <c r="I186" s="715">
        <f t="shared" si="57"/>
        <v>0</v>
      </c>
      <c r="J186" s="282">
        <f t="shared" si="58"/>
        <v>0</v>
      </c>
      <c r="K186" s="337"/>
      <c r="L186" s="331"/>
      <c r="M186" s="585">
        <f t="shared" si="50"/>
        <v>0</v>
      </c>
      <c r="N186" s="585">
        <f t="shared" si="41"/>
        <v>0</v>
      </c>
      <c r="O186" s="314">
        <f t="shared" si="42"/>
        <v>0</v>
      </c>
      <c r="P186" s="336"/>
      <c r="Q186" s="326"/>
      <c r="R186" s="585">
        <f t="shared" si="51"/>
        <v>0</v>
      </c>
      <c r="S186" s="585">
        <f t="shared" si="43"/>
        <v>0</v>
      </c>
      <c r="T186" s="314">
        <f t="shared" si="44"/>
        <v>0</v>
      </c>
      <c r="U186" s="336"/>
      <c r="V186" s="326"/>
      <c r="W186" s="585">
        <f t="shared" si="52"/>
        <v>0</v>
      </c>
      <c r="X186" s="585">
        <f t="shared" si="45"/>
        <v>0</v>
      </c>
      <c r="Y186" s="314">
        <f t="shared" si="46"/>
        <v>0</v>
      </c>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3"/>
      <c r="AW186" s="3"/>
    </row>
    <row r="187" spans="1:49" s="44" customFormat="1" x14ac:dyDescent="0.35">
      <c r="A187" s="51" t="s">
        <v>2459</v>
      </c>
      <c r="B187" s="553">
        <v>8005</v>
      </c>
      <c r="C187" s="90" t="s">
        <v>1629</v>
      </c>
      <c r="D187" s="139" t="s">
        <v>21</v>
      </c>
      <c r="E187" s="89"/>
      <c r="F187" s="169"/>
      <c r="G187" s="278"/>
      <c r="H187" s="274">
        <f t="shared" si="56"/>
        <v>0</v>
      </c>
      <c r="I187" s="715">
        <f t="shared" si="57"/>
        <v>0</v>
      </c>
      <c r="J187" s="282">
        <f t="shared" si="58"/>
        <v>0</v>
      </c>
      <c r="K187" s="337"/>
      <c r="L187" s="331"/>
      <c r="M187" s="585">
        <f t="shared" si="50"/>
        <v>0</v>
      </c>
      <c r="N187" s="585">
        <f t="shared" si="41"/>
        <v>0</v>
      </c>
      <c r="O187" s="314">
        <f t="shared" si="42"/>
        <v>0</v>
      </c>
      <c r="P187" s="336"/>
      <c r="Q187" s="326"/>
      <c r="R187" s="585">
        <f t="shared" si="51"/>
        <v>0</v>
      </c>
      <c r="S187" s="585">
        <f t="shared" si="43"/>
        <v>0</v>
      </c>
      <c r="T187" s="314">
        <f t="shared" si="44"/>
        <v>0</v>
      </c>
      <c r="U187" s="336"/>
      <c r="V187" s="326"/>
      <c r="W187" s="585">
        <f t="shared" si="52"/>
        <v>0</v>
      </c>
      <c r="X187" s="585">
        <f t="shared" si="45"/>
        <v>0</v>
      </c>
      <c r="Y187" s="314">
        <f t="shared" si="46"/>
        <v>0</v>
      </c>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3"/>
      <c r="AW187" s="3"/>
    </row>
    <row r="188" spans="1:49" s="44" customFormat="1" x14ac:dyDescent="0.35">
      <c r="A188" s="51" t="s">
        <v>2460</v>
      </c>
      <c r="B188" s="553">
        <v>8005</v>
      </c>
      <c r="C188" s="90" t="s">
        <v>1630</v>
      </c>
      <c r="D188" s="139" t="s">
        <v>21</v>
      </c>
      <c r="E188" s="89"/>
      <c r="F188" s="169"/>
      <c r="G188" s="278"/>
      <c r="H188" s="274">
        <f t="shared" si="56"/>
        <v>0</v>
      </c>
      <c r="I188" s="715">
        <f t="shared" si="57"/>
        <v>0</v>
      </c>
      <c r="J188" s="282">
        <f t="shared" si="58"/>
        <v>0</v>
      </c>
      <c r="K188" s="337"/>
      <c r="L188" s="331"/>
      <c r="M188" s="585">
        <f t="shared" si="50"/>
        <v>0</v>
      </c>
      <c r="N188" s="585">
        <f t="shared" si="41"/>
        <v>0</v>
      </c>
      <c r="O188" s="314">
        <f t="shared" si="42"/>
        <v>0</v>
      </c>
      <c r="P188" s="336"/>
      <c r="Q188" s="326"/>
      <c r="R188" s="585">
        <f t="shared" si="51"/>
        <v>0</v>
      </c>
      <c r="S188" s="585">
        <f t="shared" si="43"/>
        <v>0</v>
      </c>
      <c r="T188" s="314">
        <f t="shared" si="44"/>
        <v>0</v>
      </c>
      <c r="U188" s="336"/>
      <c r="V188" s="326"/>
      <c r="W188" s="585">
        <f t="shared" si="52"/>
        <v>0</v>
      </c>
      <c r="X188" s="585">
        <f t="shared" si="45"/>
        <v>0</v>
      </c>
      <c r="Y188" s="314">
        <f t="shared" si="46"/>
        <v>0</v>
      </c>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3"/>
      <c r="AW188" s="3"/>
    </row>
    <row r="189" spans="1:49" s="44" customFormat="1" x14ac:dyDescent="0.35">
      <c r="A189" s="51" t="s">
        <v>2461</v>
      </c>
      <c r="B189" s="553">
        <v>8005</v>
      </c>
      <c r="C189" s="90" t="s">
        <v>1631</v>
      </c>
      <c r="D189" s="139" t="s">
        <v>21</v>
      </c>
      <c r="E189" s="89"/>
      <c r="F189" s="169"/>
      <c r="G189" s="278"/>
      <c r="H189" s="274">
        <f t="shared" si="56"/>
        <v>0</v>
      </c>
      <c r="I189" s="715">
        <f t="shared" si="57"/>
        <v>0</v>
      </c>
      <c r="J189" s="282">
        <f t="shared" si="58"/>
        <v>0</v>
      </c>
      <c r="K189" s="337"/>
      <c r="L189" s="331"/>
      <c r="M189" s="585">
        <f t="shared" si="50"/>
        <v>0</v>
      </c>
      <c r="N189" s="585">
        <f t="shared" si="41"/>
        <v>0</v>
      </c>
      <c r="O189" s="314">
        <f t="shared" si="42"/>
        <v>0</v>
      </c>
      <c r="P189" s="336"/>
      <c r="Q189" s="326"/>
      <c r="R189" s="585">
        <f t="shared" si="51"/>
        <v>0</v>
      </c>
      <c r="S189" s="585">
        <f t="shared" si="43"/>
        <v>0</v>
      </c>
      <c r="T189" s="314">
        <f t="shared" si="44"/>
        <v>0</v>
      </c>
      <c r="U189" s="336"/>
      <c r="V189" s="326"/>
      <c r="W189" s="585">
        <f t="shared" si="52"/>
        <v>0</v>
      </c>
      <c r="X189" s="585">
        <f t="shared" si="45"/>
        <v>0</v>
      </c>
      <c r="Y189" s="314">
        <f t="shared" si="46"/>
        <v>0</v>
      </c>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3"/>
      <c r="AW189" s="3"/>
    </row>
    <row r="190" spans="1:49" s="44" customFormat="1" x14ac:dyDescent="0.35">
      <c r="A190" s="51" t="s">
        <v>2462</v>
      </c>
      <c r="B190" s="553">
        <v>8005</v>
      </c>
      <c r="C190" s="90" t="s">
        <v>1632</v>
      </c>
      <c r="D190" s="139" t="s">
        <v>21</v>
      </c>
      <c r="E190" s="89"/>
      <c r="F190" s="169"/>
      <c r="G190" s="278"/>
      <c r="H190" s="274">
        <f t="shared" si="56"/>
        <v>0</v>
      </c>
      <c r="I190" s="715">
        <f t="shared" si="57"/>
        <v>0</v>
      </c>
      <c r="J190" s="282">
        <f t="shared" si="58"/>
        <v>0</v>
      </c>
      <c r="K190" s="337"/>
      <c r="L190" s="331"/>
      <c r="M190" s="585">
        <f t="shared" si="50"/>
        <v>0</v>
      </c>
      <c r="N190" s="585">
        <f t="shared" si="41"/>
        <v>0</v>
      </c>
      <c r="O190" s="314">
        <f t="shared" si="42"/>
        <v>0</v>
      </c>
      <c r="P190" s="336"/>
      <c r="Q190" s="326"/>
      <c r="R190" s="585">
        <f t="shared" si="51"/>
        <v>0</v>
      </c>
      <c r="S190" s="585">
        <f t="shared" si="43"/>
        <v>0</v>
      </c>
      <c r="T190" s="314">
        <f t="shared" si="44"/>
        <v>0</v>
      </c>
      <c r="U190" s="336"/>
      <c r="V190" s="326"/>
      <c r="W190" s="585">
        <f t="shared" si="52"/>
        <v>0</v>
      </c>
      <c r="X190" s="585">
        <f t="shared" si="45"/>
        <v>0</v>
      </c>
      <c r="Y190" s="314">
        <f t="shared" si="46"/>
        <v>0</v>
      </c>
      <c r="Z190" s="86"/>
      <c r="AA190" s="86"/>
      <c r="AB190" s="86"/>
      <c r="AC190" s="86"/>
      <c r="AD190" s="86"/>
      <c r="AE190" s="86"/>
      <c r="AF190" s="86"/>
      <c r="AG190" s="86"/>
      <c r="AH190" s="86"/>
      <c r="AI190" s="86"/>
      <c r="AJ190" s="86"/>
      <c r="AK190" s="86"/>
      <c r="AL190" s="86"/>
      <c r="AM190" s="86"/>
      <c r="AN190" s="86"/>
      <c r="AO190" s="86"/>
      <c r="AP190" s="86"/>
      <c r="AQ190" s="86"/>
      <c r="AR190" s="86"/>
      <c r="AS190" s="86"/>
      <c r="AT190" s="86"/>
      <c r="AU190" s="86"/>
      <c r="AV190" s="3"/>
      <c r="AW190" s="3"/>
    </row>
    <row r="191" spans="1:49" s="44" customFormat="1" x14ac:dyDescent="0.35">
      <c r="A191" s="51" t="s">
        <v>2463</v>
      </c>
      <c r="B191" s="553">
        <v>8005</v>
      </c>
      <c r="C191" s="90" t="s">
        <v>1633</v>
      </c>
      <c r="D191" s="139" t="s">
        <v>21</v>
      </c>
      <c r="E191" s="89"/>
      <c r="F191" s="169"/>
      <c r="G191" s="278"/>
      <c r="H191" s="274">
        <f t="shared" si="56"/>
        <v>0</v>
      </c>
      <c r="I191" s="715">
        <f t="shared" si="57"/>
        <v>0</v>
      </c>
      <c r="J191" s="282">
        <f t="shared" si="58"/>
        <v>0</v>
      </c>
      <c r="K191" s="337"/>
      <c r="L191" s="331"/>
      <c r="M191" s="585">
        <f t="shared" si="50"/>
        <v>0</v>
      </c>
      <c r="N191" s="585">
        <f t="shared" si="41"/>
        <v>0</v>
      </c>
      <c r="O191" s="314">
        <f t="shared" si="42"/>
        <v>0</v>
      </c>
      <c r="P191" s="336"/>
      <c r="Q191" s="326"/>
      <c r="R191" s="585">
        <f t="shared" si="51"/>
        <v>0</v>
      </c>
      <c r="S191" s="585">
        <f t="shared" si="43"/>
        <v>0</v>
      </c>
      <c r="T191" s="314">
        <f t="shared" si="44"/>
        <v>0</v>
      </c>
      <c r="U191" s="336"/>
      <c r="V191" s="326"/>
      <c r="W191" s="585">
        <f t="shared" si="52"/>
        <v>0</v>
      </c>
      <c r="X191" s="585">
        <f t="shared" si="45"/>
        <v>0</v>
      </c>
      <c r="Y191" s="314">
        <f t="shared" si="46"/>
        <v>0</v>
      </c>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3"/>
      <c r="AW191" s="3"/>
    </row>
    <row r="192" spans="1:49" s="44" customFormat="1" x14ac:dyDescent="0.35">
      <c r="A192" s="51" t="s">
        <v>2464</v>
      </c>
      <c r="B192" s="90">
        <v>8006</v>
      </c>
      <c r="C192" s="90" t="s">
        <v>1634</v>
      </c>
      <c r="D192" s="139" t="s">
        <v>573</v>
      </c>
      <c r="E192" s="89"/>
      <c r="F192" s="169"/>
      <c r="G192" s="278"/>
      <c r="H192" s="274">
        <f t="shared" si="56"/>
        <v>0</v>
      </c>
      <c r="I192" s="715">
        <f t="shared" si="57"/>
        <v>0</v>
      </c>
      <c r="J192" s="282">
        <f t="shared" si="58"/>
        <v>0</v>
      </c>
      <c r="K192" s="337"/>
      <c r="L192" s="331"/>
      <c r="M192" s="585">
        <f t="shared" si="50"/>
        <v>0</v>
      </c>
      <c r="N192" s="585">
        <f t="shared" si="41"/>
        <v>0</v>
      </c>
      <c r="O192" s="314">
        <f t="shared" si="42"/>
        <v>0</v>
      </c>
      <c r="P192" s="336"/>
      <c r="Q192" s="326"/>
      <c r="R192" s="585">
        <f t="shared" si="51"/>
        <v>0</v>
      </c>
      <c r="S192" s="585">
        <f t="shared" si="43"/>
        <v>0</v>
      </c>
      <c r="T192" s="314">
        <f t="shared" si="44"/>
        <v>0</v>
      </c>
      <c r="U192" s="336"/>
      <c r="V192" s="326"/>
      <c r="W192" s="585">
        <f t="shared" si="52"/>
        <v>0</v>
      </c>
      <c r="X192" s="585">
        <f t="shared" si="45"/>
        <v>0</v>
      </c>
      <c r="Y192" s="314">
        <f t="shared" si="46"/>
        <v>0</v>
      </c>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3"/>
      <c r="AW192" s="3"/>
    </row>
    <row r="193" spans="1:49" s="44" customFormat="1" x14ac:dyDescent="0.35">
      <c r="A193" s="51" t="s">
        <v>2465</v>
      </c>
      <c r="B193" s="90">
        <v>8006</v>
      </c>
      <c r="C193" s="90" t="s">
        <v>780</v>
      </c>
      <c r="D193" s="139" t="s">
        <v>573</v>
      </c>
      <c r="E193" s="89"/>
      <c r="F193" s="169"/>
      <c r="G193" s="278"/>
      <c r="H193" s="274">
        <f t="shared" si="56"/>
        <v>0</v>
      </c>
      <c r="I193" s="715">
        <f t="shared" si="57"/>
        <v>0</v>
      </c>
      <c r="J193" s="282">
        <f t="shared" si="58"/>
        <v>0</v>
      </c>
      <c r="K193" s="337"/>
      <c r="L193" s="331"/>
      <c r="M193" s="585">
        <f t="shared" si="50"/>
        <v>0</v>
      </c>
      <c r="N193" s="585">
        <f t="shared" si="41"/>
        <v>0</v>
      </c>
      <c r="O193" s="314">
        <f t="shared" si="42"/>
        <v>0</v>
      </c>
      <c r="P193" s="336"/>
      <c r="Q193" s="326"/>
      <c r="R193" s="585">
        <f t="shared" si="51"/>
        <v>0</v>
      </c>
      <c r="S193" s="585">
        <f t="shared" si="43"/>
        <v>0</v>
      </c>
      <c r="T193" s="314">
        <f t="shared" si="44"/>
        <v>0</v>
      </c>
      <c r="U193" s="336"/>
      <c r="V193" s="326"/>
      <c r="W193" s="585">
        <f t="shared" si="52"/>
        <v>0</v>
      </c>
      <c r="X193" s="585">
        <f t="shared" si="45"/>
        <v>0</v>
      </c>
      <c r="Y193" s="314">
        <f t="shared" si="46"/>
        <v>0</v>
      </c>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3"/>
      <c r="AW193" s="3"/>
    </row>
    <row r="194" spans="1:49" s="44" customFormat="1" x14ac:dyDescent="0.35">
      <c r="A194" s="51" t="s">
        <v>2466</v>
      </c>
      <c r="B194" s="90">
        <v>8006</v>
      </c>
      <c r="C194" s="90" t="s">
        <v>781</v>
      </c>
      <c r="D194" s="139" t="s">
        <v>573</v>
      </c>
      <c r="E194" s="89"/>
      <c r="F194" s="169"/>
      <c r="G194" s="278"/>
      <c r="H194" s="274">
        <f t="shared" si="56"/>
        <v>0</v>
      </c>
      <c r="I194" s="715">
        <f t="shared" si="57"/>
        <v>0</v>
      </c>
      <c r="J194" s="282">
        <f t="shared" si="58"/>
        <v>0</v>
      </c>
      <c r="K194" s="337"/>
      <c r="L194" s="331"/>
      <c r="M194" s="585">
        <f t="shared" si="50"/>
        <v>0</v>
      </c>
      <c r="N194" s="585">
        <f t="shared" si="41"/>
        <v>0</v>
      </c>
      <c r="O194" s="314">
        <f t="shared" si="42"/>
        <v>0</v>
      </c>
      <c r="P194" s="336"/>
      <c r="Q194" s="326"/>
      <c r="R194" s="585">
        <f t="shared" si="51"/>
        <v>0</v>
      </c>
      <c r="S194" s="585">
        <f t="shared" si="43"/>
        <v>0</v>
      </c>
      <c r="T194" s="314">
        <f t="shared" si="44"/>
        <v>0</v>
      </c>
      <c r="U194" s="336"/>
      <c r="V194" s="326"/>
      <c r="W194" s="585">
        <f t="shared" si="52"/>
        <v>0</v>
      </c>
      <c r="X194" s="585">
        <f t="shared" si="45"/>
        <v>0</v>
      </c>
      <c r="Y194" s="314">
        <f t="shared" si="46"/>
        <v>0</v>
      </c>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3"/>
      <c r="AW194" s="3"/>
    </row>
    <row r="195" spans="1:49" s="44" customFormat="1" x14ac:dyDescent="0.35">
      <c r="A195" s="51" t="s">
        <v>2467</v>
      </c>
      <c r="B195" s="90">
        <v>8006</v>
      </c>
      <c r="C195" s="90" t="s">
        <v>782</v>
      </c>
      <c r="D195" s="139" t="s">
        <v>573</v>
      </c>
      <c r="E195" s="89"/>
      <c r="F195" s="169"/>
      <c r="G195" s="278"/>
      <c r="H195" s="274">
        <f t="shared" si="56"/>
        <v>0</v>
      </c>
      <c r="I195" s="715">
        <f t="shared" si="57"/>
        <v>0</v>
      </c>
      <c r="J195" s="282">
        <f t="shared" si="58"/>
        <v>0</v>
      </c>
      <c r="K195" s="337"/>
      <c r="L195" s="331"/>
      <c r="M195" s="585">
        <f t="shared" si="50"/>
        <v>0</v>
      </c>
      <c r="N195" s="585">
        <f t="shared" si="41"/>
        <v>0</v>
      </c>
      <c r="O195" s="314">
        <f t="shared" si="42"/>
        <v>0</v>
      </c>
      <c r="P195" s="336"/>
      <c r="Q195" s="326"/>
      <c r="R195" s="585">
        <f t="shared" si="51"/>
        <v>0</v>
      </c>
      <c r="S195" s="585">
        <f t="shared" si="43"/>
        <v>0</v>
      </c>
      <c r="T195" s="314">
        <f t="shared" si="44"/>
        <v>0</v>
      </c>
      <c r="U195" s="336"/>
      <c r="V195" s="326"/>
      <c r="W195" s="585">
        <f t="shared" si="52"/>
        <v>0</v>
      </c>
      <c r="X195" s="585">
        <f t="shared" si="45"/>
        <v>0</v>
      </c>
      <c r="Y195" s="314">
        <f t="shared" si="46"/>
        <v>0</v>
      </c>
      <c r="Z195" s="86"/>
      <c r="AA195" s="86"/>
      <c r="AB195" s="86"/>
      <c r="AC195" s="86"/>
      <c r="AD195" s="86"/>
      <c r="AE195" s="86"/>
      <c r="AF195" s="86"/>
      <c r="AG195" s="86"/>
      <c r="AH195" s="86"/>
      <c r="AI195" s="86"/>
      <c r="AJ195" s="86"/>
      <c r="AK195" s="86"/>
      <c r="AL195" s="86"/>
      <c r="AM195" s="86"/>
      <c r="AN195" s="86"/>
      <c r="AO195" s="86"/>
      <c r="AP195" s="86"/>
      <c r="AQ195" s="86"/>
      <c r="AR195" s="86"/>
      <c r="AS195" s="86"/>
      <c r="AT195" s="86"/>
      <c r="AU195" s="86"/>
      <c r="AV195" s="3"/>
      <c r="AW195" s="3"/>
    </row>
    <row r="196" spans="1:49" s="44" customFormat="1" x14ac:dyDescent="0.35">
      <c r="A196" s="51" t="s">
        <v>2468</v>
      </c>
      <c r="B196" s="90">
        <v>8006</v>
      </c>
      <c r="C196" s="90" t="s">
        <v>783</v>
      </c>
      <c r="D196" s="139" t="s">
        <v>573</v>
      </c>
      <c r="E196" s="89"/>
      <c r="F196" s="169"/>
      <c r="G196" s="278"/>
      <c r="H196" s="274">
        <f t="shared" si="56"/>
        <v>0</v>
      </c>
      <c r="I196" s="715">
        <f t="shared" si="57"/>
        <v>0</v>
      </c>
      <c r="J196" s="282">
        <f t="shared" si="58"/>
        <v>0</v>
      </c>
      <c r="K196" s="337"/>
      <c r="L196" s="331"/>
      <c r="M196" s="585">
        <f t="shared" si="50"/>
        <v>0</v>
      </c>
      <c r="N196" s="585">
        <f t="shared" si="41"/>
        <v>0</v>
      </c>
      <c r="O196" s="314">
        <f t="shared" si="42"/>
        <v>0</v>
      </c>
      <c r="P196" s="336"/>
      <c r="Q196" s="326"/>
      <c r="R196" s="585">
        <f t="shared" si="51"/>
        <v>0</v>
      </c>
      <c r="S196" s="585">
        <f t="shared" si="43"/>
        <v>0</v>
      </c>
      <c r="T196" s="314">
        <f t="shared" si="44"/>
        <v>0</v>
      </c>
      <c r="U196" s="336"/>
      <c r="V196" s="326"/>
      <c r="W196" s="585">
        <f t="shared" si="52"/>
        <v>0</v>
      </c>
      <c r="X196" s="585">
        <f t="shared" si="45"/>
        <v>0</v>
      </c>
      <c r="Y196" s="314">
        <f t="shared" si="46"/>
        <v>0</v>
      </c>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3"/>
      <c r="AW196" s="3"/>
    </row>
    <row r="197" spans="1:49" s="44" customFormat="1" x14ac:dyDescent="0.35">
      <c r="A197" s="51" t="s">
        <v>2469</v>
      </c>
      <c r="B197" s="90">
        <v>8006</v>
      </c>
      <c r="C197" s="90" t="s">
        <v>784</v>
      </c>
      <c r="D197" s="139" t="s">
        <v>573</v>
      </c>
      <c r="E197" s="89"/>
      <c r="F197" s="169"/>
      <c r="G197" s="278"/>
      <c r="H197" s="274">
        <f t="shared" si="56"/>
        <v>0</v>
      </c>
      <c r="I197" s="715">
        <f t="shared" si="57"/>
        <v>0</v>
      </c>
      <c r="J197" s="282">
        <f t="shared" si="58"/>
        <v>0</v>
      </c>
      <c r="K197" s="337"/>
      <c r="L197" s="331"/>
      <c r="M197" s="585">
        <f t="shared" si="50"/>
        <v>0</v>
      </c>
      <c r="N197" s="585">
        <f t="shared" si="41"/>
        <v>0</v>
      </c>
      <c r="O197" s="314">
        <f t="shared" si="42"/>
        <v>0</v>
      </c>
      <c r="P197" s="336"/>
      <c r="Q197" s="326"/>
      <c r="R197" s="585">
        <f t="shared" si="51"/>
        <v>0</v>
      </c>
      <c r="S197" s="585">
        <f t="shared" si="43"/>
        <v>0</v>
      </c>
      <c r="T197" s="314">
        <f t="shared" si="44"/>
        <v>0</v>
      </c>
      <c r="U197" s="336"/>
      <c r="V197" s="326"/>
      <c r="W197" s="585">
        <f t="shared" si="52"/>
        <v>0</v>
      </c>
      <c r="X197" s="585">
        <f t="shared" si="45"/>
        <v>0</v>
      </c>
      <c r="Y197" s="314">
        <f t="shared" si="46"/>
        <v>0</v>
      </c>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3"/>
      <c r="AW197" s="3"/>
    </row>
    <row r="198" spans="1:49" s="44" customFormat="1" x14ac:dyDescent="0.35">
      <c r="A198" s="51" t="s">
        <v>2470</v>
      </c>
      <c r="B198" s="90">
        <v>8006</v>
      </c>
      <c r="C198" s="90" t="s">
        <v>785</v>
      </c>
      <c r="D198" s="139" t="s">
        <v>573</v>
      </c>
      <c r="E198" s="89"/>
      <c r="F198" s="169"/>
      <c r="G198" s="278"/>
      <c r="H198" s="274">
        <f t="shared" si="56"/>
        <v>0</v>
      </c>
      <c r="I198" s="715">
        <f t="shared" si="57"/>
        <v>0</v>
      </c>
      <c r="J198" s="282">
        <f t="shared" si="58"/>
        <v>0</v>
      </c>
      <c r="K198" s="337"/>
      <c r="L198" s="331"/>
      <c r="M198" s="585">
        <f t="shared" si="50"/>
        <v>0</v>
      </c>
      <c r="N198" s="585">
        <f t="shared" si="41"/>
        <v>0</v>
      </c>
      <c r="O198" s="314">
        <f t="shared" si="42"/>
        <v>0</v>
      </c>
      <c r="P198" s="336"/>
      <c r="Q198" s="326"/>
      <c r="R198" s="585">
        <f t="shared" si="51"/>
        <v>0</v>
      </c>
      <c r="S198" s="585">
        <f t="shared" si="43"/>
        <v>0</v>
      </c>
      <c r="T198" s="314">
        <f t="shared" si="44"/>
        <v>0</v>
      </c>
      <c r="U198" s="336"/>
      <c r="V198" s="326"/>
      <c r="W198" s="585">
        <f t="shared" si="52"/>
        <v>0</v>
      </c>
      <c r="X198" s="585">
        <f t="shared" si="45"/>
        <v>0</v>
      </c>
      <c r="Y198" s="314">
        <f t="shared" si="46"/>
        <v>0</v>
      </c>
      <c r="Z198" s="86"/>
      <c r="AA198" s="86"/>
      <c r="AB198" s="86"/>
      <c r="AC198" s="86"/>
      <c r="AD198" s="86"/>
      <c r="AE198" s="86"/>
      <c r="AF198" s="86"/>
      <c r="AG198" s="86"/>
      <c r="AH198" s="86"/>
      <c r="AI198" s="86"/>
      <c r="AJ198" s="86"/>
      <c r="AK198" s="86"/>
      <c r="AL198" s="86"/>
      <c r="AM198" s="86"/>
      <c r="AN198" s="86"/>
      <c r="AO198" s="86"/>
      <c r="AP198" s="86"/>
      <c r="AQ198" s="86"/>
      <c r="AR198" s="86"/>
      <c r="AS198" s="86"/>
      <c r="AT198" s="86"/>
      <c r="AU198" s="86"/>
      <c r="AV198" s="3"/>
      <c r="AW198" s="3"/>
    </row>
    <row r="199" spans="1:49" s="44" customFormat="1" x14ac:dyDescent="0.35">
      <c r="A199" s="51" t="s">
        <v>2471</v>
      </c>
      <c r="B199" s="90">
        <v>8006</v>
      </c>
      <c r="C199" s="90" t="s">
        <v>786</v>
      </c>
      <c r="D199" s="139" t="s">
        <v>573</v>
      </c>
      <c r="E199" s="89"/>
      <c r="F199" s="169"/>
      <c r="G199" s="278"/>
      <c r="H199" s="274">
        <f t="shared" si="56"/>
        <v>0</v>
      </c>
      <c r="I199" s="715">
        <f t="shared" si="57"/>
        <v>0</v>
      </c>
      <c r="J199" s="282">
        <f t="shared" si="58"/>
        <v>0</v>
      </c>
      <c r="K199" s="337"/>
      <c r="L199" s="331"/>
      <c r="M199" s="585">
        <f t="shared" ref="M199:M262" si="59">K199*F199</f>
        <v>0</v>
      </c>
      <c r="N199" s="585">
        <f t="shared" ref="N199:N262" si="60">L199*G199</f>
        <v>0</v>
      </c>
      <c r="O199" s="314">
        <f t="shared" ref="O199:O262" si="61">SUM(K199*F199)+(L199*G199)</f>
        <v>0</v>
      </c>
      <c r="P199" s="336"/>
      <c r="Q199" s="326"/>
      <c r="R199" s="585">
        <f t="shared" ref="R199:R262" si="62">P199*F199</f>
        <v>0</v>
      </c>
      <c r="S199" s="585">
        <f t="shared" ref="S199:S262" si="63">Q199*G199</f>
        <v>0</v>
      </c>
      <c r="T199" s="314">
        <f t="shared" ref="T199:T262" si="64">SUM(P199*F199)+(Q199*G199)</f>
        <v>0</v>
      </c>
      <c r="U199" s="336"/>
      <c r="V199" s="326"/>
      <c r="W199" s="585">
        <f t="shared" ref="W199:W262" si="65">U199*F199</f>
        <v>0</v>
      </c>
      <c r="X199" s="585">
        <f t="shared" ref="X199:X262" si="66">V199*G199</f>
        <v>0</v>
      </c>
      <c r="Y199" s="314">
        <f t="shared" ref="Y199:Y262" si="67">SUM(U199*F199)+(V199*G199)</f>
        <v>0</v>
      </c>
      <c r="Z199" s="86"/>
      <c r="AA199" s="86"/>
      <c r="AB199" s="86"/>
      <c r="AC199" s="86"/>
      <c r="AD199" s="86"/>
      <c r="AE199" s="86"/>
      <c r="AF199" s="86"/>
      <c r="AG199" s="86"/>
      <c r="AH199" s="86"/>
      <c r="AI199" s="86"/>
      <c r="AJ199" s="86"/>
      <c r="AK199" s="86"/>
      <c r="AL199" s="86"/>
      <c r="AM199" s="86"/>
      <c r="AN199" s="86"/>
      <c r="AO199" s="86"/>
      <c r="AP199" s="86"/>
      <c r="AQ199" s="86"/>
      <c r="AR199" s="86"/>
      <c r="AS199" s="86"/>
      <c r="AT199" s="86"/>
      <c r="AU199" s="86"/>
      <c r="AV199" s="3"/>
      <c r="AW199" s="3"/>
    </row>
    <row r="200" spans="1:49" s="44" customFormat="1" x14ac:dyDescent="0.35">
      <c r="A200" s="51" t="s">
        <v>2472</v>
      </c>
      <c r="B200" s="90">
        <v>8006</v>
      </c>
      <c r="C200" s="90" t="s">
        <v>787</v>
      </c>
      <c r="D200" s="139" t="s">
        <v>573</v>
      </c>
      <c r="E200" s="89"/>
      <c r="F200" s="169"/>
      <c r="G200" s="278"/>
      <c r="H200" s="274">
        <f t="shared" si="56"/>
        <v>0</v>
      </c>
      <c r="I200" s="715">
        <f t="shared" si="57"/>
        <v>0</v>
      </c>
      <c r="J200" s="282">
        <f t="shared" si="58"/>
        <v>0</v>
      </c>
      <c r="K200" s="337"/>
      <c r="L200" s="331"/>
      <c r="M200" s="585">
        <f t="shared" si="59"/>
        <v>0</v>
      </c>
      <c r="N200" s="585">
        <f t="shared" si="60"/>
        <v>0</v>
      </c>
      <c r="O200" s="314">
        <f t="shared" si="61"/>
        <v>0</v>
      </c>
      <c r="P200" s="336"/>
      <c r="Q200" s="326"/>
      <c r="R200" s="585">
        <f t="shared" si="62"/>
        <v>0</v>
      </c>
      <c r="S200" s="585">
        <f t="shared" si="63"/>
        <v>0</v>
      </c>
      <c r="T200" s="314">
        <f t="shared" si="64"/>
        <v>0</v>
      </c>
      <c r="U200" s="336"/>
      <c r="V200" s="326"/>
      <c r="W200" s="585">
        <f t="shared" si="65"/>
        <v>0</v>
      </c>
      <c r="X200" s="585">
        <f t="shared" si="66"/>
        <v>0</v>
      </c>
      <c r="Y200" s="314">
        <f t="shared" si="67"/>
        <v>0</v>
      </c>
      <c r="Z200" s="86"/>
      <c r="AA200" s="86"/>
      <c r="AB200" s="86"/>
      <c r="AC200" s="86"/>
      <c r="AD200" s="86"/>
      <c r="AE200" s="86"/>
      <c r="AF200" s="86"/>
      <c r="AG200" s="86"/>
      <c r="AH200" s="86"/>
      <c r="AI200" s="86"/>
      <c r="AJ200" s="86"/>
      <c r="AK200" s="86"/>
      <c r="AL200" s="86"/>
      <c r="AM200" s="86"/>
      <c r="AN200" s="86"/>
      <c r="AO200" s="86"/>
      <c r="AP200" s="86"/>
      <c r="AQ200" s="86"/>
      <c r="AR200" s="86"/>
      <c r="AS200" s="86"/>
      <c r="AT200" s="86"/>
      <c r="AU200" s="86"/>
      <c r="AV200" s="3"/>
      <c r="AW200" s="3"/>
    </row>
    <row r="201" spans="1:49" s="44" customFormat="1" x14ac:dyDescent="0.35">
      <c r="A201" s="51" t="s">
        <v>2473</v>
      </c>
      <c r="B201" s="90">
        <v>8006</v>
      </c>
      <c r="C201" s="90" t="s">
        <v>788</v>
      </c>
      <c r="D201" s="139" t="s">
        <v>573</v>
      </c>
      <c r="E201" s="89"/>
      <c r="F201" s="169"/>
      <c r="G201" s="278"/>
      <c r="H201" s="274">
        <f t="shared" si="56"/>
        <v>0</v>
      </c>
      <c r="I201" s="715">
        <f t="shared" si="57"/>
        <v>0</v>
      </c>
      <c r="J201" s="282">
        <f t="shared" si="58"/>
        <v>0</v>
      </c>
      <c r="K201" s="337"/>
      <c r="L201" s="331"/>
      <c r="M201" s="585">
        <f t="shared" si="59"/>
        <v>0</v>
      </c>
      <c r="N201" s="585">
        <f t="shared" si="60"/>
        <v>0</v>
      </c>
      <c r="O201" s="314">
        <f t="shared" si="61"/>
        <v>0</v>
      </c>
      <c r="P201" s="336"/>
      <c r="Q201" s="326"/>
      <c r="R201" s="585">
        <f t="shared" si="62"/>
        <v>0</v>
      </c>
      <c r="S201" s="585">
        <f t="shared" si="63"/>
        <v>0</v>
      </c>
      <c r="T201" s="314">
        <f t="shared" si="64"/>
        <v>0</v>
      </c>
      <c r="U201" s="336"/>
      <c r="V201" s="326"/>
      <c r="W201" s="585">
        <f t="shared" si="65"/>
        <v>0</v>
      </c>
      <c r="X201" s="585">
        <f t="shared" si="66"/>
        <v>0</v>
      </c>
      <c r="Y201" s="314">
        <f t="shared" si="67"/>
        <v>0</v>
      </c>
      <c r="Z201" s="86"/>
      <c r="AA201" s="86"/>
      <c r="AB201" s="86"/>
      <c r="AC201" s="86"/>
      <c r="AD201" s="86"/>
      <c r="AE201" s="86"/>
      <c r="AF201" s="86"/>
      <c r="AG201" s="86"/>
      <c r="AH201" s="86"/>
      <c r="AI201" s="86"/>
      <c r="AJ201" s="86"/>
      <c r="AK201" s="86"/>
      <c r="AL201" s="86"/>
      <c r="AM201" s="86"/>
      <c r="AN201" s="86"/>
      <c r="AO201" s="86"/>
      <c r="AP201" s="86"/>
      <c r="AQ201" s="86"/>
      <c r="AR201" s="86"/>
      <c r="AS201" s="86"/>
      <c r="AT201" s="86"/>
      <c r="AU201" s="86"/>
      <c r="AV201" s="3"/>
      <c r="AW201" s="3"/>
    </row>
    <row r="202" spans="1:49" s="44" customFormat="1" x14ac:dyDescent="0.35">
      <c r="A202" s="51" t="s">
        <v>2474</v>
      </c>
      <c r="B202" s="90">
        <v>8006</v>
      </c>
      <c r="C202" s="90" t="s">
        <v>789</v>
      </c>
      <c r="D202" s="139" t="s">
        <v>573</v>
      </c>
      <c r="E202" s="89"/>
      <c r="F202" s="169"/>
      <c r="G202" s="278"/>
      <c r="H202" s="274">
        <f t="shared" si="56"/>
        <v>0</v>
      </c>
      <c r="I202" s="715">
        <f t="shared" si="57"/>
        <v>0</v>
      </c>
      <c r="J202" s="282">
        <f t="shared" si="58"/>
        <v>0</v>
      </c>
      <c r="K202" s="337"/>
      <c r="L202" s="331"/>
      <c r="M202" s="585">
        <f t="shared" si="59"/>
        <v>0</v>
      </c>
      <c r="N202" s="585">
        <f t="shared" si="60"/>
        <v>0</v>
      </c>
      <c r="O202" s="314">
        <f t="shared" si="61"/>
        <v>0</v>
      </c>
      <c r="P202" s="336"/>
      <c r="Q202" s="326"/>
      <c r="R202" s="585">
        <f t="shared" si="62"/>
        <v>0</v>
      </c>
      <c r="S202" s="585">
        <f t="shared" si="63"/>
        <v>0</v>
      </c>
      <c r="T202" s="314">
        <f t="shared" si="64"/>
        <v>0</v>
      </c>
      <c r="U202" s="336"/>
      <c r="V202" s="326"/>
      <c r="W202" s="585">
        <f t="shared" si="65"/>
        <v>0</v>
      </c>
      <c r="X202" s="585">
        <f t="shared" si="66"/>
        <v>0</v>
      </c>
      <c r="Y202" s="314">
        <f t="shared" si="67"/>
        <v>0</v>
      </c>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3"/>
      <c r="AW202" s="3"/>
    </row>
    <row r="203" spans="1:49" s="44" customFormat="1" x14ac:dyDescent="0.35">
      <c r="A203" s="51" t="s">
        <v>2475</v>
      </c>
      <c r="B203" s="90">
        <v>8006</v>
      </c>
      <c r="C203" s="90" t="s">
        <v>790</v>
      </c>
      <c r="D203" s="139" t="s">
        <v>573</v>
      </c>
      <c r="E203" s="89"/>
      <c r="F203" s="169"/>
      <c r="G203" s="278"/>
      <c r="H203" s="274">
        <f t="shared" si="56"/>
        <v>0</v>
      </c>
      <c r="I203" s="715">
        <f t="shared" si="57"/>
        <v>0</v>
      </c>
      <c r="J203" s="282">
        <f t="shared" si="58"/>
        <v>0</v>
      </c>
      <c r="K203" s="337"/>
      <c r="L203" s="331"/>
      <c r="M203" s="585">
        <f t="shared" si="59"/>
        <v>0</v>
      </c>
      <c r="N203" s="585">
        <f t="shared" si="60"/>
        <v>0</v>
      </c>
      <c r="O203" s="314">
        <f t="shared" si="61"/>
        <v>0</v>
      </c>
      <c r="P203" s="336"/>
      <c r="Q203" s="326"/>
      <c r="R203" s="585">
        <f t="shared" si="62"/>
        <v>0</v>
      </c>
      <c r="S203" s="585">
        <f t="shared" si="63"/>
        <v>0</v>
      </c>
      <c r="T203" s="314">
        <f t="shared" si="64"/>
        <v>0</v>
      </c>
      <c r="U203" s="336"/>
      <c r="V203" s="326"/>
      <c r="W203" s="585">
        <f t="shared" si="65"/>
        <v>0</v>
      </c>
      <c r="X203" s="585">
        <f t="shared" si="66"/>
        <v>0</v>
      </c>
      <c r="Y203" s="314">
        <f t="shared" si="67"/>
        <v>0</v>
      </c>
      <c r="Z203" s="86"/>
      <c r="AA203" s="86"/>
      <c r="AB203" s="86"/>
      <c r="AC203" s="86"/>
      <c r="AD203" s="86"/>
      <c r="AE203" s="86"/>
      <c r="AF203" s="86"/>
      <c r="AG203" s="86"/>
      <c r="AH203" s="86"/>
      <c r="AI203" s="86"/>
      <c r="AJ203" s="86"/>
      <c r="AK203" s="86"/>
      <c r="AL203" s="86"/>
      <c r="AM203" s="86"/>
      <c r="AN203" s="86"/>
      <c r="AO203" s="86"/>
      <c r="AP203" s="86"/>
      <c r="AQ203" s="86"/>
      <c r="AR203" s="86"/>
      <c r="AS203" s="86"/>
      <c r="AT203" s="86"/>
      <c r="AU203" s="86"/>
      <c r="AV203" s="3"/>
      <c r="AW203" s="3"/>
    </row>
    <row r="204" spans="1:49" s="44" customFormat="1" x14ac:dyDescent="0.35">
      <c r="A204" s="51" t="s">
        <v>2476</v>
      </c>
      <c r="B204" s="90">
        <v>8006</v>
      </c>
      <c r="C204" s="90" t="s">
        <v>791</v>
      </c>
      <c r="D204" s="139" t="s">
        <v>573</v>
      </c>
      <c r="E204" s="89"/>
      <c r="F204" s="169"/>
      <c r="G204" s="278"/>
      <c r="H204" s="274">
        <f t="shared" si="56"/>
        <v>0</v>
      </c>
      <c r="I204" s="715">
        <f t="shared" si="57"/>
        <v>0</v>
      </c>
      <c r="J204" s="282">
        <f t="shared" si="58"/>
        <v>0</v>
      </c>
      <c r="K204" s="337"/>
      <c r="L204" s="331"/>
      <c r="M204" s="585">
        <f t="shared" si="59"/>
        <v>0</v>
      </c>
      <c r="N204" s="585">
        <f t="shared" si="60"/>
        <v>0</v>
      </c>
      <c r="O204" s="314">
        <f t="shared" si="61"/>
        <v>0</v>
      </c>
      <c r="P204" s="336"/>
      <c r="Q204" s="326"/>
      <c r="R204" s="585">
        <f t="shared" si="62"/>
        <v>0</v>
      </c>
      <c r="S204" s="585">
        <f t="shared" si="63"/>
        <v>0</v>
      </c>
      <c r="T204" s="314">
        <f t="shared" si="64"/>
        <v>0</v>
      </c>
      <c r="U204" s="336"/>
      <c r="V204" s="326"/>
      <c r="W204" s="585">
        <f t="shared" si="65"/>
        <v>0</v>
      </c>
      <c r="X204" s="585">
        <f t="shared" si="66"/>
        <v>0</v>
      </c>
      <c r="Y204" s="314">
        <f t="shared" si="67"/>
        <v>0</v>
      </c>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3"/>
      <c r="AW204" s="3"/>
    </row>
    <row r="205" spans="1:49" s="44" customFormat="1" x14ac:dyDescent="0.35">
      <c r="A205" s="51" t="s">
        <v>2477</v>
      </c>
      <c r="B205" s="90">
        <v>8006</v>
      </c>
      <c r="C205" s="90" t="s">
        <v>1635</v>
      </c>
      <c r="D205" s="139" t="s">
        <v>573</v>
      </c>
      <c r="E205" s="89"/>
      <c r="F205" s="169"/>
      <c r="G205" s="278"/>
      <c r="H205" s="274">
        <f t="shared" si="56"/>
        <v>0</v>
      </c>
      <c r="I205" s="715">
        <f t="shared" si="57"/>
        <v>0</v>
      </c>
      <c r="J205" s="282">
        <f t="shared" si="58"/>
        <v>0</v>
      </c>
      <c r="K205" s="337"/>
      <c r="L205" s="331"/>
      <c r="M205" s="585">
        <f t="shared" si="59"/>
        <v>0</v>
      </c>
      <c r="N205" s="585">
        <f t="shared" si="60"/>
        <v>0</v>
      </c>
      <c r="O205" s="314">
        <f t="shared" si="61"/>
        <v>0</v>
      </c>
      <c r="P205" s="336"/>
      <c r="Q205" s="326"/>
      <c r="R205" s="585">
        <f t="shared" si="62"/>
        <v>0</v>
      </c>
      <c r="S205" s="585">
        <f t="shared" si="63"/>
        <v>0</v>
      </c>
      <c r="T205" s="314">
        <f t="shared" si="64"/>
        <v>0</v>
      </c>
      <c r="U205" s="336"/>
      <c r="V205" s="326"/>
      <c r="W205" s="585">
        <f t="shared" si="65"/>
        <v>0</v>
      </c>
      <c r="X205" s="585">
        <f t="shared" si="66"/>
        <v>0</v>
      </c>
      <c r="Y205" s="314">
        <f t="shared" si="67"/>
        <v>0</v>
      </c>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3"/>
      <c r="AW205" s="3"/>
    </row>
    <row r="206" spans="1:49" s="44" customFormat="1" x14ac:dyDescent="0.35">
      <c r="A206" s="51" t="s">
        <v>2478</v>
      </c>
      <c r="B206" s="90">
        <v>8006</v>
      </c>
      <c r="C206" s="90" t="s">
        <v>792</v>
      </c>
      <c r="D206" s="139" t="s">
        <v>573</v>
      </c>
      <c r="E206" s="89"/>
      <c r="F206" s="169"/>
      <c r="G206" s="278"/>
      <c r="H206" s="274">
        <f t="shared" si="56"/>
        <v>0</v>
      </c>
      <c r="I206" s="715">
        <f t="shared" si="57"/>
        <v>0</v>
      </c>
      <c r="J206" s="282">
        <f t="shared" si="58"/>
        <v>0</v>
      </c>
      <c r="K206" s="337"/>
      <c r="L206" s="331"/>
      <c r="M206" s="585">
        <f t="shared" si="59"/>
        <v>0</v>
      </c>
      <c r="N206" s="585">
        <f t="shared" si="60"/>
        <v>0</v>
      </c>
      <c r="O206" s="314">
        <f t="shared" si="61"/>
        <v>0</v>
      </c>
      <c r="P206" s="336"/>
      <c r="Q206" s="326"/>
      <c r="R206" s="585">
        <f t="shared" si="62"/>
        <v>0</v>
      </c>
      <c r="S206" s="585">
        <f t="shared" si="63"/>
        <v>0</v>
      </c>
      <c r="T206" s="314">
        <f t="shared" si="64"/>
        <v>0</v>
      </c>
      <c r="U206" s="336"/>
      <c r="V206" s="326"/>
      <c r="W206" s="585">
        <f t="shared" si="65"/>
        <v>0</v>
      </c>
      <c r="X206" s="585">
        <f t="shared" si="66"/>
        <v>0</v>
      </c>
      <c r="Y206" s="314">
        <f t="shared" si="67"/>
        <v>0</v>
      </c>
      <c r="Z206" s="86"/>
      <c r="AA206" s="86"/>
      <c r="AB206" s="86"/>
      <c r="AC206" s="86"/>
      <c r="AD206" s="86"/>
      <c r="AE206" s="86"/>
      <c r="AF206" s="86"/>
      <c r="AG206" s="86"/>
      <c r="AH206" s="86"/>
      <c r="AI206" s="86"/>
      <c r="AJ206" s="86"/>
      <c r="AK206" s="86"/>
      <c r="AL206" s="86"/>
      <c r="AM206" s="86"/>
      <c r="AN206" s="86"/>
      <c r="AO206" s="86"/>
      <c r="AP206" s="86"/>
      <c r="AQ206" s="86"/>
      <c r="AR206" s="86"/>
      <c r="AS206" s="86"/>
      <c r="AT206" s="86"/>
      <c r="AU206" s="86"/>
      <c r="AV206" s="3"/>
      <c r="AW206" s="3"/>
    </row>
    <row r="207" spans="1:49" s="44" customFormat="1" x14ac:dyDescent="0.35">
      <c r="A207" s="51" t="s">
        <v>2479</v>
      </c>
      <c r="B207" s="90">
        <v>8006</v>
      </c>
      <c r="C207" s="90" t="s">
        <v>793</v>
      </c>
      <c r="D207" s="139" t="s">
        <v>573</v>
      </c>
      <c r="E207" s="89"/>
      <c r="F207" s="169"/>
      <c r="G207" s="278"/>
      <c r="H207" s="274">
        <f t="shared" si="56"/>
        <v>0</v>
      </c>
      <c r="I207" s="715">
        <f t="shared" si="57"/>
        <v>0</v>
      </c>
      <c r="J207" s="282">
        <f t="shared" si="58"/>
        <v>0</v>
      </c>
      <c r="K207" s="337"/>
      <c r="L207" s="331"/>
      <c r="M207" s="585">
        <f t="shared" si="59"/>
        <v>0</v>
      </c>
      <c r="N207" s="585">
        <f t="shared" si="60"/>
        <v>0</v>
      </c>
      <c r="O207" s="314">
        <f t="shared" si="61"/>
        <v>0</v>
      </c>
      <c r="P207" s="336"/>
      <c r="Q207" s="326"/>
      <c r="R207" s="585">
        <f t="shared" si="62"/>
        <v>0</v>
      </c>
      <c r="S207" s="585">
        <f t="shared" si="63"/>
        <v>0</v>
      </c>
      <c r="T207" s="314">
        <f t="shared" si="64"/>
        <v>0</v>
      </c>
      <c r="U207" s="336"/>
      <c r="V207" s="326"/>
      <c r="W207" s="585">
        <f t="shared" si="65"/>
        <v>0</v>
      </c>
      <c r="X207" s="585">
        <f t="shared" si="66"/>
        <v>0</v>
      </c>
      <c r="Y207" s="314">
        <f t="shared" si="67"/>
        <v>0</v>
      </c>
      <c r="Z207" s="86"/>
      <c r="AA207" s="86"/>
      <c r="AB207" s="86"/>
      <c r="AC207" s="86"/>
      <c r="AD207" s="86"/>
      <c r="AE207" s="86"/>
      <c r="AF207" s="86"/>
      <c r="AG207" s="86"/>
      <c r="AH207" s="86"/>
      <c r="AI207" s="86"/>
      <c r="AJ207" s="86"/>
      <c r="AK207" s="86"/>
      <c r="AL207" s="86"/>
      <c r="AM207" s="86"/>
      <c r="AN207" s="86"/>
      <c r="AO207" s="86"/>
      <c r="AP207" s="86"/>
      <c r="AQ207" s="86"/>
      <c r="AR207" s="86"/>
      <c r="AS207" s="86"/>
      <c r="AT207" s="86"/>
      <c r="AU207" s="86"/>
      <c r="AV207" s="3"/>
      <c r="AW207" s="3"/>
    </row>
    <row r="208" spans="1:49" s="44" customFormat="1" x14ac:dyDescent="0.35">
      <c r="A208" s="51" t="s">
        <v>2480</v>
      </c>
      <c r="B208" s="90">
        <v>8006</v>
      </c>
      <c r="C208" s="90" t="s">
        <v>794</v>
      </c>
      <c r="D208" s="139" t="s">
        <v>573</v>
      </c>
      <c r="E208" s="89"/>
      <c r="F208" s="169"/>
      <c r="G208" s="278"/>
      <c r="H208" s="274">
        <f t="shared" si="56"/>
        <v>0</v>
      </c>
      <c r="I208" s="715">
        <f t="shared" si="57"/>
        <v>0</v>
      </c>
      <c r="J208" s="282">
        <f t="shared" si="58"/>
        <v>0</v>
      </c>
      <c r="K208" s="337"/>
      <c r="L208" s="331"/>
      <c r="M208" s="585">
        <f t="shared" si="59"/>
        <v>0</v>
      </c>
      <c r="N208" s="585">
        <f t="shared" si="60"/>
        <v>0</v>
      </c>
      <c r="O208" s="314">
        <f t="shared" si="61"/>
        <v>0</v>
      </c>
      <c r="P208" s="336"/>
      <c r="Q208" s="326"/>
      <c r="R208" s="585">
        <f t="shared" si="62"/>
        <v>0</v>
      </c>
      <c r="S208" s="585">
        <f t="shared" si="63"/>
        <v>0</v>
      </c>
      <c r="T208" s="314">
        <f t="shared" si="64"/>
        <v>0</v>
      </c>
      <c r="U208" s="336"/>
      <c r="V208" s="326"/>
      <c r="W208" s="585">
        <f t="shared" si="65"/>
        <v>0</v>
      </c>
      <c r="X208" s="585">
        <f t="shared" si="66"/>
        <v>0</v>
      </c>
      <c r="Y208" s="314">
        <f t="shared" si="67"/>
        <v>0</v>
      </c>
      <c r="Z208" s="86"/>
      <c r="AA208" s="86"/>
      <c r="AB208" s="86"/>
      <c r="AC208" s="86"/>
      <c r="AD208" s="86"/>
      <c r="AE208" s="86"/>
      <c r="AF208" s="86"/>
      <c r="AG208" s="86"/>
      <c r="AH208" s="86"/>
      <c r="AI208" s="86"/>
      <c r="AJ208" s="86"/>
      <c r="AK208" s="86"/>
      <c r="AL208" s="86"/>
      <c r="AM208" s="86"/>
      <c r="AN208" s="86"/>
      <c r="AO208" s="86"/>
      <c r="AP208" s="86"/>
      <c r="AQ208" s="86"/>
      <c r="AR208" s="86"/>
      <c r="AS208" s="86"/>
      <c r="AT208" s="86"/>
      <c r="AU208" s="86"/>
      <c r="AV208" s="3"/>
      <c r="AW208" s="3"/>
    </row>
    <row r="209" spans="1:49" s="44" customFormat="1" x14ac:dyDescent="0.35">
      <c r="A209" s="51" t="s">
        <v>2481</v>
      </c>
      <c r="B209" s="90">
        <v>8006</v>
      </c>
      <c r="C209" s="90" t="s">
        <v>795</v>
      </c>
      <c r="D209" s="139" t="s">
        <v>573</v>
      </c>
      <c r="E209" s="89"/>
      <c r="F209" s="169"/>
      <c r="G209" s="278"/>
      <c r="H209" s="274">
        <f t="shared" si="56"/>
        <v>0</v>
      </c>
      <c r="I209" s="715">
        <f t="shared" si="57"/>
        <v>0</v>
      </c>
      <c r="J209" s="282">
        <f t="shared" si="58"/>
        <v>0</v>
      </c>
      <c r="K209" s="337"/>
      <c r="L209" s="331"/>
      <c r="M209" s="585">
        <f t="shared" si="59"/>
        <v>0</v>
      </c>
      <c r="N209" s="585">
        <f t="shared" si="60"/>
        <v>0</v>
      </c>
      <c r="O209" s="314">
        <f t="shared" si="61"/>
        <v>0</v>
      </c>
      <c r="P209" s="336"/>
      <c r="Q209" s="326"/>
      <c r="R209" s="585">
        <f t="shared" si="62"/>
        <v>0</v>
      </c>
      <c r="S209" s="585">
        <f t="shared" si="63"/>
        <v>0</v>
      </c>
      <c r="T209" s="314">
        <f t="shared" si="64"/>
        <v>0</v>
      </c>
      <c r="U209" s="336"/>
      <c r="V209" s="326"/>
      <c r="W209" s="585">
        <f t="shared" si="65"/>
        <v>0</v>
      </c>
      <c r="X209" s="585">
        <f t="shared" si="66"/>
        <v>0</v>
      </c>
      <c r="Y209" s="314">
        <f t="shared" si="67"/>
        <v>0</v>
      </c>
      <c r="Z209" s="86"/>
      <c r="AA209" s="86"/>
      <c r="AB209" s="86"/>
      <c r="AC209" s="86"/>
      <c r="AD209" s="86"/>
      <c r="AE209" s="86"/>
      <c r="AF209" s="86"/>
      <c r="AG209" s="86"/>
      <c r="AH209" s="86"/>
      <c r="AI209" s="86"/>
      <c r="AJ209" s="86"/>
      <c r="AK209" s="86"/>
      <c r="AL209" s="86"/>
      <c r="AM209" s="86"/>
      <c r="AN209" s="86"/>
      <c r="AO209" s="86"/>
      <c r="AP209" s="86"/>
      <c r="AQ209" s="86"/>
      <c r="AR209" s="86"/>
      <c r="AS209" s="86"/>
      <c r="AT209" s="86"/>
      <c r="AU209" s="86"/>
      <c r="AV209" s="3"/>
      <c r="AW209" s="3"/>
    </row>
    <row r="210" spans="1:49" s="44" customFormat="1" x14ac:dyDescent="0.35">
      <c r="A210" s="51" t="s">
        <v>2482</v>
      </c>
      <c r="B210" s="90">
        <v>8006</v>
      </c>
      <c r="C210" s="90" t="s">
        <v>796</v>
      </c>
      <c r="D210" s="139" t="s">
        <v>573</v>
      </c>
      <c r="E210" s="89"/>
      <c r="F210" s="169"/>
      <c r="G210" s="278"/>
      <c r="H210" s="274">
        <f t="shared" si="56"/>
        <v>0</v>
      </c>
      <c r="I210" s="715">
        <f t="shared" si="57"/>
        <v>0</v>
      </c>
      <c r="J210" s="282">
        <f t="shared" si="58"/>
        <v>0</v>
      </c>
      <c r="K210" s="337"/>
      <c r="L210" s="331"/>
      <c r="M210" s="585">
        <f t="shared" si="59"/>
        <v>0</v>
      </c>
      <c r="N210" s="585">
        <f t="shared" si="60"/>
        <v>0</v>
      </c>
      <c r="O210" s="314">
        <f t="shared" si="61"/>
        <v>0</v>
      </c>
      <c r="P210" s="336"/>
      <c r="Q210" s="326"/>
      <c r="R210" s="585">
        <f t="shared" si="62"/>
        <v>0</v>
      </c>
      <c r="S210" s="585">
        <f t="shared" si="63"/>
        <v>0</v>
      </c>
      <c r="T210" s="314">
        <f t="shared" si="64"/>
        <v>0</v>
      </c>
      <c r="U210" s="336"/>
      <c r="V210" s="326"/>
      <c r="W210" s="585">
        <f t="shared" si="65"/>
        <v>0</v>
      </c>
      <c r="X210" s="585">
        <f t="shared" si="66"/>
        <v>0</v>
      </c>
      <c r="Y210" s="314">
        <f t="shared" si="67"/>
        <v>0</v>
      </c>
      <c r="Z210" s="86"/>
      <c r="AA210" s="86"/>
      <c r="AB210" s="86"/>
      <c r="AC210" s="86"/>
      <c r="AD210" s="86"/>
      <c r="AE210" s="86"/>
      <c r="AF210" s="86"/>
      <c r="AG210" s="86"/>
      <c r="AH210" s="86"/>
      <c r="AI210" s="86"/>
      <c r="AJ210" s="86"/>
      <c r="AK210" s="86"/>
      <c r="AL210" s="86"/>
      <c r="AM210" s="86"/>
      <c r="AN210" s="86"/>
      <c r="AO210" s="86"/>
      <c r="AP210" s="86"/>
      <c r="AQ210" s="86"/>
      <c r="AR210" s="86"/>
      <c r="AS210" s="86"/>
      <c r="AT210" s="86"/>
      <c r="AU210" s="86"/>
      <c r="AV210" s="3"/>
      <c r="AW210" s="3"/>
    </row>
    <row r="211" spans="1:49" s="44" customFormat="1" x14ac:dyDescent="0.35">
      <c r="A211" s="51" t="s">
        <v>2483</v>
      </c>
      <c r="B211" s="90">
        <v>8006</v>
      </c>
      <c r="C211" s="90" t="s">
        <v>797</v>
      </c>
      <c r="D211" s="139" t="s">
        <v>573</v>
      </c>
      <c r="E211" s="89"/>
      <c r="F211" s="169"/>
      <c r="G211" s="278"/>
      <c r="H211" s="274">
        <f t="shared" si="56"/>
        <v>0</v>
      </c>
      <c r="I211" s="715">
        <f t="shared" si="57"/>
        <v>0</v>
      </c>
      <c r="J211" s="282">
        <f t="shared" si="58"/>
        <v>0</v>
      </c>
      <c r="K211" s="337"/>
      <c r="L211" s="331"/>
      <c r="M211" s="585">
        <f t="shared" si="59"/>
        <v>0</v>
      </c>
      <c r="N211" s="585">
        <f t="shared" si="60"/>
        <v>0</v>
      </c>
      <c r="O211" s="314">
        <f t="shared" si="61"/>
        <v>0</v>
      </c>
      <c r="P211" s="336"/>
      <c r="Q211" s="326"/>
      <c r="R211" s="585">
        <f t="shared" si="62"/>
        <v>0</v>
      </c>
      <c r="S211" s="585">
        <f t="shared" si="63"/>
        <v>0</v>
      </c>
      <c r="T211" s="314">
        <f t="shared" si="64"/>
        <v>0</v>
      </c>
      <c r="U211" s="336"/>
      <c r="V211" s="326"/>
      <c r="W211" s="585">
        <f t="shared" si="65"/>
        <v>0</v>
      </c>
      <c r="X211" s="585">
        <f t="shared" si="66"/>
        <v>0</v>
      </c>
      <c r="Y211" s="314">
        <f t="shared" si="67"/>
        <v>0</v>
      </c>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3"/>
      <c r="AW211" s="3"/>
    </row>
    <row r="212" spans="1:49" s="44" customFormat="1" x14ac:dyDescent="0.35">
      <c r="A212" s="51" t="s">
        <v>2484</v>
      </c>
      <c r="B212" s="90">
        <v>8006</v>
      </c>
      <c r="C212" s="90" t="s">
        <v>1636</v>
      </c>
      <c r="D212" s="139" t="s">
        <v>573</v>
      </c>
      <c r="E212" s="89"/>
      <c r="F212" s="169"/>
      <c r="G212" s="278"/>
      <c r="H212" s="274">
        <f t="shared" si="56"/>
        <v>0</v>
      </c>
      <c r="I212" s="715">
        <f t="shared" si="57"/>
        <v>0</v>
      </c>
      <c r="J212" s="282">
        <f t="shared" si="58"/>
        <v>0</v>
      </c>
      <c r="K212" s="337"/>
      <c r="L212" s="331"/>
      <c r="M212" s="585">
        <f t="shared" si="59"/>
        <v>0</v>
      </c>
      <c r="N212" s="585">
        <f t="shared" si="60"/>
        <v>0</v>
      </c>
      <c r="O212" s="314">
        <f t="shared" si="61"/>
        <v>0</v>
      </c>
      <c r="P212" s="336"/>
      <c r="Q212" s="326"/>
      <c r="R212" s="585">
        <f t="shared" si="62"/>
        <v>0</v>
      </c>
      <c r="S212" s="585">
        <f t="shared" si="63"/>
        <v>0</v>
      </c>
      <c r="T212" s="314">
        <f t="shared" si="64"/>
        <v>0</v>
      </c>
      <c r="U212" s="336"/>
      <c r="V212" s="326"/>
      <c r="W212" s="585">
        <f t="shared" si="65"/>
        <v>0</v>
      </c>
      <c r="X212" s="585">
        <f t="shared" si="66"/>
        <v>0</v>
      </c>
      <c r="Y212" s="314">
        <f t="shared" si="67"/>
        <v>0</v>
      </c>
      <c r="Z212" s="86"/>
      <c r="AA212" s="86"/>
      <c r="AB212" s="86"/>
      <c r="AC212" s="86"/>
      <c r="AD212" s="86"/>
      <c r="AE212" s="86"/>
      <c r="AF212" s="86"/>
      <c r="AG212" s="86"/>
      <c r="AH212" s="86"/>
      <c r="AI212" s="86"/>
      <c r="AJ212" s="86"/>
      <c r="AK212" s="86"/>
      <c r="AL212" s="86"/>
      <c r="AM212" s="86"/>
      <c r="AN212" s="86"/>
      <c r="AO212" s="86"/>
      <c r="AP212" s="86"/>
      <c r="AQ212" s="86"/>
      <c r="AR212" s="86"/>
      <c r="AS212" s="86"/>
      <c r="AT212" s="86"/>
      <c r="AU212" s="86"/>
      <c r="AV212" s="3"/>
      <c r="AW212" s="3"/>
    </row>
    <row r="213" spans="1:49" s="44" customFormat="1" x14ac:dyDescent="0.35">
      <c r="A213" s="51" t="s">
        <v>2485</v>
      </c>
      <c r="B213" s="90">
        <v>8006</v>
      </c>
      <c r="C213" s="90" t="s">
        <v>694</v>
      </c>
      <c r="D213" s="139" t="s">
        <v>573</v>
      </c>
      <c r="E213" s="89"/>
      <c r="F213" s="169"/>
      <c r="G213" s="278"/>
      <c r="H213" s="274">
        <f t="shared" si="56"/>
        <v>0</v>
      </c>
      <c r="I213" s="715">
        <f t="shared" si="57"/>
        <v>0</v>
      </c>
      <c r="J213" s="282">
        <f t="shared" si="58"/>
        <v>0</v>
      </c>
      <c r="K213" s="337"/>
      <c r="L213" s="331"/>
      <c r="M213" s="585">
        <f t="shared" si="59"/>
        <v>0</v>
      </c>
      <c r="N213" s="585">
        <f t="shared" si="60"/>
        <v>0</v>
      </c>
      <c r="O213" s="314">
        <f t="shared" si="61"/>
        <v>0</v>
      </c>
      <c r="P213" s="336"/>
      <c r="Q213" s="326"/>
      <c r="R213" s="585">
        <f t="shared" si="62"/>
        <v>0</v>
      </c>
      <c r="S213" s="585">
        <f t="shared" si="63"/>
        <v>0</v>
      </c>
      <c r="T213" s="314">
        <f t="shared" si="64"/>
        <v>0</v>
      </c>
      <c r="U213" s="336"/>
      <c r="V213" s="326"/>
      <c r="W213" s="585">
        <f t="shared" si="65"/>
        <v>0</v>
      </c>
      <c r="X213" s="585">
        <f t="shared" si="66"/>
        <v>0</v>
      </c>
      <c r="Y213" s="314">
        <f t="shared" si="67"/>
        <v>0</v>
      </c>
      <c r="Z213" s="86"/>
      <c r="AA213" s="86"/>
      <c r="AB213" s="86"/>
      <c r="AC213" s="86"/>
      <c r="AD213" s="86"/>
      <c r="AE213" s="86"/>
      <c r="AF213" s="86"/>
      <c r="AG213" s="86"/>
      <c r="AH213" s="86"/>
      <c r="AI213" s="86"/>
      <c r="AJ213" s="86"/>
      <c r="AK213" s="86"/>
      <c r="AL213" s="86"/>
      <c r="AM213" s="86"/>
      <c r="AN213" s="86"/>
      <c r="AO213" s="86"/>
      <c r="AP213" s="86"/>
      <c r="AQ213" s="86"/>
      <c r="AR213" s="86"/>
      <c r="AS213" s="86"/>
      <c r="AT213" s="86"/>
      <c r="AU213" s="86"/>
      <c r="AV213" s="3"/>
      <c r="AW213" s="3"/>
    </row>
    <row r="214" spans="1:49" s="44" customFormat="1" x14ac:dyDescent="0.35">
      <c r="A214" s="51" t="s">
        <v>2486</v>
      </c>
      <c r="B214" s="90">
        <v>8006</v>
      </c>
      <c r="C214" s="90" t="s">
        <v>696</v>
      </c>
      <c r="D214" s="139" t="s">
        <v>573</v>
      </c>
      <c r="E214" s="89"/>
      <c r="F214" s="169"/>
      <c r="G214" s="278"/>
      <c r="H214" s="274">
        <f t="shared" si="56"/>
        <v>0</v>
      </c>
      <c r="I214" s="715">
        <f t="shared" si="57"/>
        <v>0</v>
      </c>
      <c r="J214" s="282">
        <f t="shared" si="58"/>
        <v>0</v>
      </c>
      <c r="K214" s="337"/>
      <c r="L214" s="331"/>
      <c r="M214" s="585">
        <f t="shared" si="59"/>
        <v>0</v>
      </c>
      <c r="N214" s="585">
        <f t="shared" si="60"/>
        <v>0</v>
      </c>
      <c r="O214" s="314">
        <f t="shared" si="61"/>
        <v>0</v>
      </c>
      <c r="P214" s="336"/>
      <c r="Q214" s="326"/>
      <c r="R214" s="585">
        <f t="shared" si="62"/>
        <v>0</v>
      </c>
      <c r="S214" s="585">
        <f t="shared" si="63"/>
        <v>0</v>
      </c>
      <c r="T214" s="314">
        <f t="shared" si="64"/>
        <v>0</v>
      </c>
      <c r="U214" s="336"/>
      <c r="V214" s="326"/>
      <c r="W214" s="585">
        <f t="shared" si="65"/>
        <v>0</v>
      </c>
      <c r="X214" s="585">
        <f t="shared" si="66"/>
        <v>0</v>
      </c>
      <c r="Y214" s="314">
        <f t="shared" si="67"/>
        <v>0</v>
      </c>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3"/>
      <c r="AW214" s="3"/>
    </row>
    <row r="215" spans="1:49" s="44" customFormat="1" x14ac:dyDescent="0.35">
      <c r="A215" s="51" t="s">
        <v>2487</v>
      </c>
      <c r="B215" s="90">
        <v>8006</v>
      </c>
      <c r="C215" s="90" t="s">
        <v>698</v>
      </c>
      <c r="D215" s="139" t="s">
        <v>573</v>
      </c>
      <c r="E215" s="89"/>
      <c r="F215" s="169"/>
      <c r="G215" s="278"/>
      <c r="H215" s="274">
        <f t="shared" si="56"/>
        <v>0</v>
      </c>
      <c r="I215" s="715">
        <f t="shared" si="57"/>
        <v>0</v>
      </c>
      <c r="J215" s="282">
        <f t="shared" si="58"/>
        <v>0</v>
      </c>
      <c r="K215" s="337"/>
      <c r="L215" s="331"/>
      <c r="M215" s="585">
        <f t="shared" si="59"/>
        <v>0</v>
      </c>
      <c r="N215" s="585">
        <f t="shared" si="60"/>
        <v>0</v>
      </c>
      <c r="O215" s="314">
        <f t="shared" si="61"/>
        <v>0</v>
      </c>
      <c r="P215" s="336"/>
      <c r="Q215" s="326"/>
      <c r="R215" s="585">
        <f t="shared" si="62"/>
        <v>0</v>
      </c>
      <c r="S215" s="585">
        <f t="shared" si="63"/>
        <v>0</v>
      </c>
      <c r="T215" s="314">
        <f t="shared" si="64"/>
        <v>0</v>
      </c>
      <c r="U215" s="336"/>
      <c r="V215" s="326"/>
      <c r="W215" s="585">
        <f t="shared" si="65"/>
        <v>0</v>
      </c>
      <c r="X215" s="585">
        <f t="shared" si="66"/>
        <v>0</v>
      </c>
      <c r="Y215" s="314">
        <f t="shared" si="67"/>
        <v>0</v>
      </c>
      <c r="Z215" s="86"/>
      <c r="AA215" s="86"/>
      <c r="AB215" s="86"/>
      <c r="AC215" s="86"/>
      <c r="AD215" s="86"/>
      <c r="AE215" s="86"/>
      <c r="AF215" s="86"/>
      <c r="AG215" s="86"/>
      <c r="AH215" s="86"/>
      <c r="AI215" s="86"/>
      <c r="AJ215" s="86"/>
      <c r="AK215" s="86"/>
      <c r="AL215" s="86"/>
      <c r="AM215" s="86"/>
      <c r="AN215" s="86"/>
      <c r="AO215" s="86"/>
      <c r="AP215" s="86"/>
      <c r="AQ215" s="86"/>
      <c r="AR215" s="86"/>
      <c r="AS215" s="86"/>
      <c r="AT215" s="86"/>
      <c r="AU215" s="86"/>
      <c r="AV215" s="3"/>
      <c r="AW215" s="3"/>
    </row>
    <row r="216" spans="1:49" s="44" customFormat="1" x14ac:dyDescent="0.35">
      <c r="A216" s="51" t="s">
        <v>2488</v>
      </c>
      <c r="B216" s="90">
        <v>8006</v>
      </c>
      <c r="C216" s="90" t="s">
        <v>699</v>
      </c>
      <c r="D216" s="139" t="s">
        <v>573</v>
      </c>
      <c r="E216" s="89"/>
      <c r="F216" s="169"/>
      <c r="G216" s="278"/>
      <c r="H216" s="274">
        <f t="shared" si="56"/>
        <v>0</v>
      </c>
      <c r="I216" s="715">
        <f t="shared" si="57"/>
        <v>0</v>
      </c>
      <c r="J216" s="282">
        <f t="shared" si="58"/>
        <v>0</v>
      </c>
      <c r="K216" s="337"/>
      <c r="L216" s="331"/>
      <c r="M216" s="585">
        <f t="shared" si="59"/>
        <v>0</v>
      </c>
      <c r="N216" s="585">
        <f t="shared" si="60"/>
        <v>0</v>
      </c>
      <c r="O216" s="314">
        <f t="shared" si="61"/>
        <v>0</v>
      </c>
      <c r="P216" s="336"/>
      <c r="Q216" s="326"/>
      <c r="R216" s="585">
        <f t="shared" si="62"/>
        <v>0</v>
      </c>
      <c r="S216" s="585">
        <f t="shared" si="63"/>
        <v>0</v>
      </c>
      <c r="T216" s="314">
        <f t="shared" si="64"/>
        <v>0</v>
      </c>
      <c r="U216" s="336"/>
      <c r="V216" s="326"/>
      <c r="W216" s="585">
        <f t="shared" si="65"/>
        <v>0</v>
      </c>
      <c r="X216" s="585">
        <f t="shared" si="66"/>
        <v>0</v>
      </c>
      <c r="Y216" s="314">
        <f t="shared" si="67"/>
        <v>0</v>
      </c>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3"/>
      <c r="AW216" s="3"/>
    </row>
    <row r="217" spans="1:49" s="44" customFormat="1" x14ac:dyDescent="0.35">
      <c r="A217" s="51" t="s">
        <v>2489</v>
      </c>
      <c r="B217" s="90">
        <v>8006</v>
      </c>
      <c r="C217" s="90" t="s">
        <v>700</v>
      </c>
      <c r="D217" s="139" t="s">
        <v>573</v>
      </c>
      <c r="E217" s="89"/>
      <c r="F217" s="169"/>
      <c r="G217" s="278"/>
      <c r="H217" s="274">
        <f t="shared" si="56"/>
        <v>0</v>
      </c>
      <c r="I217" s="715">
        <f t="shared" si="57"/>
        <v>0</v>
      </c>
      <c r="J217" s="282">
        <f t="shared" si="58"/>
        <v>0</v>
      </c>
      <c r="K217" s="337"/>
      <c r="L217" s="331"/>
      <c r="M217" s="585">
        <f t="shared" si="59"/>
        <v>0</v>
      </c>
      <c r="N217" s="585">
        <f t="shared" si="60"/>
        <v>0</v>
      </c>
      <c r="O217" s="314">
        <f t="shared" si="61"/>
        <v>0</v>
      </c>
      <c r="P217" s="336"/>
      <c r="Q217" s="326"/>
      <c r="R217" s="585">
        <f t="shared" si="62"/>
        <v>0</v>
      </c>
      <c r="S217" s="585">
        <f t="shared" si="63"/>
        <v>0</v>
      </c>
      <c r="T217" s="314">
        <f t="shared" si="64"/>
        <v>0</v>
      </c>
      <c r="U217" s="336"/>
      <c r="V217" s="326"/>
      <c r="W217" s="585">
        <f t="shared" si="65"/>
        <v>0</v>
      </c>
      <c r="X217" s="585">
        <f t="shared" si="66"/>
        <v>0</v>
      </c>
      <c r="Y217" s="314">
        <f t="shared" si="67"/>
        <v>0</v>
      </c>
      <c r="Z217" s="86"/>
      <c r="AA217" s="86"/>
      <c r="AB217" s="86"/>
      <c r="AC217" s="86"/>
      <c r="AD217" s="86"/>
      <c r="AE217" s="86"/>
      <c r="AF217" s="86"/>
      <c r="AG217" s="86"/>
      <c r="AH217" s="86"/>
      <c r="AI217" s="86"/>
      <c r="AJ217" s="86"/>
      <c r="AK217" s="86"/>
      <c r="AL217" s="86"/>
      <c r="AM217" s="86"/>
      <c r="AN217" s="86"/>
      <c r="AO217" s="86"/>
      <c r="AP217" s="86"/>
      <c r="AQ217" s="86"/>
      <c r="AR217" s="86"/>
      <c r="AS217" s="86"/>
      <c r="AT217" s="86"/>
      <c r="AU217" s="86"/>
      <c r="AV217" s="3"/>
      <c r="AW217" s="3"/>
    </row>
    <row r="218" spans="1:49" s="44" customFormat="1" x14ac:dyDescent="0.35">
      <c r="A218" s="51" t="s">
        <v>2490</v>
      </c>
      <c r="B218" s="90">
        <v>8006</v>
      </c>
      <c r="C218" s="90" t="s">
        <v>701</v>
      </c>
      <c r="D218" s="139" t="s">
        <v>21</v>
      </c>
      <c r="E218" s="89"/>
      <c r="F218" s="169"/>
      <c r="G218" s="278"/>
      <c r="H218" s="274">
        <f t="shared" si="56"/>
        <v>0</v>
      </c>
      <c r="I218" s="715">
        <f t="shared" si="57"/>
        <v>0</v>
      </c>
      <c r="J218" s="282">
        <f t="shared" si="58"/>
        <v>0</v>
      </c>
      <c r="K218" s="337"/>
      <c r="L218" s="331"/>
      <c r="M218" s="585">
        <f t="shared" si="59"/>
        <v>0</v>
      </c>
      <c r="N218" s="585">
        <f t="shared" si="60"/>
        <v>0</v>
      </c>
      <c r="O218" s="314">
        <f t="shared" si="61"/>
        <v>0</v>
      </c>
      <c r="P218" s="336"/>
      <c r="Q218" s="326"/>
      <c r="R218" s="585">
        <f t="shared" si="62"/>
        <v>0</v>
      </c>
      <c r="S218" s="585">
        <f t="shared" si="63"/>
        <v>0</v>
      </c>
      <c r="T218" s="314">
        <f t="shared" si="64"/>
        <v>0</v>
      </c>
      <c r="U218" s="336"/>
      <c r="V218" s="326"/>
      <c r="W218" s="585">
        <f t="shared" si="65"/>
        <v>0</v>
      </c>
      <c r="X218" s="585">
        <f t="shared" si="66"/>
        <v>0</v>
      </c>
      <c r="Y218" s="314">
        <f t="shared" si="67"/>
        <v>0</v>
      </c>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3"/>
      <c r="AW218" s="3"/>
    </row>
    <row r="219" spans="1:49" s="44" customFormat="1" x14ac:dyDescent="0.35">
      <c r="A219" s="51" t="s">
        <v>2491</v>
      </c>
      <c r="B219" s="90">
        <v>8006</v>
      </c>
      <c r="C219" s="90" t="s">
        <v>798</v>
      </c>
      <c r="D219" s="139" t="s">
        <v>21</v>
      </c>
      <c r="E219" s="89"/>
      <c r="F219" s="169"/>
      <c r="G219" s="278"/>
      <c r="H219" s="274">
        <f t="shared" si="56"/>
        <v>0</v>
      </c>
      <c r="I219" s="715">
        <f t="shared" si="57"/>
        <v>0</v>
      </c>
      <c r="J219" s="282">
        <f t="shared" si="58"/>
        <v>0</v>
      </c>
      <c r="K219" s="337"/>
      <c r="L219" s="331"/>
      <c r="M219" s="585">
        <f t="shared" si="59"/>
        <v>0</v>
      </c>
      <c r="N219" s="585">
        <f t="shared" si="60"/>
        <v>0</v>
      </c>
      <c r="O219" s="314">
        <f t="shared" si="61"/>
        <v>0</v>
      </c>
      <c r="P219" s="336"/>
      <c r="Q219" s="326"/>
      <c r="R219" s="585">
        <f t="shared" si="62"/>
        <v>0</v>
      </c>
      <c r="S219" s="585">
        <f t="shared" si="63"/>
        <v>0</v>
      </c>
      <c r="T219" s="314">
        <f t="shared" si="64"/>
        <v>0</v>
      </c>
      <c r="U219" s="336"/>
      <c r="V219" s="326"/>
      <c r="W219" s="585">
        <f t="shared" si="65"/>
        <v>0</v>
      </c>
      <c r="X219" s="585">
        <f t="shared" si="66"/>
        <v>0</v>
      </c>
      <c r="Y219" s="314">
        <f t="shared" si="67"/>
        <v>0</v>
      </c>
      <c r="Z219" s="86"/>
      <c r="AA219" s="86"/>
      <c r="AB219" s="86"/>
      <c r="AC219" s="86"/>
      <c r="AD219" s="86"/>
      <c r="AE219" s="86"/>
      <c r="AF219" s="86"/>
      <c r="AG219" s="86"/>
      <c r="AH219" s="86"/>
      <c r="AI219" s="86"/>
      <c r="AJ219" s="86"/>
      <c r="AK219" s="86"/>
      <c r="AL219" s="86"/>
      <c r="AM219" s="86"/>
      <c r="AN219" s="86"/>
      <c r="AO219" s="86"/>
      <c r="AP219" s="86"/>
      <c r="AQ219" s="86"/>
      <c r="AR219" s="86"/>
      <c r="AS219" s="86"/>
      <c r="AT219" s="86"/>
      <c r="AU219" s="86"/>
      <c r="AV219" s="3"/>
      <c r="AW219" s="3"/>
    </row>
    <row r="220" spans="1:49" s="44" customFormat="1" x14ac:dyDescent="0.35">
      <c r="A220" s="51" t="s">
        <v>2492</v>
      </c>
      <c r="B220" s="90">
        <v>8006</v>
      </c>
      <c r="C220" s="90" t="s">
        <v>799</v>
      </c>
      <c r="D220" s="139" t="s">
        <v>21</v>
      </c>
      <c r="E220" s="89"/>
      <c r="F220" s="169"/>
      <c r="G220" s="278"/>
      <c r="H220" s="274">
        <f t="shared" si="56"/>
        <v>0</v>
      </c>
      <c r="I220" s="715">
        <f t="shared" si="57"/>
        <v>0</v>
      </c>
      <c r="J220" s="282">
        <f t="shared" si="58"/>
        <v>0</v>
      </c>
      <c r="K220" s="337"/>
      <c r="L220" s="331"/>
      <c r="M220" s="585">
        <f t="shared" si="59"/>
        <v>0</v>
      </c>
      <c r="N220" s="585">
        <f t="shared" si="60"/>
        <v>0</v>
      </c>
      <c r="O220" s="314">
        <f t="shared" si="61"/>
        <v>0</v>
      </c>
      <c r="P220" s="336"/>
      <c r="Q220" s="326"/>
      <c r="R220" s="585">
        <f t="shared" si="62"/>
        <v>0</v>
      </c>
      <c r="S220" s="585">
        <f t="shared" si="63"/>
        <v>0</v>
      </c>
      <c r="T220" s="314">
        <f t="shared" si="64"/>
        <v>0</v>
      </c>
      <c r="U220" s="336"/>
      <c r="V220" s="326"/>
      <c r="W220" s="585">
        <f t="shared" si="65"/>
        <v>0</v>
      </c>
      <c r="X220" s="585">
        <f t="shared" si="66"/>
        <v>0</v>
      </c>
      <c r="Y220" s="314">
        <f t="shared" si="67"/>
        <v>0</v>
      </c>
      <c r="Z220" s="86"/>
      <c r="AA220" s="86"/>
      <c r="AB220" s="86"/>
      <c r="AC220" s="86"/>
      <c r="AD220" s="86"/>
      <c r="AE220" s="86"/>
      <c r="AF220" s="86"/>
      <c r="AG220" s="86"/>
      <c r="AH220" s="86"/>
      <c r="AI220" s="86"/>
      <c r="AJ220" s="86"/>
      <c r="AK220" s="86"/>
      <c r="AL220" s="86"/>
      <c r="AM220" s="86"/>
      <c r="AN220" s="86"/>
      <c r="AO220" s="86"/>
      <c r="AP220" s="86"/>
      <c r="AQ220" s="86"/>
      <c r="AR220" s="86"/>
      <c r="AS220" s="86"/>
      <c r="AT220" s="86"/>
      <c r="AU220" s="86"/>
      <c r="AV220" s="3"/>
      <c r="AW220" s="3"/>
    </row>
    <row r="221" spans="1:49" s="44" customFormat="1" x14ac:dyDescent="0.35">
      <c r="A221" s="51" t="s">
        <v>2493</v>
      </c>
      <c r="B221" s="90">
        <v>8006</v>
      </c>
      <c r="C221" s="90" t="s">
        <v>800</v>
      </c>
      <c r="D221" s="139" t="s">
        <v>21</v>
      </c>
      <c r="E221" s="89"/>
      <c r="F221" s="169"/>
      <c r="G221" s="278"/>
      <c r="H221" s="274">
        <f t="shared" si="56"/>
        <v>0</v>
      </c>
      <c r="I221" s="715">
        <f t="shared" si="57"/>
        <v>0</v>
      </c>
      <c r="J221" s="282">
        <f t="shared" si="58"/>
        <v>0</v>
      </c>
      <c r="K221" s="337"/>
      <c r="L221" s="331"/>
      <c r="M221" s="585">
        <f t="shared" si="59"/>
        <v>0</v>
      </c>
      <c r="N221" s="585">
        <f t="shared" si="60"/>
        <v>0</v>
      </c>
      <c r="O221" s="314">
        <f t="shared" si="61"/>
        <v>0</v>
      </c>
      <c r="P221" s="336"/>
      <c r="Q221" s="326"/>
      <c r="R221" s="585">
        <f t="shared" si="62"/>
        <v>0</v>
      </c>
      <c r="S221" s="585">
        <f t="shared" si="63"/>
        <v>0</v>
      </c>
      <c r="T221" s="314">
        <f t="shared" si="64"/>
        <v>0</v>
      </c>
      <c r="U221" s="336"/>
      <c r="V221" s="326"/>
      <c r="W221" s="585">
        <f t="shared" si="65"/>
        <v>0</v>
      </c>
      <c r="X221" s="585">
        <f t="shared" si="66"/>
        <v>0</v>
      </c>
      <c r="Y221" s="314">
        <f t="shared" si="67"/>
        <v>0</v>
      </c>
      <c r="Z221" s="86"/>
      <c r="AA221" s="86"/>
      <c r="AB221" s="86"/>
      <c r="AC221" s="86"/>
      <c r="AD221" s="86"/>
      <c r="AE221" s="86"/>
      <c r="AF221" s="86"/>
      <c r="AG221" s="86"/>
      <c r="AH221" s="86"/>
      <c r="AI221" s="86"/>
      <c r="AJ221" s="86"/>
      <c r="AK221" s="86"/>
      <c r="AL221" s="86"/>
      <c r="AM221" s="86"/>
      <c r="AN221" s="86"/>
      <c r="AO221" s="86"/>
      <c r="AP221" s="86"/>
      <c r="AQ221" s="86"/>
      <c r="AR221" s="86"/>
      <c r="AS221" s="86"/>
      <c r="AT221" s="86"/>
      <c r="AU221" s="86"/>
      <c r="AV221" s="3"/>
      <c r="AW221" s="3"/>
    </row>
    <row r="222" spans="1:49" s="44" customFormat="1" x14ac:dyDescent="0.35">
      <c r="A222" s="51" t="s">
        <v>2494</v>
      </c>
      <c r="B222" s="90">
        <v>8006</v>
      </c>
      <c r="C222" s="90" t="s">
        <v>1637</v>
      </c>
      <c r="D222" s="139" t="s">
        <v>21</v>
      </c>
      <c r="E222" s="89"/>
      <c r="F222" s="169"/>
      <c r="G222" s="278"/>
      <c r="H222" s="274">
        <f t="shared" si="56"/>
        <v>0</v>
      </c>
      <c r="I222" s="715">
        <f t="shared" si="57"/>
        <v>0</v>
      </c>
      <c r="J222" s="282">
        <f t="shared" si="58"/>
        <v>0</v>
      </c>
      <c r="K222" s="337"/>
      <c r="L222" s="331"/>
      <c r="M222" s="585">
        <f t="shared" si="59"/>
        <v>0</v>
      </c>
      <c r="N222" s="585">
        <f t="shared" si="60"/>
        <v>0</v>
      </c>
      <c r="O222" s="314">
        <f t="shared" si="61"/>
        <v>0</v>
      </c>
      <c r="P222" s="336"/>
      <c r="Q222" s="326"/>
      <c r="R222" s="585">
        <f t="shared" si="62"/>
        <v>0</v>
      </c>
      <c r="S222" s="585">
        <f t="shared" si="63"/>
        <v>0</v>
      </c>
      <c r="T222" s="314">
        <f t="shared" si="64"/>
        <v>0</v>
      </c>
      <c r="U222" s="336"/>
      <c r="V222" s="326"/>
      <c r="W222" s="585">
        <f t="shared" si="65"/>
        <v>0</v>
      </c>
      <c r="X222" s="585">
        <f t="shared" si="66"/>
        <v>0</v>
      </c>
      <c r="Y222" s="314">
        <f t="shared" si="67"/>
        <v>0</v>
      </c>
      <c r="Z222" s="86"/>
      <c r="AA222" s="86"/>
      <c r="AB222" s="86"/>
      <c r="AC222" s="86"/>
      <c r="AD222" s="86"/>
      <c r="AE222" s="86"/>
      <c r="AF222" s="86"/>
      <c r="AG222" s="86"/>
      <c r="AH222" s="86"/>
      <c r="AI222" s="86"/>
      <c r="AJ222" s="86"/>
      <c r="AK222" s="86"/>
      <c r="AL222" s="86"/>
      <c r="AM222" s="86"/>
      <c r="AN222" s="86"/>
      <c r="AO222" s="86"/>
      <c r="AP222" s="86"/>
      <c r="AQ222" s="86"/>
      <c r="AR222" s="86"/>
      <c r="AS222" s="86"/>
      <c r="AT222" s="86"/>
      <c r="AU222" s="86"/>
      <c r="AV222" s="3"/>
      <c r="AW222" s="3"/>
    </row>
    <row r="223" spans="1:49" s="44" customFormat="1" x14ac:dyDescent="0.35">
      <c r="A223" s="51" t="s">
        <v>2495</v>
      </c>
      <c r="B223" s="90">
        <v>8006</v>
      </c>
      <c r="C223" s="90" t="s">
        <v>695</v>
      </c>
      <c r="D223" s="139" t="s">
        <v>21</v>
      </c>
      <c r="E223" s="89"/>
      <c r="F223" s="169"/>
      <c r="G223" s="278"/>
      <c r="H223" s="274">
        <f t="shared" si="56"/>
        <v>0</v>
      </c>
      <c r="I223" s="715">
        <f t="shared" si="57"/>
        <v>0</v>
      </c>
      <c r="J223" s="282">
        <f t="shared" si="58"/>
        <v>0</v>
      </c>
      <c r="K223" s="337"/>
      <c r="L223" s="331"/>
      <c r="M223" s="585">
        <f t="shared" si="59"/>
        <v>0</v>
      </c>
      <c r="N223" s="585">
        <f t="shared" si="60"/>
        <v>0</v>
      </c>
      <c r="O223" s="314">
        <f t="shared" si="61"/>
        <v>0</v>
      </c>
      <c r="P223" s="336"/>
      <c r="Q223" s="326"/>
      <c r="R223" s="585">
        <f t="shared" si="62"/>
        <v>0</v>
      </c>
      <c r="S223" s="585">
        <f t="shared" si="63"/>
        <v>0</v>
      </c>
      <c r="T223" s="314">
        <f t="shared" si="64"/>
        <v>0</v>
      </c>
      <c r="U223" s="336"/>
      <c r="V223" s="326"/>
      <c r="W223" s="585">
        <f t="shared" si="65"/>
        <v>0</v>
      </c>
      <c r="X223" s="585">
        <f t="shared" si="66"/>
        <v>0</v>
      </c>
      <c r="Y223" s="314">
        <f t="shared" si="67"/>
        <v>0</v>
      </c>
      <c r="Z223" s="86"/>
      <c r="AA223" s="86"/>
      <c r="AB223" s="86"/>
      <c r="AC223" s="86"/>
      <c r="AD223" s="86"/>
      <c r="AE223" s="86"/>
      <c r="AF223" s="86"/>
      <c r="AG223" s="86"/>
      <c r="AH223" s="86"/>
      <c r="AI223" s="86"/>
      <c r="AJ223" s="86"/>
      <c r="AK223" s="86"/>
      <c r="AL223" s="86"/>
      <c r="AM223" s="86"/>
      <c r="AN223" s="86"/>
      <c r="AO223" s="86"/>
      <c r="AP223" s="86"/>
      <c r="AQ223" s="86"/>
      <c r="AR223" s="86"/>
      <c r="AS223" s="86"/>
      <c r="AT223" s="86"/>
      <c r="AU223" s="86"/>
      <c r="AV223" s="3"/>
      <c r="AW223" s="3"/>
    </row>
    <row r="224" spans="1:49" s="44" customFormat="1" x14ac:dyDescent="0.35">
      <c r="A224" s="51" t="s">
        <v>2496</v>
      </c>
      <c r="B224" s="90">
        <v>8006</v>
      </c>
      <c r="C224" s="90" t="s">
        <v>697</v>
      </c>
      <c r="D224" s="139" t="s">
        <v>21</v>
      </c>
      <c r="E224" s="89"/>
      <c r="F224" s="169"/>
      <c r="G224" s="278"/>
      <c r="H224" s="274">
        <f t="shared" si="56"/>
        <v>0</v>
      </c>
      <c r="I224" s="715">
        <f t="shared" si="57"/>
        <v>0</v>
      </c>
      <c r="J224" s="282">
        <f t="shared" si="58"/>
        <v>0</v>
      </c>
      <c r="K224" s="337"/>
      <c r="L224" s="331"/>
      <c r="M224" s="585">
        <f t="shared" si="59"/>
        <v>0</v>
      </c>
      <c r="N224" s="585">
        <f t="shared" si="60"/>
        <v>0</v>
      </c>
      <c r="O224" s="314">
        <f t="shared" si="61"/>
        <v>0</v>
      </c>
      <c r="P224" s="336"/>
      <c r="Q224" s="326"/>
      <c r="R224" s="585">
        <f t="shared" si="62"/>
        <v>0</v>
      </c>
      <c r="S224" s="585">
        <f t="shared" si="63"/>
        <v>0</v>
      </c>
      <c r="T224" s="314">
        <f t="shared" si="64"/>
        <v>0</v>
      </c>
      <c r="U224" s="336"/>
      <c r="V224" s="326"/>
      <c r="W224" s="585">
        <f t="shared" si="65"/>
        <v>0</v>
      </c>
      <c r="X224" s="585">
        <f t="shared" si="66"/>
        <v>0</v>
      </c>
      <c r="Y224" s="314">
        <f t="shared" si="67"/>
        <v>0</v>
      </c>
      <c r="Z224" s="86"/>
      <c r="AA224" s="86"/>
      <c r="AB224" s="86"/>
      <c r="AC224" s="86"/>
      <c r="AD224" s="86"/>
      <c r="AE224" s="86"/>
      <c r="AF224" s="86"/>
      <c r="AG224" s="86"/>
      <c r="AH224" s="86"/>
      <c r="AI224" s="86"/>
      <c r="AJ224" s="86"/>
      <c r="AK224" s="86"/>
      <c r="AL224" s="86"/>
      <c r="AM224" s="86"/>
      <c r="AN224" s="86"/>
      <c r="AO224" s="86"/>
      <c r="AP224" s="86"/>
      <c r="AQ224" s="86"/>
      <c r="AR224" s="86"/>
      <c r="AS224" s="86"/>
      <c r="AT224" s="86"/>
      <c r="AU224" s="86"/>
      <c r="AV224" s="3"/>
      <c r="AW224" s="3"/>
    </row>
    <row r="225" spans="1:49" s="44" customFormat="1" x14ac:dyDescent="0.35">
      <c r="A225" s="51" t="s">
        <v>2497</v>
      </c>
      <c r="B225" s="90">
        <v>8006</v>
      </c>
      <c r="C225" s="90" t="s">
        <v>1638</v>
      </c>
      <c r="D225" s="139" t="s">
        <v>21</v>
      </c>
      <c r="E225" s="89"/>
      <c r="F225" s="169"/>
      <c r="G225" s="278"/>
      <c r="H225" s="274">
        <f t="shared" si="56"/>
        <v>0</v>
      </c>
      <c r="I225" s="715">
        <f t="shared" si="57"/>
        <v>0</v>
      </c>
      <c r="J225" s="282">
        <f t="shared" si="58"/>
        <v>0</v>
      </c>
      <c r="K225" s="337"/>
      <c r="L225" s="331"/>
      <c r="M225" s="585">
        <f t="shared" si="59"/>
        <v>0</v>
      </c>
      <c r="N225" s="585">
        <f t="shared" si="60"/>
        <v>0</v>
      </c>
      <c r="O225" s="314">
        <f t="shared" si="61"/>
        <v>0</v>
      </c>
      <c r="P225" s="336"/>
      <c r="Q225" s="326"/>
      <c r="R225" s="585">
        <f t="shared" si="62"/>
        <v>0</v>
      </c>
      <c r="S225" s="585">
        <f t="shared" si="63"/>
        <v>0</v>
      </c>
      <c r="T225" s="314">
        <f t="shared" si="64"/>
        <v>0</v>
      </c>
      <c r="U225" s="336"/>
      <c r="V225" s="326"/>
      <c r="W225" s="585">
        <f t="shared" si="65"/>
        <v>0</v>
      </c>
      <c r="X225" s="585">
        <f t="shared" si="66"/>
        <v>0</v>
      </c>
      <c r="Y225" s="314">
        <f t="shared" si="67"/>
        <v>0</v>
      </c>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3"/>
      <c r="AW225" s="3"/>
    </row>
    <row r="226" spans="1:49" s="44" customFormat="1" x14ac:dyDescent="0.35">
      <c r="A226" s="51" t="s">
        <v>2498</v>
      </c>
      <c r="B226" s="90">
        <v>8006</v>
      </c>
      <c r="C226" s="90" t="s">
        <v>1639</v>
      </c>
      <c r="D226" s="139" t="s">
        <v>21</v>
      </c>
      <c r="E226" s="89"/>
      <c r="F226" s="169"/>
      <c r="G226" s="278"/>
      <c r="H226" s="274">
        <f t="shared" si="56"/>
        <v>0</v>
      </c>
      <c r="I226" s="715">
        <f t="shared" si="57"/>
        <v>0</v>
      </c>
      <c r="J226" s="282">
        <f t="shared" si="58"/>
        <v>0</v>
      </c>
      <c r="K226" s="337"/>
      <c r="L226" s="331"/>
      <c r="M226" s="585">
        <f t="shared" si="59"/>
        <v>0</v>
      </c>
      <c r="N226" s="585">
        <f t="shared" si="60"/>
        <v>0</v>
      </c>
      <c r="O226" s="314">
        <f t="shared" si="61"/>
        <v>0</v>
      </c>
      <c r="P226" s="336"/>
      <c r="Q226" s="326"/>
      <c r="R226" s="585">
        <f t="shared" si="62"/>
        <v>0</v>
      </c>
      <c r="S226" s="585">
        <f t="shared" si="63"/>
        <v>0</v>
      </c>
      <c r="T226" s="314">
        <f t="shared" si="64"/>
        <v>0</v>
      </c>
      <c r="U226" s="336"/>
      <c r="V226" s="326"/>
      <c r="W226" s="585">
        <f t="shared" si="65"/>
        <v>0</v>
      </c>
      <c r="X226" s="585">
        <f t="shared" si="66"/>
        <v>0</v>
      </c>
      <c r="Y226" s="314">
        <f t="shared" si="67"/>
        <v>0</v>
      </c>
      <c r="Z226" s="86"/>
      <c r="AA226" s="86"/>
      <c r="AB226" s="86"/>
      <c r="AC226" s="86"/>
      <c r="AD226" s="86"/>
      <c r="AE226" s="86"/>
      <c r="AF226" s="86"/>
      <c r="AG226" s="86"/>
      <c r="AH226" s="86"/>
      <c r="AI226" s="86"/>
      <c r="AJ226" s="86"/>
      <c r="AK226" s="86"/>
      <c r="AL226" s="86"/>
      <c r="AM226" s="86"/>
      <c r="AN226" s="86"/>
      <c r="AO226" s="86"/>
      <c r="AP226" s="86"/>
      <c r="AQ226" s="86"/>
      <c r="AR226" s="86"/>
      <c r="AS226" s="86"/>
      <c r="AT226" s="86"/>
      <c r="AU226" s="86"/>
      <c r="AV226" s="3"/>
      <c r="AW226" s="3"/>
    </row>
    <row r="227" spans="1:49" s="44" customFormat="1" x14ac:dyDescent="0.35">
      <c r="A227" s="51" t="s">
        <v>2499</v>
      </c>
      <c r="B227" s="90">
        <v>8004</v>
      </c>
      <c r="C227" s="90" t="s">
        <v>1641</v>
      </c>
      <c r="D227" s="139" t="s">
        <v>21</v>
      </c>
      <c r="E227" s="89"/>
      <c r="F227" s="169"/>
      <c r="G227" s="278"/>
      <c r="H227" s="274">
        <f t="shared" si="56"/>
        <v>0</v>
      </c>
      <c r="I227" s="715">
        <f t="shared" si="57"/>
        <v>0</v>
      </c>
      <c r="J227" s="282">
        <f t="shared" si="58"/>
        <v>0</v>
      </c>
      <c r="K227" s="337"/>
      <c r="L227" s="331"/>
      <c r="M227" s="585">
        <f t="shared" si="59"/>
        <v>0</v>
      </c>
      <c r="N227" s="585">
        <f t="shared" si="60"/>
        <v>0</v>
      </c>
      <c r="O227" s="314">
        <f t="shared" si="61"/>
        <v>0</v>
      </c>
      <c r="P227" s="336"/>
      <c r="Q227" s="326"/>
      <c r="R227" s="585">
        <f t="shared" si="62"/>
        <v>0</v>
      </c>
      <c r="S227" s="585">
        <f t="shared" si="63"/>
        <v>0</v>
      </c>
      <c r="T227" s="314">
        <f t="shared" si="64"/>
        <v>0</v>
      </c>
      <c r="U227" s="336"/>
      <c r="V227" s="326"/>
      <c r="W227" s="585">
        <f t="shared" si="65"/>
        <v>0</v>
      </c>
      <c r="X227" s="585">
        <f t="shared" si="66"/>
        <v>0</v>
      </c>
      <c r="Y227" s="314">
        <f t="shared" si="67"/>
        <v>0</v>
      </c>
      <c r="Z227" s="86"/>
      <c r="AA227" s="86"/>
      <c r="AB227" s="86"/>
      <c r="AC227" s="86"/>
      <c r="AD227" s="86"/>
      <c r="AE227" s="86"/>
      <c r="AF227" s="86"/>
      <c r="AG227" s="86"/>
      <c r="AH227" s="86"/>
      <c r="AI227" s="86"/>
      <c r="AJ227" s="86"/>
      <c r="AK227" s="86"/>
      <c r="AL227" s="86"/>
      <c r="AM227" s="86"/>
      <c r="AN227" s="86"/>
      <c r="AO227" s="86"/>
      <c r="AP227" s="86"/>
      <c r="AQ227" s="86"/>
      <c r="AR227" s="86"/>
      <c r="AS227" s="86"/>
      <c r="AT227" s="86"/>
      <c r="AU227" s="86"/>
      <c r="AV227" s="3"/>
      <c r="AW227" s="3"/>
    </row>
    <row r="228" spans="1:49" s="44" customFormat="1" x14ac:dyDescent="0.35">
      <c r="A228" s="51" t="s">
        <v>2500</v>
      </c>
      <c r="B228" s="90">
        <v>8017</v>
      </c>
      <c r="C228" s="90" t="s">
        <v>1642</v>
      </c>
      <c r="D228" s="139" t="s">
        <v>21</v>
      </c>
      <c r="E228" s="89"/>
      <c r="F228" s="169"/>
      <c r="G228" s="278"/>
      <c r="H228" s="274">
        <f t="shared" si="56"/>
        <v>0</v>
      </c>
      <c r="I228" s="715">
        <f t="shared" si="57"/>
        <v>0</v>
      </c>
      <c r="J228" s="282">
        <f t="shared" si="58"/>
        <v>0</v>
      </c>
      <c r="K228" s="337"/>
      <c r="L228" s="331"/>
      <c r="M228" s="585">
        <f t="shared" si="59"/>
        <v>0</v>
      </c>
      <c r="N228" s="585">
        <f t="shared" si="60"/>
        <v>0</v>
      </c>
      <c r="O228" s="314">
        <f t="shared" si="61"/>
        <v>0</v>
      </c>
      <c r="P228" s="336"/>
      <c r="Q228" s="326"/>
      <c r="R228" s="585">
        <f t="shared" si="62"/>
        <v>0</v>
      </c>
      <c r="S228" s="585">
        <f t="shared" si="63"/>
        <v>0</v>
      </c>
      <c r="T228" s="314">
        <f t="shared" si="64"/>
        <v>0</v>
      </c>
      <c r="U228" s="336"/>
      <c r="V228" s="326"/>
      <c r="W228" s="585">
        <f t="shared" si="65"/>
        <v>0</v>
      </c>
      <c r="X228" s="585">
        <f t="shared" si="66"/>
        <v>0</v>
      </c>
      <c r="Y228" s="314">
        <f t="shared" si="67"/>
        <v>0</v>
      </c>
      <c r="Z228" s="86"/>
      <c r="AA228" s="86"/>
      <c r="AB228" s="86"/>
      <c r="AC228" s="86"/>
      <c r="AD228" s="86"/>
      <c r="AE228" s="86"/>
      <c r="AF228" s="86"/>
      <c r="AG228" s="86"/>
      <c r="AH228" s="86"/>
      <c r="AI228" s="86"/>
      <c r="AJ228" s="86"/>
      <c r="AK228" s="86"/>
      <c r="AL228" s="86"/>
      <c r="AM228" s="86"/>
      <c r="AN228" s="86"/>
      <c r="AO228" s="86"/>
      <c r="AP228" s="86"/>
      <c r="AQ228" s="86"/>
      <c r="AR228" s="86"/>
      <c r="AS228" s="86"/>
      <c r="AT228" s="86"/>
      <c r="AU228" s="86"/>
      <c r="AV228" s="3"/>
      <c r="AW228" s="3"/>
    </row>
    <row r="229" spans="1:49" s="44" customFormat="1" x14ac:dyDescent="0.35">
      <c r="A229" s="51" t="s">
        <v>2501</v>
      </c>
      <c r="B229" s="90">
        <v>8017</v>
      </c>
      <c r="C229" s="90" t="s">
        <v>703</v>
      </c>
      <c r="D229" s="139" t="s">
        <v>21</v>
      </c>
      <c r="E229" s="89"/>
      <c r="F229" s="169"/>
      <c r="G229" s="278"/>
      <c r="H229" s="274">
        <f t="shared" si="56"/>
        <v>0</v>
      </c>
      <c r="I229" s="715">
        <f t="shared" si="57"/>
        <v>0</v>
      </c>
      <c r="J229" s="282">
        <f t="shared" si="58"/>
        <v>0</v>
      </c>
      <c r="K229" s="337"/>
      <c r="L229" s="331"/>
      <c r="M229" s="585">
        <f t="shared" si="59"/>
        <v>0</v>
      </c>
      <c r="N229" s="585">
        <f t="shared" si="60"/>
        <v>0</v>
      </c>
      <c r="O229" s="314">
        <f t="shared" si="61"/>
        <v>0</v>
      </c>
      <c r="P229" s="336"/>
      <c r="Q229" s="326"/>
      <c r="R229" s="585">
        <f t="shared" si="62"/>
        <v>0</v>
      </c>
      <c r="S229" s="585">
        <f t="shared" si="63"/>
        <v>0</v>
      </c>
      <c r="T229" s="314">
        <f t="shared" si="64"/>
        <v>0</v>
      </c>
      <c r="U229" s="336"/>
      <c r="V229" s="326"/>
      <c r="W229" s="585">
        <f t="shared" si="65"/>
        <v>0</v>
      </c>
      <c r="X229" s="585">
        <f t="shared" si="66"/>
        <v>0</v>
      </c>
      <c r="Y229" s="314">
        <f t="shared" si="67"/>
        <v>0</v>
      </c>
      <c r="Z229" s="86"/>
      <c r="AA229" s="86"/>
      <c r="AB229" s="86"/>
      <c r="AC229" s="86"/>
      <c r="AD229" s="86"/>
      <c r="AE229" s="86"/>
      <c r="AF229" s="86"/>
      <c r="AG229" s="86"/>
      <c r="AH229" s="86"/>
      <c r="AI229" s="86"/>
      <c r="AJ229" s="86"/>
      <c r="AK229" s="86"/>
      <c r="AL229" s="86"/>
      <c r="AM229" s="86"/>
      <c r="AN229" s="86"/>
      <c r="AO229" s="86"/>
      <c r="AP229" s="86"/>
      <c r="AQ229" s="86"/>
      <c r="AR229" s="86"/>
      <c r="AS229" s="86"/>
      <c r="AT229" s="86"/>
      <c r="AU229" s="86"/>
      <c r="AV229" s="3"/>
      <c r="AW229" s="3"/>
    </row>
    <row r="230" spans="1:49" s="44" customFormat="1" x14ac:dyDescent="0.35">
      <c r="A230" s="51" t="s">
        <v>2502</v>
      </c>
      <c r="B230" s="90">
        <v>2816</v>
      </c>
      <c r="C230" s="90" t="s">
        <v>1643</v>
      </c>
      <c r="D230" s="139" t="s">
        <v>573</v>
      </c>
      <c r="E230" s="89"/>
      <c r="F230" s="169"/>
      <c r="G230" s="278"/>
      <c r="H230" s="274">
        <f t="shared" si="56"/>
        <v>0</v>
      </c>
      <c r="I230" s="715">
        <f t="shared" si="57"/>
        <v>0</v>
      </c>
      <c r="J230" s="282">
        <f t="shared" si="58"/>
        <v>0</v>
      </c>
      <c r="K230" s="337"/>
      <c r="L230" s="331"/>
      <c r="M230" s="585">
        <f t="shared" si="59"/>
        <v>0</v>
      </c>
      <c r="N230" s="585">
        <f t="shared" si="60"/>
        <v>0</v>
      </c>
      <c r="O230" s="314">
        <f t="shared" si="61"/>
        <v>0</v>
      </c>
      <c r="P230" s="336"/>
      <c r="Q230" s="326"/>
      <c r="R230" s="585">
        <f t="shared" si="62"/>
        <v>0</v>
      </c>
      <c r="S230" s="585">
        <f t="shared" si="63"/>
        <v>0</v>
      </c>
      <c r="T230" s="314">
        <f t="shared" si="64"/>
        <v>0</v>
      </c>
      <c r="U230" s="336"/>
      <c r="V230" s="326"/>
      <c r="W230" s="585">
        <f t="shared" si="65"/>
        <v>0</v>
      </c>
      <c r="X230" s="585">
        <f t="shared" si="66"/>
        <v>0</v>
      </c>
      <c r="Y230" s="314">
        <f t="shared" si="67"/>
        <v>0</v>
      </c>
      <c r="Z230" s="86"/>
      <c r="AA230" s="86"/>
      <c r="AB230" s="86"/>
      <c r="AC230" s="86"/>
      <c r="AD230" s="86"/>
      <c r="AE230" s="86"/>
      <c r="AF230" s="86"/>
      <c r="AG230" s="86"/>
      <c r="AH230" s="86"/>
      <c r="AI230" s="86"/>
      <c r="AJ230" s="86"/>
      <c r="AK230" s="86"/>
      <c r="AL230" s="86"/>
      <c r="AM230" s="86"/>
      <c r="AN230" s="86"/>
      <c r="AO230" s="86"/>
      <c r="AP230" s="86"/>
      <c r="AQ230" s="86"/>
      <c r="AR230" s="86"/>
      <c r="AS230" s="86"/>
      <c r="AT230" s="86"/>
      <c r="AU230" s="86"/>
      <c r="AV230" s="3"/>
      <c r="AW230" s="3"/>
    </row>
    <row r="231" spans="1:49" s="44" customFormat="1" x14ac:dyDescent="0.35">
      <c r="A231" s="51" t="s">
        <v>2503</v>
      </c>
      <c r="B231" s="554">
        <v>8016</v>
      </c>
      <c r="C231" s="90" t="s">
        <v>1644</v>
      </c>
      <c r="D231" s="139" t="s">
        <v>573</v>
      </c>
      <c r="E231" s="89"/>
      <c r="F231" s="169"/>
      <c r="G231" s="278"/>
      <c r="H231" s="274">
        <f t="shared" si="56"/>
        <v>0</v>
      </c>
      <c r="I231" s="715">
        <f t="shared" si="57"/>
        <v>0</v>
      </c>
      <c r="J231" s="282">
        <f t="shared" si="58"/>
        <v>0</v>
      </c>
      <c r="K231" s="337"/>
      <c r="L231" s="331"/>
      <c r="M231" s="585">
        <f t="shared" si="59"/>
        <v>0</v>
      </c>
      <c r="N231" s="585">
        <f t="shared" si="60"/>
        <v>0</v>
      </c>
      <c r="O231" s="314">
        <f t="shared" si="61"/>
        <v>0</v>
      </c>
      <c r="P231" s="336"/>
      <c r="Q231" s="326"/>
      <c r="R231" s="585">
        <f t="shared" si="62"/>
        <v>0</v>
      </c>
      <c r="S231" s="585">
        <f t="shared" si="63"/>
        <v>0</v>
      </c>
      <c r="T231" s="314">
        <f t="shared" si="64"/>
        <v>0</v>
      </c>
      <c r="U231" s="336"/>
      <c r="V231" s="326"/>
      <c r="W231" s="585">
        <f t="shared" si="65"/>
        <v>0</v>
      </c>
      <c r="X231" s="585">
        <f t="shared" si="66"/>
        <v>0</v>
      </c>
      <c r="Y231" s="314">
        <f t="shared" si="67"/>
        <v>0</v>
      </c>
      <c r="Z231" s="86"/>
      <c r="AA231" s="86"/>
      <c r="AB231" s="86"/>
      <c r="AC231" s="86"/>
      <c r="AD231" s="86"/>
      <c r="AE231" s="86"/>
      <c r="AF231" s="86"/>
      <c r="AG231" s="86"/>
      <c r="AH231" s="86"/>
      <c r="AI231" s="86"/>
      <c r="AJ231" s="86"/>
      <c r="AK231" s="86"/>
      <c r="AL231" s="86"/>
      <c r="AM231" s="86"/>
      <c r="AN231" s="86"/>
      <c r="AO231" s="86"/>
      <c r="AP231" s="86"/>
      <c r="AQ231" s="86"/>
      <c r="AR231" s="86"/>
      <c r="AS231" s="86"/>
      <c r="AT231" s="86"/>
      <c r="AU231" s="86"/>
      <c r="AV231" s="3"/>
      <c r="AW231" s="3"/>
    </row>
    <row r="232" spans="1:49" s="44" customFormat="1" x14ac:dyDescent="0.35">
      <c r="A232" s="51" t="s">
        <v>2504</v>
      </c>
      <c r="B232" s="554">
        <v>8016</v>
      </c>
      <c r="C232" s="90" t="s">
        <v>1645</v>
      </c>
      <c r="D232" s="139" t="s">
        <v>573</v>
      </c>
      <c r="E232" s="89"/>
      <c r="F232" s="169"/>
      <c r="G232" s="278"/>
      <c r="H232" s="274">
        <f t="shared" si="56"/>
        <v>0</v>
      </c>
      <c r="I232" s="715">
        <f t="shared" si="57"/>
        <v>0</v>
      </c>
      <c r="J232" s="282">
        <f t="shared" si="58"/>
        <v>0</v>
      </c>
      <c r="K232" s="337"/>
      <c r="L232" s="331"/>
      <c r="M232" s="585">
        <f t="shared" si="59"/>
        <v>0</v>
      </c>
      <c r="N232" s="585">
        <f t="shared" si="60"/>
        <v>0</v>
      </c>
      <c r="O232" s="314">
        <f t="shared" si="61"/>
        <v>0</v>
      </c>
      <c r="P232" s="336"/>
      <c r="Q232" s="326"/>
      <c r="R232" s="585">
        <f t="shared" si="62"/>
        <v>0</v>
      </c>
      <c r="S232" s="585">
        <f t="shared" si="63"/>
        <v>0</v>
      </c>
      <c r="T232" s="314">
        <f t="shared" si="64"/>
        <v>0</v>
      </c>
      <c r="U232" s="336"/>
      <c r="V232" s="326"/>
      <c r="W232" s="585">
        <f t="shared" si="65"/>
        <v>0</v>
      </c>
      <c r="X232" s="585">
        <f t="shared" si="66"/>
        <v>0</v>
      </c>
      <c r="Y232" s="314">
        <f t="shared" si="67"/>
        <v>0</v>
      </c>
      <c r="Z232" s="86"/>
      <c r="AA232" s="86"/>
      <c r="AB232" s="86"/>
      <c r="AC232" s="86"/>
      <c r="AD232" s="86"/>
      <c r="AE232" s="86"/>
      <c r="AF232" s="86"/>
      <c r="AG232" s="86"/>
      <c r="AH232" s="86"/>
      <c r="AI232" s="86"/>
      <c r="AJ232" s="86"/>
      <c r="AK232" s="86"/>
      <c r="AL232" s="86"/>
      <c r="AM232" s="86"/>
      <c r="AN232" s="86"/>
      <c r="AO232" s="86"/>
      <c r="AP232" s="86"/>
      <c r="AQ232" s="86"/>
      <c r="AR232" s="86"/>
      <c r="AS232" s="86"/>
      <c r="AT232" s="86"/>
      <c r="AU232" s="86"/>
      <c r="AV232" s="3"/>
      <c r="AW232" s="3"/>
    </row>
    <row r="233" spans="1:49" s="44" customFormat="1" x14ac:dyDescent="0.35">
      <c r="A233" s="51" t="s">
        <v>2505</v>
      </c>
      <c r="B233" s="554">
        <v>8017</v>
      </c>
      <c r="C233" s="90" t="s">
        <v>1646</v>
      </c>
      <c r="D233" s="139" t="s">
        <v>573</v>
      </c>
      <c r="E233" s="89"/>
      <c r="F233" s="169"/>
      <c r="G233" s="278"/>
      <c r="H233" s="274">
        <f t="shared" si="56"/>
        <v>0</v>
      </c>
      <c r="I233" s="715">
        <f t="shared" si="57"/>
        <v>0</v>
      </c>
      <c r="J233" s="282">
        <f t="shared" si="58"/>
        <v>0</v>
      </c>
      <c r="K233" s="337"/>
      <c r="L233" s="331"/>
      <c r="M233" s="585">
        <f t="shared" si="59"/>
        <v>0</v>
      </c>
      <c r="N233" s="585">
        <f t="shared" si="60"/>
        <v>0</v>
      </c>
      <c r="O233" s="314">
        <f t="shared" si="61"/>
        <v>0</v>
      </c>
      <c r="P233" s="336"/>
      <c r="Q233" s="326"/>
      <c r="R233" s="585">
        <f t="shared" si="62"/>
        <v>0</v>
      </c>
      <c r="S233" s="585">
        <f t="shared" si="63"/>
        <v>0</v>
      </c>
      <c r="T233" s="314">
        <f t="shared" si="64"/>
        <v>0</v>
      </c>
      <c r="U233" s="336"/>
      <c r="V233" s="326"/>
      <c r="W233" s="585">
        <f t="shared" si="65"/>
        <v>0</v>
      </c>
      <c r="X233" s="585">
        <f t="shared" si="66"/>
        <v>0</v>
      </c>
      <c r="Y233" s="314">
        <f t="shared" si="67"/>
        <v>0</v>
      </c>
      <c r="Z233" s="86"/>
      <c r="AA233" s="86"/>
      <c r="AB233" s="86"/>
      <c r="AC233" s="86"/>
      <c r="AD233" s="86"/>
      <c r="AE233" s="86"/>
      <c r="AF233" s="86"/>
      <c r="AG233" s="86"/>
      <c r="AH233" s="86"/>
      <c r="AI233" s="86"/>
      <c r="AJ233" s="86"/>
      <c r="AK233" s="86"/>
      <c r="AL233" s="86"/>
      <c r="AM233" s="86"/>
      <c r="AN233" s="86"/>
      <c r="AO233" s="86"/>
      <c r="AP233" s="86"/>
      <c r="AQ233" s="86"/>
      <c r="AR233" s="86"/>
      <c r="AS233" s="86"/>
      <c r="AT233" s="86"/>
      <c r="AU233" s="86"/>
      <c r="AV233" s="3"/>
      <c r="AW233" s="3"/>
    </row>
    <row r="234" spans="1:49" s="44" customFormat="1" x14ac:dyDescent="0.35">
      <c r="A234" s="51" t="s">
        <v>2506</v>
      </c>
      <c r="B234" s="554">
        <v>8017</v>
      </c>
      <c r="C234" s="90" t="s">
        <v>1647</v>
      </c>
      <c r="D234" s="139" t="s">
        <v>573</v>
      </c>
      <c r="E234" s="89"/>
      <c r="F234" s="169"/>
      <c r="G234" s="278"/>
      <c r="H234" s="274">
        <f t="shared" si="56"/>
        <v>0</v>
      </c>
      <c r="I234" s="715">
        <f t="shared" si="57"/>
        <v>0</v>
      </c>
      <c r="J234" s="282">
        <f t="shared" si="58"/>
        <v>0</v>
      </c>
      <c r="K234" s="337"/>
      <c r="L234" s="331"/>
      <c r="M234" s="585">
        <f t="shared" si="59"/>
        <v>0</v>
      </c>
      <c r="N234" s="585">
        <f t="shared" si="60"/>
        <v>0</v>
      </c>
      <c r="O234" s="314">
        <f t="shared" si="61"/>
        <v>0</v>
      </c>
      <c r="P234" s="336"/>
      <c r="Q234" s="326"/>
      <c r="R234" s="585">
        <f t="shared" si="62"/>
        <v>0</v>
      </c>
      <c r="S234" s="585">
        <f t="shared" si="63"/>
        <v>0</v>
      </c>
      <c r="T234" s="314">
        <f t="shared" si="64"/>
        <v>0</v>
      </c>
      <c r="U234" s="336"/>
      <c r="V234" s="326"/>
      <c r="W234" s="585">
        <f t="shared" si="65"/>
        <v>0</v>
      </c>
      <c r="X234" s="585">
        <f t="shared" si="66"/>
        <v>0</v>
      </c>
      <c r="Y234" s="314">
        <f t="shared" si="67"/>
        <v>0</v>
      </c>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c r="AV234" s="3"/>
      <c r="AW234" s="3"/>
    </row>
    <row r="235" spans="1:49" s="44" customFormat="1" x14ac:dyDescent="0.35">
      <c r="A235" s="51" t="s">
        <v>2507</v>
      </c>
      <c r="B235" s="554">
        <v>8017</v>
      </c>
      <c r="C235" s="90" t="s">
        <v>1648</v>
      </c>
      <c r="D235" s="139" t="s">
        <v>573</v>
      </c>
      <c r="E235" s="89"/>
      <c r="F235" s="169"/>
      <c r="G235" s="278"/>
      <c r="H235" s="274">
        <f t="shared" si="56"/>
        <v>0</v>
      </c>
      <c r="I235" s="715">
        <f t="shared" si="57"/>
        <v>0</v>
      </c>
      <c r="J235" s="282">
        <f t="shared" si="58"/>
        <v>0</v>
      </c>
      <c r="K235" s="337"/>
      <c r="L235" s="331"/>
      <c r="M235" s="585">
        <f t="shared" si="59"/>
        <v>0</v>
      </c>
      <c r="N235" s="585">
        <f t="shared" si="60"/>
        <v>0</v>
      </c>
      <c r="O235" s="314">
        <f t="shared" si="61"/>
        <v>0</v>
      </c>
      <c r="P235" s="336"/>
      <c r="Q235" s="326"/>
      <c r="R235" s="585">
        <f t="shared" si="62"/>
        <v>0</v>
      </c>
      <c r="S235" s="585">
        <f t="shared" si="63"/>
        <v>0</v>
      </c>
      <c r="T235" s="314">
        <f t="shared" si="64"/>
        <v>0</v>
      </c>
      <c r="U235" s="336"/>
      <c r="V235" s="326"/>
      <c r="W235" s="585">
        <f t="shared" si="65"/>
        <v>0</v>
      </c>
      <c r="X235" s="585">
        <f t="shared" si="66"/>
        <v>0</v>
      </c>
      <c r="Y235" s="314">
        <f t="shared" si="67"/>
        <v>0</v>
      </c>
      <c r="Z235" s="86"/>
      <c r="AA235" s="86"/>
      <c r="AB235" s="86"/>
      <c r="AC235" s="86"/>
      <c r="AD235" s="86"/>
      <c r="AE235" s="86"/>
      <c r="AF235" s="86"/>
      <c r="AG235" s="86"/>
      <c r="AH235" s="86"/>
      <c r="AI235" s="86"/>
      <c r="AJ235" s="86"/>
      <c r="AK235" s="86"/>
      <c r="AL235" s="86"/>
      <c r="AM235" s="86"/>
      <c r="AN235" s="86"/>
      <c r="AO235" s="86"/>
      <c r="AP235" s="86"/>
      <c r="AQ235" s="86"/>
      <c r="AR235" s="86"/>
      <c r="AS235" s="86"/>
      <c r="AT235" s="86"/>
      <c r="AU235" s="86"/>
      <c r="AV235" s="3"/>
      <c r="AW235" s="3"/>
    </row>
    <row r="236" spans="1:49" s="44" customFormat="1" x14ac:dyDescent="0.35">
      <c r="A236" s="51" t="s">
        <v>2508</v>
      </c>
      <c r="B236" s="554">
        <v>8017</v>
      </c>
      <c r="C236" s="90" t="s">
        <v>1649</v>
      </c>
      <c r="D236" s="139" t="s">
        <v>573</v>
      </c>
      <c r="E236" s="89"/>
      <c r="F236" s="169"/>
      <c r="G236" s="278"/>
      <c r="H236" s="274">
        <f t="shared" si="56"/>
        <v>0</v>
      </c>
      <c r="I236" s="715">
        <f t="shared" si="57"/>
        <v>0</v>
      </c>
      <c r="J236" s="282">
        <f t="shared" si="58"/>
        <v>0</v>
      </c>
      <c r="K236" s="337"/>
      <c r="L236" s="331"/>
      <c r="M236" s="585">
        <f t="shared" si="59"/>
        <v>0</v>
      </c>
      <c r="N236" s="585">
        <f t="shared" si="60"/>
        <v>0</v>
      </c>
      <c r="O236" s="314">
        <f t="shared" si="61"/>
        <v>0</v>
      </c>
      <c r="P236" s="336"/>
      <c r="Q236" s="326"/>
      <c r="R236" s="585">
        <f t="shared" si="62"/>
        <v>0</v>
      </c>
      <c r="S236" s="585">
        <f t="shared" si="63"/>
        <v>0</v>
      </c>
      <c r="T236" s="314">
        <f t="shared" si="64"/>
        <v>0</v>
      </c>
      <c r="U236" s="336"/>
      <c r="V236" s="326"/>
      <c r="W236" s="585">
        <f t="shared" si="65"/>
        <v>0</v>
      </c>
      <c r="X236" s="585">
        <f t="shared" si="66"/>
        <v>0</v>
      </c>
      <c r="Y236" s="314">
        <f t="shared" si="67"/>
        <v>0</v>
      </c>
      <c r="Z236" s="86"/>
      <c r="AA236" s="86"/>
      <c r="AB236" s="86"/>
      <c r="AC236" s="86"/>
      <c r="AD236" s="86"/>
      <c r="AE236" s="86"/>
      <c r="AF236" s="86"/>
      <c r="AG236" s="86"/>
      <c r="AH236" s="86"/>
      <c r="AI236" s="86"/>
      <c r="AJ236" s="86"/>
      <c r="AK236" s="86"/>
      <c r="AL236" s="86"/>
      <c r="AM236" s="86"/>
      <c r="AN236" s="86"/>
      <c r="AO236" s="86"/>
      <c r="AP236" s="86"/>
      <c r="AQ236" s="86"/>
      <c r="AR236" s="86"/>
      <c r="AS236" s="86"/>
      <c r="AT236" s="86"/>
      <c r="AU236" s="86"/>
      <c r="AV236" s="3"/>
      <c r="AW236" s="3"/>
    </row>
    <row r="237" spans="1:49" s="44" customFormat="1" x14ac:dyDescent="0.35">
      <c r="A237" s="51" t="s">
        <v>2509</v>
      </c>
      <c r="B237" s="555">
        <v>8017</v>
      </c>
      <c r="C237" s="90" t="s">
        <v>1650</v>
      </c>
      <c r="D237" s="139" t="s">
        <v>573</v>
      </c>
      <c r="E237" s="89"/>
      <c r="F237" s="169"/>
      <c r="G237" s="278"/>
      <c r="H237" s="274">
        <f t="shared" si="56"/>
        <v>0</v>
      </c>
      <c r="I237" s="715">
        <f t="shared" si="57"/>
        <v>0</v>
      </c>
      <c r="J237" s="282">
        <f t="shared" si="58"/>
        <v>0</v>
      </c>
      <c r="K237" s="337"/>
      <c r="L237" s="331"/>
      <c r="M237" s="585">
        <f t="shared" si="59"/>
        <v>0</v>
      </c>
      <c r="N237" s="585">
        <f t="shared" si="60"/>
        <v>0</v>
      </c>
      <c r="O237" s="314">
        <f t="shared" si="61"/>
        <v>0</v>
      </c>
      <c r="P237" s="336"/>
      <c r="Q237" s="326"/>
      <c r="R237" s="585">
        <f t="shared" si="62"/>
        <v>0</v>
      </c>
      <c r="S237" s="585">
        <f t="shared" si="63"/>
        <v>0</v>
      </c>
      <c r="T237" s="314">
        <f t="shared" si="64"/>
        <v>0</v>
      </c>
      <c r="U237" s="336"/>
      <c r="V237" s="326"/>
      <c r="W237" s="585">
        <f t="shared" si="65"/>
        <v>0</v>
      </c>
      <c r="X237" s="585">
        <f t="shared" si="66"/>
        <v>0</v>
      </c>
      <c r="Y237" s="314">
        <f t="shared" si="67"/>
        <v>0</v>
      </c>
      <c r="Z237" s="86"/>
      <c r="AA237" s="86"/>
      <c r="AB237" s="86"/>
      <c r="AC237" s="86"/>
      <c r="AD237" s="86"/>
      <c r="AE237" s="86"/>
      <c r="AF237" s="86"/>
      <c r="AG237" s="86"/>
      <c r="AH237" s="86"/>
      <c r="AI237" s="86"/>
      <c r="AJ237" s="86"/>
      <c r="AK237" s="86"/>
      <c r="AL237" s="86"/>
      <c r="AM237" s="86"/>
      <c r="AN237" s="86"/>
      <c r="AO237" s="86"/>
      <c r="AP237" s="86"/>
      <c r="AQ237" s="86"/>
      <c r="AR237" s="86"/>
      <c r="AS237" s="86"/>
      <c r="AT237" s="86"/>
      <c r="AU237" s="86"/>
      <c r="AV237" s="3"/>
      <c r="AW237" s="3"/>
    </row>
    <row r="238" spans="1:49" s="44" customFormat="1" x14ac:dyDescent="0.35">
      <c r="A238" s="51" t="s">
        <v>2510</v>
      </c>
      <c r="B238" s="554">
        <v>8017</v>
      </c>
      <c r="C238" s="90" t="s">
        <v>1651</v>
      </c>
      <c r="D238" s="139" t="s">
        <v>573</v>
      </c>
      <c r="E238" s="89"/>
      <c r="F238" s="169"/>
      <c r="G238" s="278"/>
      <c r="H238" s="274">
        <f t="shared" si="56"/>
        <v>0</v>
      </c>
      <c r="I238" s="715">
        <f t="shared" si="57"/>
        <v>0</v>
      </c>
      <c r="J238" s="282">
        <f t="shared" si="58"/>
        <v>0</v>
      </c>
      <c r="K238" s="337"/>
      <c r="L238" s="331"/>
      <c r="M238" s="585">
        <f t="shared" si="59"/>
        <v>0</v>
      </c>
      <c r="N238" s="585">
        <f t="shared" si="60"/>
        <v>0</v>
      </c>
      <c r="O238" s="314">
        <f t="shared" si="61"/>
        <v>0</v>
      </c>
      <c r="P238" s="336"/>
      <c r="Q238" s="326"/>
      <c r="R238" s="585">
        <f t="shared" si="62"/>
        <v>0</v>
      </c>
      <c r="S238" s="585">
        <f t="shared" si="63"/>
        <v>0</v>
      </c>
      <c r="T238" s="314">
        <f t="shared" si="64"/>
        <v>0</v>
      </c>
      <c r="U238" s="336"/>
      <c r="V238" s="326"/>
      <c r="W238" s="585">
        <f t="shared" si="65"/>
        <v>0</v>
      </c>
      <c r="X238" s="585">
        <f t="shared" si="66"/>
        <v>0</v>
      </c>
      <c r="Y238" s="314">
        <f t="shared" si="67"/>
        <v>0</v>
      </c>
      <c r="Z238" s="86"/>
      <c r="AA238" s="86"/>
      <c r="AB238" s="86"/>
      <c r="AC238" s="86"/>
      <c r="AD238" s="86"/>
      <c r="AE238" s="86"/>
      <c r="AF238" s="86"/>
      <c r="AG238" s="86"/>
      <c r="AH238" s="86"/>
      <c r="AI238" s="86"/>
      <c r="AJ238" s="86"/>
      <c r="AK238" s="86"/>
      <c r="AL238" s="86"/>
      <c r="AM238" s="86"/>
      <c r="AN238" s="86"/>
      <c r="AO238" s="86"/>
      <c r="AP238" s="86"/>
      <c r="AQ238" s="86"/>
      <c r="AR238" s="86"/>
      <c r="AS238" s="86"/>
      <c r="AT238" s="86"/>
      <c r="AU238" s="86"/>
      <c r="AV238" s="3"/>
      <c r="AW238" s="3"/>
    </row>
    <row r="239" spans="1:49" s="44" customFormat="1" x14ac:dyDescent="0.35">
      <c r="A239" s="51" t="s">
        <v>2511</v>
      </c>
      <c r="B239" s="554">
        <v>8017</v>
      </c>
      <c r="C239" s="90" t="s">
        <v>1652</v>
      </c>
      <c r="D239" s="139" t="s">
        <v>573</v>
      </c>
      <c r="E239" s="89"/>
      <c r="F239" s="169"/>
      <c r="G239" s="278"/>
      <c r="H239" s="274">
        <f t="shared" si="56"/>
        <v>0</v>
      </c>
      <c r="I239" s="715">
        <f t="shared" si="57"/>
        <v>0</v>
      </c>
      <c r="J239" s="282">
        <f t="shared" si="58"/>
        <v>0</v>
      </c>
      <c r="K239" s="337"/>
      <c r="L239" s="331"/>
      <c r="M239" s="585">
        <f t="shared" si="59"/>
        <v>0</v>
      </c>
      <c r="N239" s="585">
        <f t="shared" si="60"/>
        <v>0</v>
      </c>
      <c r="O239" s="314">
        <f t="shared" si="61"/>
        <v>0</v>
      </c>
      <c r="P239" s="336"/>
      <c r="Q239" s="326"/>
      <c r="R239" s="585">
        <f t="shared" si="62"/>
        <v>0</v>
      </c>
      <c r="S239" s="585">
        <f t="shared" si="63"/>
        <v>0</v>
      </c>
      <c r="T239" s="314">
        <f t="shared" si="64"/>
        <v>0</v>
      </c>
      <c r="U239" s="336"/>
      <c r="V239" s="326"/>
      <c r="W239" s="585">
        <f t="shared" si="65"/>
        <v>0</v>
      </c>
      <c r="X239" s="585">
        <f t="shared" si="66"/>
        <v>0</v>
      </c>
      <c r="Y239" s="314">
        <f t="shared" si="67"/>
        <v>0</v>
      </c>
      <c r="Z239" s="86"/>
      <c r="AA239" s="86"/>
      <c r="AB239" s="86"/>
      <c r="AC239" s="86"/>
      <c r="AD239" s="86"/>
      <c r="AE239" s="86"/>
      <c r="AF239" s="86"/>
      <c r="AG239" s="86"/>
      <c r="AH239" s="86"/>
      <c r="AI239" s="86"/>
      <c r="AJ239" s="86"/>
      <c r="AK239" s="86"/>
      <c r="AL239" s="86"/>
      <c r="AM239" s="86"/>
      <c r="AN239" s="86"/>
      <c r="AO239" s="86"/>
      <c r="AP239" s="86"/>
      <c r="AQ239" s="86"/>
      <c r="AR239" s="86"/>
      <c r="AS239" s="86"/>
      <c r="AT239" s="86"/>
      <c r="AU239" s="86"/>
      <c r="AV239" s="3"/>
      <c r="AW239" s="3"/>
    </row>
    <row r="240" spans="1:49" s="44" customFormat="1" x14ac:dyDescent="0.35">
      <c r="A240" s="51" t="s">
        <v>2512</v>
      </c>
      <c r="B240" s="554">
        <v>8017</v>
      </c>
      <c r="C240" s="90" t="s">
        <v>1653</v>
      </c>
      <c r="D240" s="139" t="s">
        <v>573</v>
      </c>
      <c r="E240" s="89"/>
      <c r="F240" s="169"/>
      <c r="G240" s="278"/>
      <c r="H240" s="274">
        <f t="shared" si="56"/>
        <v>0</v>
      </c>
      <c r="I240" s="715">
        <f t="shared" si="57"/>
        <v>0</v>
      </c>
      <c r="J240" s="282">
        <f t="shared" si="58"/>
        <v>0</v>
      </c>
      <c r="K240" s="337"/>
      <c r="L240" s="331"/>
      <c r="M240" s="585">
        <f t="shared" si="59"/>
        <v>0</v>
      </c>
      <c r="N240" s="585">
        <f t="shared" si="60"/>
        <v>0</v>
      </c>
      <c r="O240" s="314">
        <f t="shared" si="61"/>
        <v>0</v>
      </c>
      <c r="P240" s="336"/>
      <c r="Q240" s="326"/>
      <c r="R240" s="585">
        <f t="shared" si="62"/>
        <v>0</v>
      </c>
      <c r="S240" s="585">
        <f t="shared" si="63"/>
        <v>0</v>
      </c>
      <c r="T240" s="314">
        <f t="shared" si="64"/>
        <v>0</v>
      </c>
      <c r="U240" s="336"/>
      <c r="V240" s="326"/>
      <c r="W240" s="585">
        <f t="shared" si="65"/>
        <v>0</v>
      </c>
      <c r="X240" s="585">
        <f t="shared" si="66"/>
        <v>0</v>
      </c>
      <c r="Y240" s="314">
        <f t="shared" si="67"/>
        <v>0</v>
      </c>
      <c r="Z240" s="86"/>
      <c r="AA240" s="86"/>
      <c r="AB240" s="86"/>
      <c r="AC240" s="86"/>
      <c r="AD240" s="86"/>
      <c r="AE240" s="86"/>
      <c r="AF240" s="86"/>
      <c r="AG240" s="86"/>
      <c r="AH240" s="86"/>
      <c r="AI240" s="86"/>
      <c r="AJ240" s="86"/>
      <c r="AK240" s="86"/>
      <c r="AL240" s="86"/>
      <c r="AM240" s="86"/>
      <c r="AN240" s="86"/>
      <c r="AO240" s="86"/>
      <c r="AP240" s="86"/>
      <c r="AQ240" s="86"/>
      <c r="AR240" s="86"/>
      <c r="AS240" s="86"/>
      <c r="AT240" s="86"/>
      <c r="AU240" s="86"/>
      <c r="AV240" s="3"/>
      <c r="AW240" s="3"/>
    </row>
    <row r="241" spans="1:49" s="44" customFormat="1" x14ac:dyDescent="0.35">
      <c r="A241" s="51" t="s">
        <v>2513</v>
      </c>
      <c r="B241" s="554">
        <v>8017</v>
      </c>
      <c r="C241" s="90" t="s">
        <v>1654</v>
      </c>
      <c r="D241" s="139" t="s">
        <v>573</v>
      </c>
      <c r="E241" s="89"/>
      <c r="F241" s="169"/>
      <c r="G241" s="278"/>
      <c r="H241" s="274">
        <f t="shared" si="56"/>
        <v>0</v>
      </c>
      <c r="I241" s="715">
        <f t="shared" si="57"/>
        <v>0</v>
      </c>
      <c r="J241" s="282">
        <f t="shared" si="58"/>
        <v>0</v>
      </c>
      <c r="K241" s="337"/>
      <c r="L241" s="331"/>
      <c r="M241" s="585">
        <f t="shared" si="59"/>
        <v>0</v>
      </c>
      <c r="N241" s="585">
        <f t="shared" si="60"/>
        <v>0</v>
      </c>
      <c r="O241" s="314">
        <f t="shared" si="61"/>
        <v>0</v>
      </c>
      <c r="P241" s="336"/>
      <c r="Q241" s="326"/>
      <c r="R241" s="585">
        <f t="shared" si="62"/>
        <v>0</v>
      </c>
      <c r="S241" s="585">
        <f t="shared" si="63"/>
        <v>0</v>
      </c>
      <c r="T241" s="314">
        <f t="shared" si="64"/>
        <v>0</v>
      </c>
      <c r="U241" s="336"/>
      <c r="V241" s="326"/>
      <c r="W241" s="585">
        <f t="shared" si="65"/>
        <v>0</v>
      </c>
      <c r="X241" s="585">
        <f t="shared" si="66"/>
        <v>0</v>
      </c>
      <c r="Y241" s="314">
        <f t="shared" si="67"/>
        <v>0</v>
      </c>
      <c r="Z241" s="86"/>
      <c r="AA241" s="86"/>
      <c r="AB241" s="86"/>
      <c r="AC241" s="86"/>
      <c r="AD241" s="86"/>
      <c r="AE241" s="86"/>
      <c r="AF241" s="86"/>
      <c r="AG241" s="86"/>
      <c r="AH241" s="86"/>
      <c r="AI241" s="86"/>
      <c r="AJ241" s="86"/>
      <c r="AK241" s="86"/>
      <c r="AL241" s="86"/>
      <c r="AM241" s="86"/>
      <c r="AN241" s="86"/>
      <c r="AO241" s="86"/>
      <c r="AP241" s="86"/>
      <c r="AQ241" s="86"/>
      <c r="AR241" s="86"/>
      <c r="AS241" s="86"/>
      <c r="AT241" s="86"/>
      <c r="AU241" s="86"/>
      <c r="AV241" s="3"/>
      <c r="AW241" s="3"/>
    </row>
    <row r="242" spans="1:49" s="44" customFormat="1" x14ac:dyDescent="0.35">
      <c r="A242" s="51" t="s">
        <v>2514</v>
      </c>
      <c r="B242" s="555">
        <v>8017</v>
      </c>
      <c r="C242" s="90" t="s">
        <v>1655</v>
      </c>
      <c r="D242" s="139" t="s">
        <v>573</v>
      </c>
      <c r="E242" s="89"/>
      <c r="F242" s="169"/>
      <c r="G242" s="278"/>
      <c r="H242" s="274">
        <f t="shared" si="56"/>
        <v>0</v>
      </c>
      <c r="I242" s="715">
        <f t="shared" si="57"/>
        <v>0</v>
      </c>
      <c r="J242" s="282">
        <f t="shared" si="58"/>
        <v>0</v>
      </c>
      <c r="K242" s="337"/>
      <c r="L242" s="331"/>
      <c r="M242" s="585">
        <f t="shared" si="59"/>
        <v>0</v>
      </c>
      <c r="N242" s="585">
        <f t="shared" si="60"/>
        <v>0</v>
      </c>
      <c r="O242" s="314">
        <f t="shared" si="61"/>
        <v>0</v>
      </c>
      <c r="P242" s="336"/>
      <c r="Q242" s="326"/>
      <c r="R242" s="585">
        <f t="shared" si="62"/>
        <v>0</v>
      </c>
      <c r="S242" s="585">
        <f t="shared" si="63"/>
        <v>0</v>
      </c>
      <c r="T242" s="314">
        <f t="shared" si="64"/>
        <v>0</v>
      </c>
      <c r="U242" s="336"/>
      <c r="V242" s="326"/>
      <c r="W242" s="585">
        <f t="shared" si="65"/>
        <v>0</v>
      </c>
      <c r="X242" s="585">
        <f t="shared" si="66"/>
        <v>0</v>
      </c>
      <c r="Y242" s="314">
        <f t="shared" si="67"/>
        <v>0</v>
      </c>
      <c r="Z242" s="86"/>
      <c r="AA242" s="86"/>
      <c r="AB242" s="86"/>
      <c r="AC242" s="86"/>
      <c r="AD242" s="86"/>
      <c r="AE242" s="86"/>
      <c r="AF242" s="86"/>
      <c r="AG242" s="86"/>
      <c r="AH242" s="86"/>
      <c r="AI242" s="86"/>
      <c r="AJ242" s="86"/>
      <c r="AK242" s="86"/>
      <c r="AL242" s="86"/>
      <c r="AM242" s="86"/>
      <c r="AN242" s="86"/>
      <c r="AO242" s="86"/>
      <c r="AP242" s="86"/>
      <c r="AQ242" s="86"/>
      <c r="AR242" s="86"/>
      <c r="AS242" s="86"/>
      <c r="AT242" s="86"/>
      <c r="AU242" s="86"/>
      <c r="AV242" s="3"/>
      <c r="AW242" s="3"/>
    </row>
    <row r="243" spans="1:49" s="44" customFormat="1" x14ac:dyDescent="0.35">
      <c r="A243" s="51" t="s">
        <v>2515</v>
      </c>
      <c r="B243" s="554">
        <v>8017</v>
      </c>
      <c r="C243" s="90" t="s">
        <v>1656</v>
      </c>
      <c r="D243" s="139" t="s">
        <v>573</v>
      </c>
      <c r="E243" s="89"/>
      <c r="F243" s="169"/>
      <c r="G243" s="278"/>
      <c r="H243" s="274">
        <f t="shared" ref="H243:H266" si="68">F243*E243</f>
        <v>0</v>
      </c>
      <c r="I243" s="715">
        <f t="shared" ref="I243:I266" si="69">E243*G243</f>
        <v>0</v>
      </c>
      <c r="J243" s="282">
        <f t="shared" ref="J243:J266" si="70">(E243*F243)+(E243*G243)</f>
        <v>0</v>
      </c>
      <c r="K243" s="337"/>
      <c r="L243" s="331"/>
      <c r="M243" s="585">
        <f t="shared" si="59"/>
        <v>0</v>
      </c>
      <c r="N243" s="585">
        <f t="shared" si="60"/>
        <v>0</v>
      </c>
      <c r="O243" s="314">
        <f t="shared" si="61"/>
        <v>0</v>
      </c>
      <c r="P243" s="336"/>
      <c r="Q243" s="326"/>
      <c r="R243" s="585">
        <f t="shared" si="62"/>
        <v>0</v>
      </c>
      <c r="S243" s="585">
        <f t="shared" si="63"/>
        <v>0</v>
      </c>
      <c r="T243" s="314">
        <f t="shared" si="64"/>
        <v>0</v>
      </c>
      <c r="U243" s="336"/>
      <c r="V243" s="326"/>
      <c r="W243" s="585">
        <f t="shared" si="65"/>
        <v>0</v>
      </c>
      <c r="X243" s="585">
        <f t="shared" si="66"/>
        <v>0</v>
      </c>
      <c r="Y243" s="314">
        <f t="shared" si="67"/>
        <v>0</v>
      </c>
      <c r="Z243" s="86"/>
      <c r="AA243" s="86"/>
      <c r="AB243" s="86"/>
      <c r="AC243" s="86"/>
      <c r="AD243" s="86"/>
      <c r="AE243" s="86"/>
      <c r="AF243" s="86"/>
      <c r="AG243" s="86"/>
      <c r="AH243" s="86"/>
      <c r="AI243" s="86"/>
      <c r="AJ243" s="86"/>
      <c r="AK243" s="86"/>
      <c r="AL243" s="86"/>
      <c r="AM243" s="86"/>
      <c r="AN243" s="86"/>
      <c r="AO243" s="86"/>
      <c r="AP243" s="86"/>
      <c r="AQ243" s="86"/>
      <c r="AR243" s="86"/>
      <c r="AS243" s="86"/>
      <c r="AT243" s="86"/>
      <c r="AU243" s="86"/>
      <c r="AV243" s="3"/>
      <c r="AW243" s="3"/>
    </row>
    <row r="244" spans="1:49" s="44" customFormat="1" x14ac:dyDescent="0.35">
      <c r="A244" s="51" t="s">
        <v>2516</v>
      </c>
      <c r="B244" s="554">
        <v>8017</v>
      </c>
      <c r="C244" s="90" t="s">
        <v>1657</v>
      </c>
      <c r="D244" s="139" t="s">
        <v>573</v>
      </c>
      <c r="E244" s="89"/>
      <c r="F244" s="169"/>
      <c r="G244" s="278"/>
      <c r="H244" s="274">
        <f t="shared" si="68"/>
        <v>0</v>
      </c>
      <c r="I244" s="715">
        <f t="shared" si="69"/>
        <v>0</v>
      </c>
      <c r="J244" s="282">
        <f t="shared" si="70"/>
        <v>0</v>
      </c>
      <c r="K244" s="337"/>
      <c r="L244" s="331"/>
      <c r="M244" s="585">
        <f t="shared" si="59"/>
        <v>0</v>
      </c>
      <c r="N244" s="585">
        <f t="shared" si="60"/>
        <v>0</v>
      </c>
      <c r="O244" s="314">
        <f t="shared" si="61"/>
        <v>0</v>
      </c>
      <c r="P244" s="336"/>
      <c r="Q244" s="326"/>
      <c r="R244" s="585">
        <f t="shared" si="62"/>
        <v>0</v>
      </c>
      <c r="S244" s="585">
        <f t="shared" si="63"/>
        <v>0</v>
      </c>
      <c r="T244" s="314">
        <f t="shared" si="64"/>
        <v>0</v>
      </c>
      <c r="U244" s="336"/>
      <c r="V244" s="326"/>
      <c r="W244" s="585">
        <f t="shared" si="65"/>
        <v>0</v>
      </c>
      <c r="X244" s="585">
        <f t="shared" si="66"/>
        <v>0</v>
      </c>
      <c r="Y244" s="314">
        <f t="shared" si="67"/>
        <v>0</v>
      </c>
      <c r="Z244" s="86"/>
      <c r="AA244" s="86"/>
      <c r="AB244" s="86"/>
      <c r="AC244" s="86"/>
      <c r="AD244" s="86"/>
      <c r="AE244" s="86"/>
      <c r="AF244" s="86"/>
      <c r="AG244" s="86"/>
      <c r="AH244" s="86"/>
      <c r="AI244" s="86"/>
      <c r="AJ244" s="86"/>
      <c r="AK244" s="86"/>
      <c r="AL244" s="86"/>
      <c r="AM244" s="86"/>
      <c r="AN244" s="86"/>
      <c r="AO244" s="86"/>
      <c r="AP244" s="86"/>
      <c r="AQ244" s="86"/>
      <c r="AR244" s="86"/>
      <c r="AS244" s="86"/>
      <c r="AT244" s="86"/>
      <c r="AU244" s="86"/>
      <c r="AV244" s="3"/>
      <c r="AW244" s="3"/>
    </row>
    <row r="245" spans="1:49" s="44" customFormat="1" x14ac:dyDescent="0.35">
      <c r="A245" s="51" t="s">
        <v>2517</v>
      </c>
      <c r="B245" s="554">
        <v>8017</v>
      </c>
      <c r="C245" s="90" t="s">
        <v>1658</v>
      </c>
      <c r="D245" s="139" t="s">
        <v>573</v>
      </c>
      <c r="E245" s="89"/>
      <c r="F245" s="169"/>
      <c r="G245" s="278"/>
      <c r="H245" s="274">
        <f t="shared" si="68"/>
        <v>0</v>
      </c>
      <c r="I245" s="715">
        <f t="shared" si="69"/>
        <v>0</v>
      </c>
      <c r="J245" s="282">
        <f t="shared" si="70"/>
        <v>0</v>
      </c>
      <c r="K245" s="337"/>
      <c r="L245" s="331"/>
      <c r="M245" s="585">
        <f t="shared" si="59"/>
        <v>0</v>
      </c>
      <c r="N245" s="585">
        <f t="shared" si="60"/>
        <v>0</v>
      </c>
      <c r="O245" s="314">
        <f t="shared" si="61"/>
        <v>0</v>
      </c>
      <c r="P245" s="336"/>
      <c r="Q245" s="326"/>
      <c r="R245" s="585">
        <f t="shared" si="62"/>
        <v>0</v>
      </c>
      <c r="S245" s="585">
        <f t="shared" si="63"/>
        <v>0</v>
      </c>
      <c r="T245" s="314">
        <f t="shared" si="64"/>
        <v>0</v>
      </c>
      <c r="U245" s="336"/>
      <c r="V245" s="326"/>
      <c r="W245" s="585">
        <f t="shared" si="65"/>
        <v>0</v>
      </c>
      <c r="X245" s="585">
        <f t="shared" si="66"/>
        <v>0</v>
      </c>
      <c r="Y245" s="314">
        <f t="shared" si="67"/>
        <v>0</v>
      </c>
      <c r="Z245" s="86"/>
      <c r="AA245" s="86"/>
      <c r="AB245" s="86"/>
      <c r="AC245" s="86"/>
      <c r="AD245" s="86"/>
      <c r="AE245" s="86"/>
      <c r="AF245" s="86"/>
      <c r="AG245" s="86"/>
      <c r="AH245" s="86"/>
      <c r="AI245" s="86"/>
      <c r="AJ245" s="86"/>
      <c r="AK245" s="86"/>
      <c r="AL245" s="86"/>
      <c r="AM245" s="86"/>
      <c r="AN245" s="86"/>
      <c r="AO245" s="86"/>
      <c r="AP245" s="86"/>
      <c r="AQ245" s="86"/>
      <c r="AR245" s="86"/>
      <c r="AS245" s="86"/>
      <c r="AT245" s="86"/>
      <c r="AU245" s="86"/>
      <c r="AV245" s="3"/>
      <c r="AW245" s="3"/>
    </row>
    <row r="246" spans="1:49" s="44" customFormat="1" x14ac:dyDescent="0.35">
      <c r="A246" s="51" t="s">
        <v>2518</v>
      </c>
      <c r="B246" s="555">
        <v>8017</v>
      </c>
      <c r="C246" s="90" t="s">
        <v>1659</v>
      </c>
      <c r="D246" s="139" t="s">
        <v>573</v>
      </c>
      <c r="E246" s="89"/>
      <c r="F246" s="169"/>
      <c r="G246" s="278"/>
      <c r="H246" s="274">
        <f t="shared" si="68"/>
        <v>0</v>
      </c>
      <c r="I246" s="715">
        <f t="shared" si="69"/>
        <v>0</v>
      </c>
      <c r="J246" s="282">
        <f t="shared" si="70"/>
        <v>0</v>
      </c>
      <c r="K246" s="337"/>
      <c r="L246" s="331"/>
      <c r="M246" s="585">
        <f t="shared" si="59"/>
        <v>0</v>
      </c>
      <c r="N246" s="585">
        <f t="shared" si="60"/>
        <v>0</v>
      </c>
      <c r="O246" s="314">
        <f t="shared" si="61"/>
        <v>0</v>
      </c>
      <c r="P246" s="336"/>
      <c r="Q246" s="326"/>
      <c r="R246" s="585">
        <f t="shared" si="62"/>
        <v>0</v>
      </c>
      <c r="S246" s="585">
        <f t="shared" si="63"/>
        <v>0</v>
      </c>
      <c r="T246" s="314">
        <f t="shared" si="64"/>
        <v>0</v>
      </c>
      <c r="U246" s="336"/>
      <c r="V246" s="326"/>
      <c r="W246" s="585">
        <f t="shared" si="65"/>
        <v>0</v>
      </c>
      <c r="X246" s="585">
        <f t="shared" si="66"/>
        <v>0</v>
      </c>
      <c r="Y246" s="314">
        <f t="shared" si="67"/>
        <v>0</v>
      </c>
      <c r="Z246" s="86"/>
      <c r="AA246" s="86"/>
      <c r="AB246" s="86"/>
      <c r="AC246" s="86"/>
      <c r="AD246" s="86"/>
      <c r="AE246" s="86"/>
      <c r="AF246" s="86"/>
      <c r="AG246" s="86"/>
      <c r="AH246" s="86"/>
      <c r="AI246" s="86"/>
      <c r="AJ246" s="86"/>
      <c r="AK246" s="86"/>
      <c r="AL246" s="86"/>
      <c r="AM246" s="86"/>
      <c r="AN246" s="86"/>
      <c r="AO246" s="86"/>
      <c r="AP246" s="86"/>
      <c r="AQ246" s="86"/>
      <c r="AR246" s="86"/>
      <c r="AS246" s="86"/>
      <c r="AT246" s="86"/>
      <c r="AU246" s="86"/>
      <c r="AV246" s="3"/>
      <c r="AW246" s="3"/>
    </row>
    <row r="247" spans="1:49" s="44" customFormat="1" x14ac:dyDescent="0.35">
      <c r="A247" s="51" t="s">
        <v>2519</v>
      </c>
      <c r="B247" s="555">
        <v>8017</v>
      </c>
      <c r="C247" s="90" t="s">
        <v>1660</v>
      </c>
      <c r="D247" s="139" t="s">
        <v>573</v>
      </c>
      <c r="E247" s="89"/>
      <c r="F247" s="169"/>
      <c r="G247" s="278"/>
      <c r="H247" s="274">
        <f t="shared" si="68"/>
        <v>0</v>
      </c>
      <c r="I247" s="715">
        <f t="shared" si="69"/>
        <v>0</v>
      </c>
      <c r="J247" s="282">
        <f t="shared" si="70"/>
        <v>0</v>
      </c>
      <c r="K247" s="337"/>
      <c r="L247" s="331"/>
      <c r="M247" s="585">
        <f t="shared" si="59"/>
        <v>0</v>
      </c>
      <c r="N247" s="585">
        <f t="shared" si="60"/>
        <v>0</v>
      </c>
      <c r="O247" s="314">
        <f t="shared" si="61"/>
        <v>0</v>
      </c>
      <c r="P247" s="336"/>
      <c r="Q247" s="326"/>
      <c r="R247" s="585">
        <f t="shared" si="62"/>
        <v>0</v>
      </c>
      <c r="S247" s="585">
        <f t="shared" si="63"/>
        <v>0</v>
      </c>
      <c r="T247" s="314">
        <f t="shared" si="64"/>
        <v>0</v>
      </c>
      <c r="U247" s="336"/>
      <c r="V247" s="326"/>
      <c r="W247" s="585">
        <f t="shared" si="65"/>
        <v>0</v>
      </c>
      <c r="X247" s="585">
        <f t="shared" si="66"/>
        <v>0</v>
      </c>
      <c r="Y247" s="314">
        <f t="shared" si="67"/>
        <v>0</v>
      </c>
      <c r="Z247" s="86"/>
      <c r="AA247" s="86"/>
      <c r="AB247" s="86"/>
      <c r="AC247" s="86"/>
      <c r="AD247" s="86"/>
      <c r="AE247" s="86"/>
      <c r="AF247" s="86"/>
      <c r="AG247" s="86"/>
      <c r="AH247" s="86"/>
      <c r="AI247" s="86"/>
      <c r="AJ247" s="86"/>
      <c r="AK247" s="86"/>
      <c r="AL247" s="86"/>
      <c r="AM247" s="86"/>
      <c r="AN247" s="86"/>
      <c r="AO247" s="86"/>
      <c r="AP247" s="86"/>
      <c r="AQ247" s="86"/>
      <c r="AR247" s="86"/>
      <c r="AS247" s="86"/>
      <c r="AT247" s="86"/>
      <c r="AU247" s="86"/>
      <c r="AV247" s="3"/>
      <c r="AW247" s="3"/>
    </row>
    <row r="248" spans="1:49" s="44" customFormat="1" x14ac:dyDescent="0.35">
      <c r="A248" s="51" t="s">
        <v>2520</v>
      </c>
      <c r="B248" s="554">
        <v>8017</v>
      </c>
      <c r="C248" s="90" t="s">
        <v>1661</v>
      </c>
      <c r="D248" s="139" t="s">
        <v>573</v>
      </c>
      <c r="E248" s="89"/>
      <c r="F248" s="169"/>
      <c r="G248" s="278"/>
      <c r="H248" s="274">
        <f t="shared" si="68"/>
        <v>0</v>
      </c>
      <c r="I248" s="715">
        <f t="shared" si="69"/>
        <v>0</v>
      </c>
      <c r="J248" s="282">
        <f t="shared" si="70"/>
        <v>0</v>
      </c>
      <c r="K248" s="337"/>
      <c r="L248" s="331"/>
      <c r="M248" s="585">
        <f t="shared" si="59"/>
        <v>0</v>
      </c>
      <c r="N248" s="585">
        <f t="shared" si="60"/>
        <v>0</v>
      </c>
      <c r="O248" s="314">
        <f t="shared" si="61"/>
        <v>0</v>
      </c>
      <c r="P248" s="336"/>
      <c r="Q248" s="326"/>
      <c r="R248" s="585">
        <f t="shared" si="62"/>
        <v>0</v>
      </c>
      <c r="S248" s="585">
        <f t="shared" si="63"/>
        <v>0</v>
      </c>
      <c r="T248" s="314">
        <f t="shared" si="64"/>
        <v>0</v>
      </c>
      <c r="U248" s="336"/>
      <c r="V248" s="326"/>
      <c r="W248" s="585">
        <f t="shared" si="65"/>
        <v>0</v>
      </c>
      <c r="X248" s="585">
        <f t="shared" si="66"/>
        <v>0</v>
      </c>
      <c r="Y248" s="314">
        <f t="shared" si="67"/>
        <v>0</v>
      </c>
      <c r="Z248" s="86"/>
      <c r="AA248" s="86"/>
      <c r="AB248" s="86"/>
      <c r="AC248" s="86"/>
      <c r="AD248" s="86"/>
      <c r="AE248" s="86"/>
      <c r="AF248" s="86"/>
      <c r="AG248" s="86"/>
      <c r="AH248" s="86"/>
      <c r="AI248" s="86"/>
      <c r="AJ248" s="86"/>
      <c r="AK248" s="86"/>
      <c r="AL248" s="86"/>
      <c r="AM248" s="86"/>
      <c r="AN248" s="86"/>
      <c r="AO248" s="86"/>
      <c r="AP248" s="86"/>
      <c r="AQ248" s="86"/>
      <c r="AR248" s="86"/>
      <c r="AS248" s="86"/>
      <c r="AT248" s="86"/>
      <c r="AU248" s="86"/>
      <c r="AV248" s="3"/>
      <c r="AW248" s="3"/>
    </row>
    <row r="249" spans="1:49" s="44" customFormat="1" x14ac:dyDescent="0.35">
      <c r="A249" s="51" t="s">
        <v>2521</v>
      </c>
      <c r="B249" s="554">
        <v>8017</v>
      </c>
      <c r="C249" s="90" t="s">
        <v>1662</v>
      </c>
      <c r="D249" s="139" t="s">
        <v>573</v>
      </c>
      <c r="E249" s="89"/>
      <c r="F249" s="169"/>
      <c r="G249" s="278"/>
      <c r="H249" s="274">
        <f t="shared" si="68"/>
        <v>0</v>
      </c>
      <c r="I249" s="715">
        <f t="shared" si="69"/>
        <v>0</v>
      </c>
      <c r="J249" s="282">
        <f t="shared" si="70"/>
        <v>0</v>
      </c>
      <c r="K249" s="337"/>
      <c r="L249" s="331"/>
      <c r="M249" s="585">
        <f t="shared" si="59"/>
        <v>0</v>
      </c>
      <c r="N249" s="585">
        <f t="shared" si="60"/>
        <v>0</v>
      </c>
      <c r="O249" s="314">
        <f t="shared" si="61"/>
        <v>0</v>
      </c>
      <c r="P249" s="336"/>
      <c r="Q249" s="326"/>
      <c r="R249" s="585">
        <f t="shared" si="62"/>
        <v>0</v>
      </c>
      <c r="S249" s="585">
        <f t="shared" si="63"/>
        <v>0</v>
      </c>
      <c r="T249" s="314">
        <f t="shared" si="64"/>
        <v>0</v>
      </c>
      <c r="U249" s="336"/>
      <c r="V249" s="326"/>
      <c r="W249" s="585">
        <f t="shared" si="65"/>
        <v>0</v>
      </c>
      <c r="X249" s="585">
        <f t="shared" si="66"/>
        <v>0</v>
      </c>
      <c r="Y249" s="314">
        <f t="shared" si="67"/>
        <v>0</v>
      </c>
      <c r="Z249" s="86"/>
      <c r="AA249" s="86"/>
      <c r="AB249" s="86"/>
      <c r="AC249" s="86"/>
      <c r="AD249" s="86"/>
      <c r="AE249" s="86"/>
      <c r="AF249" s="86"/>
      <c r="AG249" s="86"/>
      <c r="AH249" s="86"/>
      <c r="AI249" s="86"/>
      <c r="AJ249" s="86"/>
      <c r="AK249" s="86"/>
      <c r="AL249" s="86"/>
      <c r="AM249" s="86"/>
      <c r="AN249" s="86"/>
      <c r="AO249" s="86"/>
      <c r="AP249" s="86"/>
      <c r="AQ249" s="86"/>
      <c r="AR249" s="86"/>
      <c r="AS249" s="86"/>
      <c r="AT249" s="86"/>
      <c r="AU249" s="86"/>
      <c r="AV249" s="3"/>
      <c r="AW249" s="3"/>
    </row>
    <row r="250" spans="1:49" s="44" customFormat="1" x14ac:dyDescent="0.35">
      <c r="A250" s="51" t="s">
        <v>2522</v>
      </c>
      <c r="B250" s="554">
        <v>8017</v>
      </c>
      <c r="C250" s="90" t="s">
        <v>1663</v>
      </c>
      <c r="D250" s="139" t="s">
        <v>573</v>
      </c>
      <c r="E250" s="89"/>
      <c r="F250" s="169"/>
      <c r="G250" s="278"/>
      <c r="H250" s="274">
        <f t="shared" si="68"/>
        <v>0</v>
      </c>
      <c r="I250" s="715">
        <f t="shared" si="69"/>
        <v>0</v>
      </c>
      <c r="J250" s="282">
        <f t="shared" si="70"/>
        <v>0</v>
      </c>
      <c r="K250" s="337"/>
      <c r="L250" s="331"/>
      <c r="M250" s="585">
        <f t="shared" si="59"/>
        <v>0</v>
      </c>
      <c r="N250" s="585">
        <f t="shared" si="60"/>
        <v>0</v>
      </c>
      <c r="O250" s="314">
        <f t="shared" si="61"/>
        <v>0</v>
      </c>
      <c r="P250" s="336"/>
      <c r="Q250" s="326"/>
      <c r="R250" s="585">
        <f t="shared" si="62"/>
        <v>0</v>
      </c>
      <c r="S250" s="585">
        <f t="shared" si="63"/>
        <v>0</v>
      </c>
      <c r="T250" s="314">
        <f t="shared" si="64"/>
        <v>0</v>
      </c>
      <c r="U250" s="336"/>
      <c r="V250" s="326"/>
      <c r="W250" s="585">
        <f t="shared" si="65"/>
        <v>0</v>
      </c>
      <c r="X250" s="585">
        <f t="shared" si="66"/>
        <v>0</v>
      </c>
      <c r="Y250" s="314">
        <f t="shared" si="67"/>
        <v>0</v>
      </c>
      <c r="Z250" s="86"/>
      <c r="AA250" s="86"/>
      <c r="AB250" s="86"/>
      <c r="AC250" s="86"/>
      <c r="AD250" s="86"/>
      <c r="AE250" s="86"/>
      <c r="AF250" s="86"/>
      <c r="AG250" s="86"/>
      <c r="AH250" s="86"/>
      <c r="AI250" s="86"/>
      <c r="AJ250" s="86"/>
      <c r="AK250" s="86"/>
      <c r="AL250" s="86"/>
      <c r="AM250" s="86"/>
      <c r="AN250" s="86"/>
      <c r="AO250" s="86"/>
      <c r="AP250" s="86"/>
      <c r="AQ250" s="86"/>
      <c r="AR250" s="86"/>
      <c r="AS250" s="86"/>
      <c r="AT250" s="86"/>
      <c r="AU250" s="86"/>
      <c r="AV250" s="3"/>
      <c r="AW250" s="3"/>
    </row>
    <row r="251" spans="1:49" s="44" customFormat="1" x14ac:dyDescent="0.35">
      <c r="A251" s="51" t="s">
        <v>2523</v>
      </c>
      <c r="B251" s="555">
        <v>8017</v>
      </c>
      <c r="C251" s="90" t="s">
        <v>1664</v>
      </c>
      <c r="D251" s="139" t="s">
        <v>573</v>
      </c>
      <c r="E251" s="89"/>
      <c r="F251" s="169"/>
      <c r="G251" s="278"/>
      <c r="H251" s="274">
        <f t="shared" si="68"/>
        <v>0</v>
      </c>
      <c r="I251" s="715">
        <f t="shared" si="69"/>
        <v>0</v>
      </c>
      <c r="J251" s="282">
        <f t="shared" si="70"/>
        <v>0</v>
      </c>
      <c r="K251" s="337"/>
      <c r="L251" s="331"/>
      <c r="M251" s="585">
        <f t="shared" si="59"/>
        <v>0</v>
      </c>
      <c r="N251" s="585">
        <f t="shared" si="60"/>
        <v>0</v>
      </c>
      <c r="O251" s="314">
        <f t="shared" si="61"/>
        <v>0</v>
      </c>
      <c r="P251" s="336"/>
      <c r="Q251" s="326"/>
      <c r="R251" s="585">
        <f t="shared" si="62"/>
        <v>0</v>
      </c>
      <c r="S251" s="585">
        <f t="shared" si="63"/>
        <v>0</v>
      </c>
      <c r="T251" s="314">
        <f t="shared" si="64"/>
        <v>0</v>
      </c>
      <c r="U251" s="336"/>
      <c r="V251" s="326"/>
      <c r="W251" s="585">
        <f t="shared" si="65"/>
        <v>0</v>
      </c>
      <c r="X251" s="585">
        <f t="shared" si="66"/>
        <v>0</v>
      </c>
      <c r="Y251" s="314">
        <f t="shared" si="67"/>
        <v>0</v>
      </c>
      <c r="Z251" s="86"/>
      <c r="AA251" s="86"/>
      <c r="AB251" s="86"/>
      <c r="AC251" s="86"/>
      <c r="AD251" s="86"/>
      <c r="AE251" s="86"/>
      <c r="AF251" s="86"/>
      <c r="AG251" s="86"/>
      <c r="AH251" s="86"/>
      <c r="AI251" s="86"/>
      <c r="AJ251" s="86"/>
      <c r="AK251" s="86"/>
      <c r="AL251" s="86"/>
      <c r="AM251" s="86"/>
      <c r="AN251" s="86"/>
      <c r="AO251" s="86"/>
      <c r="AP251" s="86"/>
      <c r="AQ251" s="86"/>
      <c r="AR251" s="86"/>
      <c r="AS251" s="86"/>
      <c r="AT251" s="86"/>
      <c r="AU251" s="86"/>
      <c r="AV251" s="3"/>
      <c r="AW251" s="3"/>
    </row>
    <row r="252" spans="1:49" s="44" customFormat="1" x14ac:dyDescent="0.35">
      <c r="A252" s="51" t="s">
        <v>2524</v>
      </c>
      <c r="B252" s="554">
        <v>8017</v>
      </c>
      <c r="C252" s="90" t="s">
        <v>1665</v>
      </c>
      <c r="D252" s="139" t="s">
        <v>573</v>
      </c>
      <c r="E252" s="89"/>
      <c r="F252" s="169"/>
      <c r="G252" s="278"/>
      <c r="H252" s="274">
        <f t="shared" si="68"/>
        <v>0</v>
      </c>
      <c r="I252" s="715">
        <f t="shared" si="69"/>
        <v>0</v>
      </c>
      <c r="J252" s="282">
        <f t="shared" si="70"/>
        <v>0</v>
      </c>
      <c r="K252" s="337"/>
      <c r="L252" s="331"/>
      <c r="M252" s="585">
        <f t="shared" si="59"/>
        <v>0</v>
      </c>
      <c r="N252" s="585">
        <f t="shared" si="60"/>
        <v>0</v>
      </c>
      <c r="O252" s="314">
        <f t="shared" si="61"/>
        <v>0</v>
      </c>
      <c r="P252" s="336"/>
      <c r="Q252" s="326"/>
      <c r="R252" s="585">
        <f t="shared" si="62"/>
        <v>0</v>
      </c>
      <c r="S252" s="585">
        <f t="shared" si="63"/>
        <v>0</v>
      </c>
      <c r="T252" s="314">
        <f t="shared" si="64"/>
        <v>0</v>
      </c>
      <c r="U252" s="336"/>
      <c r="V252" s="326"/>
      <c r="W252" s="585">
        <f t="shared" si="65"/>
        <v>0</v>
      </c>
      <c r="X252" s="585">
        <f t="shared" si="66"/>
        <v>0</v>
      </c>
      <c r="Y252" s="314">
        <f t="shared" si="67"/>
        <v>0</v>
      </c>
      <c r="Z252" s="86"/>
      <c r="AA252" s="86"/>
      <c r="AB252" s="86"/>
      <c r="AC252" s="86"/>
      <c r="AD252" s="86"/>
      <c r="AE252" s="86"/>
      <c r="AF252" s="86"/>
      <c r="AG252" s="86"/>
      <c r="AH252" s="86"/>
      <c r="AI252" s="86"/>
      <c r="AJ252" s="86"/>
      <c r="AK252" s="86"/>
      <c r="AL252" s="86"/>
      <c r="AM252" s="86"/>
      <c r="AN252" s="86"/>
      <c r="AO252" s="86"/>
      <c r="AP252" s="86"/>
      <c r="AQ252" s="86"/>
      <c r="AR252" s="86"/>
      <c r="AS252" s="86"/>
      <c r="AT252" s="86"/>
      <c r="AU252" s="86"/>
      <c r="AV252" s="3"/>
      <c r="AW252" s="3"/>
    </row>
    <row r="253" spans="1:49" s="44" customFormat="1" x14ac:dyDescent="0.35">
      <c r="A253" s="51" t="s">
        <v>2525</v>
      </c>
      <c r="B253" s="555">
        <v>8017</v>
      </c>
      <c r="C253" s="90" t="s">
        <v>1666</v>
      </c>
      <c r="D253" s="139" t="s">
        <v>573</v>
      </c>
      <c r="E253" s="89"/>
      <c r="F253" s="169"/>
      <c r="G253" s="278"/>
      <c r="H253" s="274">
        <f t="shared" si="68"/>
        <v>0</v>
      </c>
      <c r="I253" s="715">
        <f t="shared" si="69"/>
        <v>0</v>
      </c>
      <c r="J253" s="282">
        <f t="shared" si="70"/>
        <v>0</v>
      </c>
      <c r="K253" s="337"/>
      <c r="L253" s="331"/>
      <c r="M253" s="585">
        <f t="shared" si="59"/>
        <v>0</v>
      </c>
      <c r="N253" s="585">
        <f t="shared" si="60"/>
        <v>0</v>
      </c>
      <c r="O253" s="314">
        <f t="shared" si="61"/>
        <v>0</v>
      </c>
      <c r="P253" s="336"/>
      <c r="Q253" s="326"/>
      <c r="R253" s="585">
        <f t="shared" si="62"/>
        <v>0</v>
      </c>
      <c r="S253" s="585">
        <f t="shared" si="63"/>
        <v>0</v>
      </c>
      <c r="T253" s="314">
        <f t="shared" si="64"/>
        <v>0</v>
      </c>
      <c r="U253" s="336"/>
      <c r="V253" s="326"/>
      <c r="W253" s="585">
        <f t="shared" si="65"/>
        <v>0</v>
      </c>
      <c r="X253" s="585">
        <f t="shared" si="66"/>
        <v>0</v>
      </c>
      <c r="Y253" s="314">
        <f t="shared" si="67"/>
        <v>0</v>
      </c>
      <c r="Z253" s="86"/>
      <c r="AA253" s="86"/>
      <c r="AB253" s="86"/>
      <c r="AC253" s="86"/>
      <c r="AD253" s="86"/>
      <c r="AE253" s="86"/>
      <c r="AF253" s="86"/>
      <c r="AG253" s="86"/>
      <c r="AH253" s="86"/>
      <c r="AI253" s="86"/>
      <c r="AJ253" s="86"/>
      <c r="AK253" s="86"/>
      <c r="AL253" s="86"/>
      <c r="AM253" s="86"/>
      <c r="AN253" s="86"/>
      <c r="AO253" s="86"/>
      <c r="AP253" s="86"/>
      <c r="AQ253" s="86"/>
      <c r="AR253" s="86"/>
      <c r="AS253" s="86"/>
      <c r="AT253" s="86"/>
      <c r="AU253" s="86"/>
      <c r="AV253" s="3"/>
      <c r="AW253" s="3"/>
    </row>
    <row r="254" spans="1:49" s="44" customFormat="1" x14ac:dyDescent="0.35">
      <c r="A254" s="51" t="s">
        <v>2526</v>
      </c>
      <c r="B254" s="554">
        <v>8017</v>
      </c>
      <c r="C254" s="90" t="s">
        <v>1667</v>
      </c>
      <c r="D254" s="139" t="s">
        <v>573</v>
      </c>
      <c r="E254" s="89"/>
      <c r="F254" s="169"/>
      <c r="G254" s="278"/>
      <c r="H254" s="274">
        <f t="shared" si="68"/>
        <v>0</v>
      </c>
      <c r="I254" s="715">
        <f t="shared" si="69"/>
        <v>0</v>
      </c>
      <c r="J254" s="282">
        <f t="shared" si="70"/>
        <v>0</v>
      </c>
      <c r="K254" s="337"/>
      <c r="L254" s="331"/>
      <c r="M254" s="585">
        <f t="shared" si="59"/>
        <v>0</v>
      </c>
      <c r="N254" s="585">
        <f t="shared" si="60"/>
        <v>0</v>
      </c>
      <c r="O254" s="314">
        <f t="shared" si="61"/>
        <v>0</v>
      </c>
      <c r="P254" s="336"/>
      <c r="Q254" s="326"/>
      <c r="R254" s="585">
        <f t="shared" si="62"/>
        <v>0</v>
      </c>
      <c r="S254" s="585">
        <f t="shared" si="63"/>
        <v>0</v>
      </c>
      <c r="T254" s="314">
        <f t="shared" si="64"/>
        <v>0</v>
      </c>
      <c r="U254" s="336"/>
      <c r="V254" s="326"/>
      <c r="W254" s="585">
        <f t="shared" si="65"/>
        <v>0</v>
      </c>
      <c r="X254" s="585">
        <f t="shared" si="66"/>
        <v>0</v>
      </c>
      <c r="Y254" s="314">
        <f t="shared" si="67"/>
        <v>0</v>
      </c>
      <c r="Z254" s="86"/>
      <c r="AA254" s="86"/>
      <c r="AB254" s="86"/>
      <c r="AC254" s="86"/>
      <c r="AD254" s="86"/>
      <c r="AE254" s="86"/>
      <c r="AF254" s="86"/>
      <c r="AG254" s="86"/>
      <c r="AH254" s="86"/>
      <c r="AI254" s="86"/>
      <c r="AJ254" s="86"/>
      <c r="AK254" s="86"/>
      <c r="AL254" s="86"/>
      <c r="AM254" s="86"/>
      <c r="AN254" s="86"/>
      <c r="AO254" s="86"/>
      <c r="AP254" s="86"/>
      <c r="AQ254" s="86"/>
      <c r="AR254" s="86"/>
      <c r="AS254" s="86"/>
      <c r="AT254" s="86"/>
      <c r="AU254" s="86"/>
      <c r="AV254" s="3"/>
      <c r="AW254" s="3"/>
    </row>
    <row r="255" spans="1:49" s="44" customFormat="1" x14ac:dyDescent="0.35">
      <c r="A255" s="51" t="s">
        <v>2527</v>
      </c>
      <c r="B255" s="555">
        <v>8017</v>
      </c>
      <c r="C255" s="90" t="s">
        <v>1668</v>
      </c>
      <c r="D255" s="139" t="s">
        <v>573</v>
      </c>
      <c r="E255" s="89"/>
      <c r="F255" s="169"/>
      <c r="G255" s="278"/>
      <c r="H255" s="274">
        <f t="shared" si="68"/>
        <v>0</v>
      </c>
      <c r="I255" s="715">
        <f t="shared" si="69"/>
        <v>0</v>
      </c>
      <c r="J255" s="282">
        <f t="shared" si="70"/>
        <v>0</v>
      </c>
      <c r="K255" s="337"/>
      <c r="L255" s="331"/>
      <c r="M255" s="585">
        <f t="shared" si="59"/>
        <v>0</v>
      </c>
      <c r="N255" s="585">
        <f t="shared" si="60"/>
        <v>0</v>
      </c>
      <c r="O255" s="314">
        <f t="shared" si="61"/>
        <v>0</v>
      </c>
      <c r="P255" s="336"/>
      <c r="Q255" s="326"/>
      <c r="R255" s="585">
        <f t="shared" si="62"/>
        <v>0</v>
      </c>
      <c r="S255" s="585">
        <f t="shared" si="63"/>
        <v>0</v>
      </c>
      <c r="T255" s="314">
        <f t="shared" si="64"/>
        <v>0</v>
      </c>
      <c r="U255" s="336"/>
      <c r="V255" s="326"/>
      <c r="W255" s="585">
        <f t="shared" si="65"/>
        <v>0</v>
      </c>
      <c r="X255" s="585">
        <f t="shared" si="66"/>
        <v>0</v>
      </c>
      <c r="Y255" s="314">
        <f t="shared" si="67"/>
        <v>0</v>
      </c>
      <c r="Z255" s="86"/>
      <c r="AA255" s="86"/>
      <c r="AB255" s="86"/>
      <c r="AC255" s="86"/>
      <c r="AD255" s="86"/>
      <c r="AE255" s="86"/>
      <c r="AF255" s="86"/>
      <c r="AG255" s="86"/>
      <c r="AH255" s="86"/>
      <c r="AI255" s="86"/>
      <c r="AJ255" s="86"/>
      <c r="AK255" s="86"/>
      <c r="AL255" s="86"/>
      <c r="AM255" s="86"/>
      <c r="AN255" s="86"/>
      <c r="AO255" s="86"/>
      <c r="AP255" s="86"/>
      <c r="AQ255" s="86"/>
      <c r="AR255" s="86"/>
      <c r="AS255" s="86"/>
      <c r="AT255" s="86"/>
      <c r="AU255" s="86"/>
      <c r="AV255" s="3"/>
      <c r="AW255" s="3"/>
    </row>
    <row r="256" spans="1:49" s="44" customFormat="1" x14ac:dyDescent="0.35">
      <c r="A256" s="51" t="s">
        <v>2528</v>
      </c>
      <c r="B256" s="554">
        <v>8017</v>
      </c>
      <c r="C256" s="90" t="s">
        <v>1669</v>
      </c>
      <c r="D256" s="139" t="s">
        <v>573</v>
      </c>
      <c r="E256" s="89"/>
      <c r="F256" s="169"/>
      <c r="G256" s="278"/>
      <c r="H256" s="274">
        <f t="shared" si="68"/>
        <v>0</v>
      </c>
      <c r="I256" s="715">
        <f t="shared" si="69"/>
        <v>0</v>
      </c>
      <c r="J256" s="282">
        <f t="shared" si="70"/>
        <v>0</v>
      </c>
      <c r="K256" s="337"/>
      <c r="L256" s="331"/>
      <c r="M256" s="585">
        <f t="shared" si="59"/>
        <v>0</v>
      </c>
      <c r="N256" s="585">
        <f t="shared" si="60"/>
        <v>0</v>
      </c>
      <c r="O256" s="314">
        <f t="shared" si="61"/>
        <v>0</v>
      </c>
      <c r="P256" s="336"/>
      <c r="Q256" s="326"/>
      <c r="R256" s="585">
        <f t="shared" si="62"/>
        <v>0</v>
      </c>
      <c r="S256" s="585">
        <f t="shared" si="63"/>
        <v>0</v>
      </c>
      <c r="T256" s="314">
        <f t="shared" si="64"/>
        <v>0</v>
      </c>
      <c r="U256" s="336"/>
      <c r="V256" s="326"/>
      <c r="W256" s="585">
        <f t="shared" si="65"/>
        <v>0</v>
      </c>
      <c r="X256" s="585">
        <f t="shared" si="66"/>
        <v>0</v>
      </c>
      <c r="Y256" s="314">
        <f t="shared" si="67"/>
        <v>0</v>
      </c>
      <c r="Z256" s="86"/>
      <c r="AA256" s="86"/>
      <c r="AB256" s="86"/>
      <c r="AC256" s="86"/>
      <c r="AD256" s="86"/>
      <c r="AE256" s="86"/>
      <c r="AF256" s="86"/>
      <c r="AG256" s="86"/>
      <c r="AH256" s="86"/>
      <c r="AI256" s="86"/>
      <c r="AJ256" s="86"/>
      <c r="AK256" s="86"/>
      <c r="AL256" s="86"/>
      <c r="AM256" s="86"/>
      <c r="AN256" s="86"/>
      <c r="AO256" s="86"/>
      <c r="AP256" s="86"/>
      <c r="AQ256" s="86"/>
      <c r="AR256" s="86"/>
      <c r="AS256" s="86"/>
      <c r="AT256" s="86"/>
      <c r="AU256" s="86"/>
      <c r="AV256" s="3"/>
      <c r="AW256" s="3"/>
    </row>
    <row r="257" spans="1:49" s="44" customFormat="1" x14ac:dyDescent="0.35">
      <c r="A257" s="51" t="s">
        <v>2529</v>
      </c>
      <c r="B257" s="554">
        <v>8017</v>
      </c>
      <c r="C257" s="90" t="s">
        <v>1670</v>
      </c>
      <c r="D257" s="139" t="s">
        <v>573</v>
      </c>
      <c r="E257" s="89"/>
      <c r="F257" s="169"/>
      <c r="G257" s="278"/>
      <c r="H257" s="274">
        <f t="shared" si="68"/>
        <v>0</v>
      </c>
      <c r="I257" s="715">
        <f t="shared" si="69"/>
        <v>0</v>
      </c>
      <c r="J257" s="282">
        <f t="shared" si="70"/>
        <v>0</v>
      </c>
      <c r="K257" s="337"/>
      <c r="L257" s="331"/>
      <c r="M257" s="585">
        <f t="shared" si="59"/>
        <v>0</v>
      </c>
      <c r="N257" s="585">
        <f t="shared" si="60"/>
        <v>0</v>
      </c>
      <c r="O257" s="314">
        <f t="shared" si="61"/>
        <v>0</v>
      </c>
      <c r="P257" s="336"/>
      <c r="Q257" s="326"/>
      <c r="R257" s="585">
        <f t="shared" si="62"/>
        <v>0</v>
      </c>
      <c r="S257" s="585">
        <f t="shared" si="63"/>
        <v>0</v>
      </c>
      <c r="T257" s="314">
        <f t="shared" si="64"/>
        <v>0</v>
      </c>
      <c r="U257" s="336"/>
      <c r="V257" s="326"/>
      <c r="W257" s="585">
        <f t="shared" si="65"/>
        <v>0</v>
      </c>
      <c r="X257" s="585">
        <f t="shared" si="66"/>
        <v>0</v>
      </c>
      <c r="Y257" s="314">
        <f t="shared" si="67"/>
        <v>0</v>
      </c>
      <c r="Z257" s="86"/>
      <c r="AA257" s="86"/>
      <c r="AB257" s="86"/>
      <c r="AC257" s="86"/>
      <c r="AD257" s="86"/>
      <c r="AE257" s="86"/>
      <c r="AF257" s="86"/>
      <c r="AG257" s="86"/>
      <c r="AH257" s="86"/>
      <c r="AI257" s="86"/>
      <c r="AJ257" s="86"/>
      <c r="AK257" s="86"/>
      <c r="AL257" s="86"/>
      <c r="AM257" s="86"/>
      <c r="AN257" s="86"/>
      <c r="AO257" s="86"/>
      <c r="AP257" s="86"/>
      <c r="AQ257" s="86"/>
      <c r="AR257" s="86"/>
      <c r="AS257" s="86"/>
      <c r="AT257" s="86"/>
      <c r="AU257" s="86"/>
      <c r="AV257" s="3"/>
      <c r="AW257" s="3"/>
    </row>
    <row r="258" spans="1:49" s="44" customFormat="1" x14ac:dyDescent="0.35">
      <c r="A258" s="51" t="s">
        <v>2530</v>
      </c>
      <c r="B258" s="554">
        <v>8017</v>
      </c>
      <c r="C258" s="90" t="s">
        <v>1671</v>
      </c>
      <c r="D258" s="139" t="s">
        <v>573</v>
      </c>
      <c r="E258" s="89"/>
      <c r="F258" s="169"/>
      <c r="G258" s="278"/>
      <c r="H258" s="274">
        <f t="shared" si="68"/>
        <v>0</v>
      </c>
      <c r="I258" s="715">
        <f t="shared" si="69"/>
        <v>0</v>
      </c>
      <c r="J258" s="282">
        <f t="shared" si="70"/>
        <v>0</v>
      </c>
      <c r="K258" s="337"/>
      <c r="L258" s="331"/>
      <c r="M258" s="585">
        <f t="shared" si="59"/>
        <v>0</v>
      </c>
      <c r="N258" s="585">
        <f t="shared" si="60"/>
        <v>0</v>
      </c>
      <c r="O258" s="314">
        <f t="shared" si="61"/>
        <v>0</v>
      </c>
      <c r="P258" s="336"/>
      <c r="Q258" s="326"/>
      <c r="R258" s="585">
        <f t="shared" si="62"/>
        <v>0</v>
      </c>
      <c r="S258" s="585">
        <f t="shared" si="63"/>
        <v>0</v>
      </c>
      <c r="T258" s="314">
        <f t="shared" si="64"/>
        <v>0</v>
      </c>
      <c r="U258" s="336"/>
      <c r="V258" s="326"/>
      <c r="W258" s="585">
        <f t="shared" si="65"/>
        <v>0</v>
      </c>
      <c r="X258" s="585">
        <f t="shared" si="66"/>
        <v>0</v>
      </c>
      <c r="Y258" s="314">
        <f t="shared" si="67"/>
        <v>0</v>
      </c>
      <c r="Z258" s="86"/>
      <c r="AA258" s="86"/>
      <c r="AB258" s="86"/>
      <c r="AC258" s="86"/>
      <c r="AD258" s="86"/>
      <c r="AE258" s="86"/>
      <c r="AF258" s="86"/>
      <c r="AG258" s="86"/>
      <c r="AH258" s="86"/>
      <c r="AI258" s="86"/>
      <c r="AJ258" s="86"/>
      <c r="AK258" s="86"/>
      <c r="AL258" s="86"/>
      <c r="AM258" s="86"/>
      <c r="AN258" s="86"/>
      <c r="AO258" s="86"/>
      <c r="AP258" s="86"/>
      <c r="AQ258" s="86"/>
      <c r="AR258" s="86"/>
      <c r="AS258" s="86"/>
      <c r="AT258" s="86"/>
      <c r="AU258" s="86"/>
      <c r="AV258" s="3"/>
      <c r="AW258" s="3"/>
    </row>
    <row r="259" spans="1:49" s="44" customFormat="1" x14ac:dyDescent="0.35">
      <c r="A259" s="51" t="s">
        <v>2531</v>
      </c>
      <c r="B259" s="554">
        <v>8017</v>
      </c>
      <c r="C259" s="90" t="s">
        <v>1672</v>
      </c>
      <c r="D259" s="139" t="s">
        <v>573</v>
      </c>
      <c r="E259" s="89"/>
      <c r="F259" s="169"/>
      <c r="G259" s="278"/>
      <c r="H259" s="274">
        <f t="shared" si="68"/>
        <v>0</v>
      </c>
      <c r="I259" s="715">
        <f t="shared" si="69"/>
        <v>0</v>
      </c>
      <c r="J259" s="282">
        <f t="shared" si="70"/>
        <v>0</v>
      </c>
      <c r="K259" s="337"/>
      <c r="L259" s="331"/>
      <c r="M259" s="585">
        <f t="shared" si="59"/>
        <v>0</v>
      </c>
      <c r="N259" s="585">
        <f t="shared" si="60"/>
        <v>0</v>
      </c>
      <c r="O259" s="314">
        <f t="shared" si="61"/>
        <v>0</v>
      </c>
      <c r="P259" s="336"/>
      <c r="Q259" s="326"/>
      <c r="R259" s="585">
        <f t="shared" si="62"/>
        <v>0</v>
      </c>
      <c r="S259" s="585">
        <f t="shared" si="63"/>
        <v>0</v>
      </c>
      <c r="T259" s="314">
        <f t="shared" si="64"/>
        <v>0</v>
      </c>
      <c r="U259" s="336"/>
      <c r="V259" s="326"/>
      <c r="W259" s="585">
        <f t="shared" si="65"/>
        <v>0</v>
      </c>
      <c r="X259" s="585">
        <f t="shared" si="66"/>
        <v>0</v>
      </c>
      <c r="Y259" s="314">
        <f t="shared" si="67"/>
        <v>0</v>
      </c>
      <c r="Z259" s="86"/>
      <c r="AA259" s="86"/>
      <c r="AB259" s="86"/>
      <c r="AC259" s="86"/>
      <c r="AD259" s="86"/>
      <c r="AE259" s="86"/>
      <c r="AF259" s="86"/>
      <c r="AG259" s="86"/>
      <c r="AH259" s="86"/>
      <c r="AI259" s="86"/>
      <c r="AJ259" s="86"/>
      <c r="AK259" s="86"/>
      <c r="AL259" s="86"/>
      <c r="AM259" s="86"/>
      <c r="AN259" s="86"/>
      <c r="AO259" s="86"/>
      <c r="AP259" s="86"/>
      <c r="AQ259" s="86"/>
      <c r="AR259" s="86"/>
      <c r="AS259" s="86"/>
      <c r="AT259" s="86"/>
      <c r="AU259" s="86"/>
      <c r="AV259" s="3"/>
      <c r="AW259" s="3"/>
    </row>
    <row r="260" spans="1:49" s="44" customFormat="1" x14ac:dyDescent="0.35">
      <c r="A260" s="51" t="s">
        <v>2532</v>
      </c>
      <c r="B260" s="555">
        <v>8017</v>
      </c>
      <c r="C260" s="90" t="s">
        <v>1673</v>
      </c>
      <c r="D260" s="139" t="s">
        <v>573</v>
      </c>
      <c r="E260" s="89"/>
      <c r="F260" s="169"/>
      <c r="G260" s="278"/>
      <c r="H260" s="274">
        <f t="shared" si="68"/>
        <v>0</v>
      </c>
      <c r="I260" s="715">
        <f t="shared" si="69"/>
        <v>0</v>
      </c>
      <c r="J260" s="282">
        <f t="shared" si="70"/>
        <v>0</v>
      </c>
      <c r="K260" s="337"/>
      <c r="L260" s="331"/>
      <c r="M260" s="585">
        <f t="shared" si="59"/>
        <v>0</v>
      </c>
      <c r="N260" s="585">
        <f t="shared" si="60"/>
        <v>0</v>
      </c>
      <c r="O260" s="314">
        <f t="shared" si="61"/>
        <v>0</v>
      </c>
      <c r="P260" s="336"/>
      <c r="Q260" s="326"/>
      <c r="R260" s="585">
        <f t="shared" si="62"/>
        <v>0</v>
      </c>
      <c r="S260" s="585">
        <f t="shared" si="63"/>
        <v>0</v>
      </c>
      <c r="T260" s="314">
        <f t="shared" si="64"/>
        <v>0</v>
      </c>
      <c r="U260" s="336"/>
      <c r="V260" s="326"/>
      <c r="W260" s="585">
        <f t="shared" si="65"/>
        <v>0</v>
      </c>
      <c r="X260" s="585">
        <f t="shared" si="66"/>
        <v>0</v>
      </c>
      <c r="Y260" s="314">
        <f t="shared" si="67"/>
        <v>0</v>
      </c>
      <c r="Z260" s="86"/>
      <c r="AA260" s="86"/>
      <c r="AB260" s="86"/>
      <c r="AC260" s="86"/>
      <c r="AD260" s="86"/>
      <c r="AE260" s="86"/>
      <c r="AF260" s="86"/>
      <c r="AG260" s="86"/>
      <c r="AH260" s="86"/>
      <c r="AI260" s="86"/>
      <c r="AJ260" s="86"/>
      <c r="AK260" s="86"/>
      <c r="AL260" s="86"/>
      <c r="AM260" s="86"/>
      <c r="AN260" s="86"/>
      <c r="AO260" s="86"/>
      <c r="AP260" s="86"/>
      <c r="AQ260" s="86"/>
      <c r="AR260" s="86"/>
      <c r="AS260" s="86"/>
      <c r="AT260" s="86"/>
      <c r="AU260" s="86"/>
      <c r="AV260" s="3"/>
      <c r="AW260" s="3"/>
    </row>
    <row r="261" spans="1:49" s="44" customFormat="1" x14ac:dyDescent="0.35">
      <c r="A261" s="51" t="s">
        <v>2533</v>
      </c>
      <c r="B261" s="555">
        <v>8017</v>
      </c>
      <c r="C261" s="90" t="s">
        <v>1674</v>
      </c>
      <c r="D261" s="139" t="s">
        <v>573</v>
      </c>
      <c r="E261" s="89"/>
      <c r="F261" s="169"/>
      <c r="G261" s="278"/>
      <c r="H261" s="274">
        <f t="shared" si="68"/>
        <v>0</v>
      </c>
      <c r="I261" s="715">
        <f t="shared" si="69"/>
        <v>0</v>
      </c>
      <c r="J261" s="282">
        <f t="shared" si="70"/>
        <v>0</v>
      </c>
      <c r="K261" s="337"/>
      <c r="L261" s="331"/>
      <c r="M261" s="585">
        <f t="shared" si="59"/>
        <v>0</v>
      </c>
      <c r="N261" s="585">
        <f t="shared" si="60"/>
        <v>0</v>
      </c>
      <c r="O261" s="314">
        <f t="shared" si="61"/>
        <v>0</v>
      </c>
      <c r="P261" s="336"/>
      <c r="Q261" s="326"/>
      <c r="R261" s="585">
        <f t="shared" si="62"/>
        <v>0</v>
      </c>
      <c r="S261" s="585">
        <f t="shared" si="63"/>
        <v>0</v>
      </c>
      <c r="T261" s="314">
        <f t="shared" si="64"/>
        <v>0</v>
      </c>
      <c r="U261" s="336"/>
      <c r="V261" s="326"/>
      <c r="W261" s="585">
        <f t="shared" si="65"/>
        <v>0</v>
      </c>
      <c r="X261" s="585">
        <f t="shared" si="66"/>
        <v>0</v>
      </c>
      <c r="Y261" s="314">
        <f t="shared" si="67"/>
        <v>0</v>
      </c>
      <c r="Z261" s="86"/>
      <c r="AA261" s="86"/>
      <c r="AB261" s="86"/>
      <c r="AC261" s="86"/>
      <c r="AD261" s="86"/>
      <c r="AE261" s="86"/>
      <c r="AF261" s="86"/>
      <c r="AG261" s="86"/>
      <c r="AH261" s="86"/>
      <c r="AI261" s="86"/>
      <c r="AJ261" s="86"/>
      <c r="AK261" s="86"/>
      <c r="AL261" s="86"/>
      <c r="AM261" s="86"/>
      <c r="AN261" s="86"/>
      <c r="AO261" s="86"/>
      <c r="AP261" s="86"/>
      <c r="AQ261" s="86"/>
      <c r="AR261" s="86"/>
      <c r="AS261" s="86"/>
      <c r="AT261" s="86"/>
      <c r="AU261" s="86"/>
      <c r="AV261" s="3"/>
      <c r="AW261" s="3"/>
    </row>
    <row r="262" spans="1:49" s="44" customFormat="1" x14ac:dyDescent="0.35">
      <c r="A262" s="51" t="s">
        <v>2534</v>
      </c>
      <c r="B262" s="555">
        <v>8017</v>
      </c>
      <c r="C262" s="90" t="s">
        <v>1675</v>
      </c>
      <c r="D262" s="139" t="s">
        <v>573</v>
      </c>
      <c r="E262" s="89"/>
      <c r="F262" s="169"/>
      <c r="G262" s="278"/>
      <c r="H262" s="274">
        <f t="shared" si="68"/>
        <v>0</v>
      </c>
      <c r="I262" s="715">
        <f t="shared" si="69"/>
        <v>0</v>
      </c>
      <c r="J262" s="282">
        <f t="shared" si="70"/>
        <v>0</v>
      </c>
      <c r="K262" s="337"/>
      <c r="L262" s="331"/>
      <c r="M262" s="585">
        <f t="shared" si="59"/>
        <v>0</v>
      </c>
      <c r="N262" s="585">
        <f t="shared" si="60"/>
        <v>0</v>
      </c>
      <c r="O262" s="314">
        <f t="shared" si="61"/>
        <v>0</v>
      </c>
      <c r="P262" s="336"/>
      <c r="Q262" s="326"/>
      <c r="R262" s="585">
        <f t="shared" si="62"/>
        <v>0</v>
      </c>
      <c r="S262" s="585">
        <f t="shared" si="63"/>
        <v>0</v>
      </c>
      <c r="T262" s="314">
        <f t="shared" si="64"/>
        <v>0</v>
      </c>
      <c r="U262" s="336"/>
      <c r="V262" s="326"/>
      <c r="W262" s="585">
        <f t="shared" si="65"/>
        <v>0</v>
      </c>
      <c r="X262" s="585">
        <f t="shared" si="66"/>
        <v>0</v>
      </c>
      <c r="Y262" s="314">
        <f t="shared" si="67"/>
        <v>0</v>
      </c>
      <c r="Z262" s="86"/>
      <c r="AA262" s="86"/>
      <c r="AB262" s="86"/>
      <c r="AC262" s="86"/>
      <c r="AD262" s="86"/>
      <c r="AE262" s="86"/>
      <c r="AF262" s="86"/>
      <c r="AG262" s="86"/>
      <c r="AH262" s="86"/>
      <c r="AI262" s="86"/>
      <c r="AJ262" s="86"/>
      <c r="AK262" s="86"/>
      <c r="AL262" s="86"/>
      <c r="AM262" s="86"/>
      <c r="AN262" s="86"/>
      <c r="AO262" s="86"/>
      <c r="AP262" s="86"/>
      <c r="AQ262" s="86"/>
      <c r="AR262" s="86"/>
      <c r="AS262" s="86"/>
      <c r="AT262" s="86"/>
      <c r="AU262" s="86"/>
      <c r="AV262" s="3"/>
      <c r="AW262" s="3"/>
    </row>
    <row r="263" spans="1:49" s="44" customFormat="1" x14ac:dyDescent="0.35">
      <c r="A263" s="51" t="s">
        <v>2535</v>
      </c>
      <c r="B263" s="554">
        <v>8017</v>
      </c>
      <c r="C263" s="90" t="s">
        <v>1676</v>
      </c>
      <c r="D263" s="139" t="s">
        <v>573</v>
      </c>
      <c r="E263" s="89"/>
      <c r="F263" s="169"/>
      <c r="G263" s="278"/>
      <c r="H263" s="274">
        <f t="shared" si="68"/>
        <v>0</v>
      </c>
      <c r="I263" s="715">
        <f t="shared" si="69"/>
        <v>0</v>
      </c>
      <c r="J263" s="282">
        <f t="shared" si="70"/>
        <v>0</v>
      </c>
      <c r="K263" s="337"/>
      <c r="L263" s="331"/>
      <c r="M263" s="585">
        <f t="shared" ref="M263:M326" si="71">K263*F263</f>
        <v>0</v>
      </c>
      <c r="N263" s="585">
        <f t="shared" ref="N263:N326" si="72">L263*G263</f>
        <v>0</v>
      </c>
      <c r="O263" s="314">
        <f t="shared" ref="O263:O326" si="73">SUM(K263*F263)+(L263*G263)</f>
        <v>0</v>
      </c>
      <c r="P263" s="336"/>
      <c r="Q263" s="326"/>
      <c r="R263" s="585">
        <f t="shared" ref="R263:R326" si="74">P263*F263</f>
        <v>0</v>
      </c>
      <c r="S263" s="585">
        <f t="shared" ref="S263:S326" si="75">Q263*G263</f>
        <v>0</v>
      </c>
      <c r="T263" s="314">
        <f t="shared" ref="T263:T326" si="76">SUM(P263*F263)+(Q263*G263)</f>
        <v>0</v>
      </c>
      <c r="U263" s="336"/>
      <c r="V263" s="326"/>
      <c r="W263" s="585">
        <f t="shared" ref="W263:W326" si="77">U263*F263</f>
        <v>0</v>
      </c>
      <c r="X263" s="585">
        <f t="shared" ref="X263:X326" si="78">V263*G263</f>
        <v>0</v>
      </c>
      <c r="Y263" s="314">
        <f t="shared" ref="Y263:Y326" si="79">SUM(U263*F263)+(V263*G263)</f>
        <v>0</v>
      </c>
      <c r="Z263" s="86"/>
      <c r="AA263" s="86"/>
      <c r="AB263" s="86"/>
      <c r="AC263" s="86"/>
      <c r="AD263" s="86"/>
      <c r="AE263" s="86"/>
      <c r="AF263" s="86"/>
      <c r="AG263" s="86"/>
      <c r="AH263" s="86"/>
      <c r="AI263" s="86"/>
      <c r="AJ263" s="86"/>
      <c r="AK263" s="86"/>
      <c r="AL263" s="86"/>
      <c r="AM263" s="86"/>
      <c r="AN263" s="86"/>
      <c r="AO263" s="86"/>
      <c r="AP263" s="86"/>
      <c r="AQ263" s="86"/>
      <c r="AR263" s="86"/>
      <c r="AS263" s="86"/>
      <c r="AT263" s="86"/>
      <c r="AU263" s="86"/>
      <c r="AV263" s="3"/>
      <c r="AW263" s="3"/>
    </row>
    <row r="264" spans="1:49" s="44" customFormat="1" x14ac:dyDescent="0.35">
      <c r="A264" s="51" t="s">
        <v>2536</v>
      </c>
      <c r="B264" s="90">
        <v>8017</v>
      </c>
      <c r="C264" s="90" t="s">
        <v>1677</v>
      </c>
      <c r="D264" s="139" t="s">
        <v>573</v>
      </c>
      <c r="E264" s="89"/>
      <c r="F264" s="169"/>
      <c r="G264" s="278"/>
      <c r="H264" s="274">
        <f t="shared" si="68"/>
        <v>0</v>
      </c>
      <c r="I264" s="715">
        <f t="shared" si="69"/>
        <v>0</v>
      </c>
      <c r="J264" s="282">
        <f t="shared" si="70"/>
        <v>0</v>
      </c>
      <c r="K264" s="337"/>
      <c r="L264" s="331"/>
      <c r="M264" s="585">
        <f t="shared" si="71"/>
        <v>0</v>
      </c>
      <c r="N264" s="585">
        <f t="shared" si="72"/>
        <v>0</v>
      </c>
      <c r="O264" s="314">
        <f t="shared" si="73"/>
        <v>0</v>
      </c>
      <c r="P264" s="336"/>
      <c r="Q264" s="326"/>
      <c r="R264" s="585">
        <f t="shared" si="74"/>
        <v>0</v>
      </c>
      <c r="S264" s="585">
        <f t="shared" si="75"/>
        <v>0</v>
      </c>
      <c r="T264" s="314">
        <f t="shared" si="76"/>
        <v>0</v>
      </c>
      <c r="U264" s="336"/>
      <c r="V264" s="326"/>
      <c r="W264" s="585">
        <f t="shared" si="77"/>
        <v>0</v>
      </c>
      <c r="X264" s="585">
        <f t="shared" si="78"/>
        <v>0</v>
      </c>
      <c r="Y264" s="314">
        <f t="shared" si="79"/>
        <v>0</v>
      </c>
      <c r="Z264" s="86"/>
      <c r="AA264" s="86"/>
      <c r="AB264" s="86"/>
      <c r="AC264" s="86"/>
      <c r="AD264" s="86"/>
      <c r="AE264" s="86"/>
      <c r="AF264" s="86"/>
      <c r="AG264" s="86"/>
      <c r="AH264" s="86"/>
      <c r="AI264" s="86"/>
      <c r="AJ264" s="86"/>
      <c r="AK264" s="86"/>
      <c r="AL264" s="86"/>
      <c r="AM264" s="86"/>
      <c r="AN264" s="86"/>
      <c r="AO264" s="86"/>
      <c r="AP264" s="86"/>
      <c r="AQ264" s="86"/>
      <c r="AR264" s="86"/>
      <c r="AS264" s="86"/>
      <c r="AT264" s="86"/>
      <c r="AU264" s="86"/>
      <c r="AV264" s="3"/>
      <c r="AW264" s="3"/>
    </row>
    <row r="265" spans="1:49" s="44" customFormat="1" x14ac:dyDescent="0.35">
      <c r="A265" s="51" t="s">
        <v>2537</v>
      </c>
      <c r="B265" s="90">
        <v>8011</v>
      </c>
      <c r="C265" s="90" t="s">
        <v>702</v>
      </c>
      <c r="D265" s="139" t="s">
        <v>573</v>
      </c>
      <c r="E265" s="89"/>
      <c r="F265" s="169"/>
      <c r="G265" s="278"/>
      <c r="H265" s="274">
        <f t="shared" si="68"/>
        <v>0</v>
      </c>
      <c r="I265" s="715">
        <f t="shared" si="69"/>
        <v>0</v>
      </c>
      <c r="J265" s="282">
        <f t="shared" si="70"/>
        <v>0</v>
      </c>
      <c r="K265" s="337"/>
      <c r="L265" s="331"/>
      <c r="M265" s="585">
        <f t="shared" si="71"/>
        <v>0</v>
      </c>
      <c r="N265" s="585">
        <f t="shared" si="72"/>
        <v>0</v>
      </c>
      <c r="O265" s="314">
        <f t="shared" si="73"/>
        <v>0</v>
      </c>
      <c r="P265" s="336"/>
      <c r="Q265" s="326"/>
      <c r="R265" s="585">
        <f t="shared" si="74"/>
        <v>0</v>
      </c>
      <c r="S265" s="585">
        <f t="shared" si="75"/>
        <v>0</v>
      </c>
      <c r="T265" s="314">
        <f t="shared" si="76"/>
        <v>0</v>
      </c>
      <c r="U265" s="336"/>
      <c r="V265" s="326"/>
      <c r="W265" s="585">
        <f t="shared" si="77"/>
        <v>0</v>
      </c>
      <c r="X265" s="585">
        <f t="shared" si="78"/>
        <v>0</v>
      </c>
      <c r="Y265" s="314">
        <f t="shared" si="79"/>
        <v>0</v>
      </c>
      <c r="Z265" s="86"/>
      <c r="AA265" s="86"/>
      <c r="AB265" s="86"/>
      <c r="AC265" s="86"/>
      <c r="AD265" s="86"/>
      <c r="AE265" s="86"/>
      <c r="AF265" s="86"/>
      <c r="AG265" s="86"/>
      <c r="AH265" s="86"/>
      <c r="AI265" s="86"/>
      <c r="AJ265" s="86"/>
      <c r="AK265" s="86"/>
      <c r="AL265" s="86"/>
      <c r="AM265" s="86"/>
      <c r="AN265" s="86"/>
      <c r="AO265" s="86"/>
      <c r="AP265" s="86"/>
      <c r="AQ265" s="86"/>
      <c r="AR265" s="86"/>
      <c r="AS265" s="86"/>
      <c r="AT265" s="86"/>
      <c r="AU265" s="86"/>
      <c r="AV265" s="3"/>
      <c r="AW265" s="3"/>
    </row>
    <row r="266" spans="1:49" s="44" customFormat="1" x14ac:dyDescent="0.35">
      <c r="A266" s="51" t="s">
        <v>2538</v>
      </c>
      <c r="B266" s="90">
        <v>8011</v>
      </c>
      <c r="C266" s="90" t="s">
        <v>1707</v>
      </c>
      <c r="D266" s="139" t="s">
        <v>573</v>
      </c>
      <c r="E266" s="89"/>
      <c r="F266" s="169"/>
      <c r="G266" s="278"/>
      <c r="H266" s="274">
        <f t="shared" si="68"/>
        <v>0</v>
      </c>
      <c r="I266" s="715">
        <f t="shared" si="69"/>
        <v>0</v>
      </c>
      <c r="J266" s="282">
        <f t="shared" si="70"/>
        <v>0</v>
      </c>
      <c r="K266" s="337"/>
      <c r="L266" s="331"/>
      <c r="M266" s="585">
        <f t="shared" si="71"/>
        <v>0</v>
      </c>
      <c r="N266" s="585">
        <f t="shared" si="72"/>
        <v>0</v>
      </c>
      <c r="O266" s="314">
        <f t="shared" si="73"/>
        <v>0</v>
      </c>
      <c r="P266" s="336"/>
      <c r="Q266" s="326"/>
      <c r="R266" s="585">
        <f t="shared" si="74"/>
        <v>0</v>
      </c>
      <c r="S266" s="585">
        <f t="shared" si="75"/>
        <v>0</v>
      </c>
      <c r="T266" s="314">
        <f t="shared" si="76"/>
        <v>0</v>
      </c>
      <c r="U266" s="336"/>
      <c r="V266" s="326"/>
      <c r="W266" s="585">
        <f t="shared" si="77"/>
        <v>0</v>
      </c>
      <c r="X266" s="585">
        <f t="shared" si="78"/>
        <v>0</v>
      </c>
      <c r="Y266" s="314">
        <f t="shared" si="79"/>
        <v>0</v>
      </c>
      <c r="Z266" s="86"/>
      <c r="AA266" s="86"/>
      <c r="AB266" s="86"/>
      <c r="AC266" s="86"/>
      <c r="AD266" s="86"/>
      <c r="AE266" s="86"/>
      <c r="AF266" s="86"/>
      <c r="AG266" s="86"/>
      <c r="AH266" s="86"/>
      <c r="AI266" s="86"/>
      <c r="AJ266" s="86"/>
      <c r="AK266" s="86"/>
      <c r="AL266" s="86"/>
      <c r="AM266" s="86"/>
      <c r="AN266" s="86"/>
      <c r="AO266" s="86"/>
      <c r="AP266" s="86"/>
      <c r="AQ266" s="86"/>
      <c r="AR266" s="86"/>
      <c r="AS266" s="86"/>
      <c r="AT266" s="86"/>
      <c r="AU266" s="86"/>
      <c r="AV266" s="3"/>
      <c r="AW266" s="3"/>
    </row>
    <row r="267" spans="1:49" s="43" customFormat="1" x14ac:dyDescent="0.35">
      <c r="A267" s="52"/>
      <c r="B267" s="37"/>
      <c r="C267" s="53" t="s">
        <v>831</v>
      </c>
      <c r="D267" s="151"/>
      <c r="E267" s="56"/>
      <c r="F267" s="272"/>
      <c r="G267" s="269"/>
      <c r="H267" s="693"/>
      <c r="I267" s="693"/>
      <c r="J267" s="526"/>
      <c r="K267" s="396"/>
      <c r="L267" s="397"/>
      <c r="M267" s="590"/>
      <c r="N267" s="590"/>
      <c r="O267" s="313"/>
      <c r="P267" s="335"/>
      <c r="Q267" s="325"/>
      <c r="R267" s="590"/>
      <c r="S267" s="590"/>
      <c r="T267" s="313"/>
      <c r="U267" s="335"/>
      <c r="V267" s="325"/>
      <c r="W267" s="590"/>
      <c r="X267" s="590"/>
      <c r="Y267" s="313"/>
      <c r="Z267" s="86"/>
      <c r="AA267" s="86"/>
      <c r="AB267" s="86"/>
      <c r="AC267" s="86"/>
      <c r="AD267" s="86"/>
      <c r="AE267" s="86"/>
      <c r="AF267" s="86"/>
      <c r="AG267" s="86"/>
      <c r="AH267" s="86"/>
      <c r="AI267" s="86"/>
      <c r="AJ267" s="86"/>
      <c r="AK267" s="86"/>
      <c r="AL267" s="86"/>
      <c r="AM267" s="86"/>
      <c r="AN267" s="86"/>
      <c r="AO267" s="86"/>
      <c r="AP267" s="86"/>
      <c r="AQ267" s="86"/>
      <c r="AR267" s="86"/>
      <c r="AS267" s="86"/>
      <c r="AT267" s="86"/>
      <c r="AU267" s="86"/>
    </row>
    <row r="268" spans="1:49" s="43" customFormat="1" ht="132.5" customHeight="1" x14ac:dyDescent="0.35">
      <c r="A268" s="54">
        <v>8.9</v>
      </c>
      <c r="B268" s="37"/>
      <c r="C268" s="556" t="s">
        <v>2635</v>
      </c>
      <c r="D268" s="151"/>
      <c r="E268" s="56"/>
      <c r="F268" s="272"/>
      <c r="G268" s="269"/>
      <c r="H268" s="693"/>
      <c r="I268" s="693"/>
      <c r="J268" s="526"/>
      <c r="K268" s="396"/>
      <c r="L268" s="397"/>
      <c r="M268" s="590"/>
      <c r="N268" s="590"/>
      <c r="O268" s="313"/>
      <c r="P268" s="335"/>
      <c r="Q268" s="325"/>
      <c r="R268" s="590"/>
      <c r="S268" s="590"/>
      <c r="T268" s="313"/>
      <c r="U268" s="335"/>
      <c r="V268" s="325"/>
      <c r="W268" s="590"/>
      <c r="X268" s="590"/>
      <c r="Y268" s="313"/>
      <c r="Z268" s="86"/>
      <c r="AA268" s="86"/>
      <c r="AB268" s="86"/>
      <c r="AC268" s="86"/>
      <c r="AD268" s="86"/>
      <c r="AE268" s="86"/>
      <c r="AF268" s="86"/>
      <c r="AG268" s="86"/>
      <c r="AH268" s="86"/>
      <c r="AI268" s="86"/>
      <c r="AJ268" s="86"/>
      <c r="AK268" s="86"/>
      <c r="AL268" s="86"/>
      <c r="AM268" s="86"/>
      <c r="AN268" s="86"/>
      <c r="AO268" s="86"/>
      <c r="AP268" s="86"/>
      <c r="AQ268" s="86"/>
      <c r="AR268" s="86"/>
      <c r="AS268" s="86"/>
      <c r="AT268" s="86"/>
      <c r="AU268" s="86"/>
    </row>
    <row r="269" spans="1:49" s="44" customFormat="1" x14ac:dyDescent="0.35">
      <c r="A269" s="51" t="s">
        <v>2539</v>
      </c>
      <c r="B269" s="90">
        <v>8008</v>
      </c>
      <c r="C269" s="90" t="s">
        <v>717</v>
      </c>
      <c r="D269" s="139" t="s">
        <v>21</v>
      </c>
      <c r="E269" s="89"/>
      <c r="F269" s="169"/>
      <c r="G269" s="278"/>
      <c r="H269" s="274">
        <f t="shared" ref="H269:H332" si="80">F269*E269</f>
        <v>0</v>
      </c>
      <c r="I269" s="715">
        <f t="shared" ref="I269:I332" si="81">E269*G269</f>
        <v>0</v>
      </c>
      <c r="J269" s="282">
        <f t="shared" ref="J269:J332" si="82">(E269*F269)+(E269*G269)</f>
        <v>0</v>
      </c>
      <c r="K269" s="337"/>
      <c r="L269" s="331"/>
      <c r="M269" s="585">
        <f t="shared" si="71"/>
        <v>0</v>
      </c>
      <c r="N269" s="585">
        <f t="shared" si="72"/>
        <v>0</v>
      </c>
      <c r="O269" s="314">
        <f t="shared" si="73"/>
        <v>0</v>
      </c>
      <c r="P269" s="336"/>
      <c r="Q269" s="326"/>
      <c r="R269" s="585">
        <f t="shared" si="74"/>
        <v>0</v>
      </c>
      <c r="S269" s="585">
        <f t="shared" si="75"/>
        <v>0</v>
      </c>
      <c r="T269" s="314">
        <f t="shared" si="76"/>
        <v>0</v>
      </c>
      <c r="U269" s="336"/>
      <c r="V269" s="326"/>
      <c r="W269" s="585">
        <f t="shared" si="77"/>
        <v>0</v>
      </c>
      <c r="X269" s="585">
        <f t="shared" si="78"/>
        <v>0</v>
      </c>
      <c r="Y269" s="314">
        <f t="shared" si="79"/>
        <v>0</v>
      </c>
      <c r="Z269" s="86"/>
      <c r="AA269" s="86"/>
      <c r="AB269" s="86"/>
      <c r="AC269" s="86"/>
      <c r="AD269" s="86"/>
      <c r="AE269" s="86"/>
      <c r="AF269" s="86"/>
      <c r="AG269" s="86"/>
      <c r="AH269" s="86"/>
      <c r="AI269" s="86"/>
      <c r="AJ269" s="86"/>
      <c r="AK269" s="86"/>
      <c r="AL269" s="86"/>
      <c r="AM269" s="86"/>
      <c r="AN269" s="86"/>
      <c r="AO269" s="86"/>
      <c r="AP269" s="86"/>
      <c r="AQ269" s="86"/>
      <c r="AR269" s="86"/>
      <c r="AS269" s="86"/>
      <c r="AT269" s="86"/>
      <c r="AU269" s="86"/>
      <c r="AV269" s="3"/>
      <c r="AW269" s="3"/>
    </row>
    <row r="270" spans="1:49" s="44" customFormat="1" x14ac:dyDescent="0.35">
      <c r="A270" s="51" t="s">
        <v>2540</v>
      </c>
      <c r="B270" s="90">
        <v>8008</v>
      </c>
      <c r="C270" s="90" t="s">
        <v>718</v>
      </c>
      <c r="D270" s="139" t="s">
        <v>21</v>
      </c>
      <c r="E270" s="89"/>
      <c r="F270" s="169"/>
      <c r="G270" s="278"/>
      <c r="H270" s="274">
        <f t="shared" si="80"/>
        <v>0</v>
      </c>
      <c r="I270" s="715">
        <f t="shared" si="81"/>
        <v>0</v>
      </c>
      <c r="J270" s="282">
        <f t="shared" si="82"/>
        <v>0</v>
      </c>
      <c r="K270" s="337"/>
      <c r="L270" s="331"/>
      <c r="M270" s="585">
        <f t="shared" si="71"/>
        <v>0</v>
      </c>
      <c r="N270" s="585">
        <f t="shared" si="72"/>
        <v>0</v>
      </c>
      <c r="O270" s="314">
        <f t="shared" si="73"/>
        <v>0</v>
      </c>
      <c r="P270" s="336"/>
      <c r="Q270" s="326"/>
      <c r="R270" s="585">
        <f t="shared" si="74"/>
        <v>0</v>
      </c>
      <c r="S270" s="585">
        <f t="shared" si="75"/>
        <v>0</v>
      </c>
      <c r="T270" s="314">
        <f t="shared" si="76"/>
        <v>0</v>
      </c>
      <c r="U270" s="336"/>
      <c r="V270" s="326"/>
      <c r="W270" s="585">
        <f t="shared" si="77"/>
        <v>0</v>
      </c>
      <c r="X270" s="585">
        <f t="shared" si="78"/>
        <v>0</v>
      </c>
      <c r="Y270" s="314">
        <f t="shared" si="79"/>
        <v>0</v>
      </c>
      <c r="Z270" s="86"/>
      <c r="AA270" s="86"/>
      <c r="AB270" s="86"/>
      <c r="AC270" s="86"/>
      <c r="AD270" s="86"/>
      <c r="AE270" s="86"/>
      <c r="AF270" s="86"/>
      <c r="AG270" s="86"/>
      <c r="AH270" s="86"/>
      <c r="AI270" s="86"/>
      <c r="AJ270" s="86"/>
      <c r="AK270" s="86"/>
      <c r="AL270" s="86"/>
      <c r="AM270" s="86"/>
      <c r="AN270" s="86"/>
      <c r="AO270" s="86"/>
      <c r="AP270" s="86"/>
      <c r="AQ270" s="86"/>
      <c r="AR270" s="86"/>
      <c r="AS270" s="86"/>
      <c r="AT270" s="86"/>
      <c r="AU270" s="86"/>
      <c r="AV270" s="3"/>
      <c r="AW270" s="3"/>
    </row>
    <row r="271" spans="1:49" s="44" customFormat="1" x14ac:dyDescent="0.35">
      <c r="A271" s="51" t="s">
        <v>2541</v>
      </c>
      <c r="B271" s="90">
        <v>8008</v>
      </c>
      <c r="C271" s="90" t="s">
        <v>719</v>
      </c>
      <c r="D271" s="139" t="s">
        <v>21</v>
      </c>
      <c r="E271" s="89"/>
      <c r="F271" s="169"/>
      <c r="G271" s="278"/>
      <c r="H271" s="274">
        <f t="shared" si="80"/>
        <v>0</v>
      </c>
      <c r="I271" s="715">
        <f t="shared" si="81"/>
        <v>0</v>
      </c>
      <c r="J271" s="282">
        <f t="shared" si="82"/>
        <v>0</v>
      </c>
      <c r="K271" s="337"/>
      <c r="L271" s="331"/>
      <c r="M271" s="585">
        <f t="shared" si="71"/>
        <v>0</v>
      </c>
      <c r="N271" s="585">
        <f t="shared" si="72"/>
        <v>0</v>
      </c>
      <c r="O271" s="314">
        <f t="shared" si="73"/>
        <v>0</v>
      </c>
      <c r="P271" s="336"/>
      <c r="Q271" s="326"/>
      <c r="R271" s="585">
        <f t="shared" si="74"/>
        <v>0</v>
      </c>
      <c r="S271" s="585">
        <f t="shared" si="75"/>
        <v>0</v>
      </c>
      <c r="T271" s="314">
        <f t="shared" si="76"/>
        <v>0</v>
      </c>
      <c r="U271" s="336"/>
      <c r="V271" s="326"/>
      <c r="W271" s="585">
        <f t="shared" si="77"/>
        <v>0</v>
      </c>
      <c r="X271" s="585">
        <f t="shared" si="78"/>
        <v>0</v>
      </c>
      <c r="Y271" s="314">
        <f t="shared" si="79"/>
        <v>0</v>
      </c>
      <c r="Z271" s="86"/>
      <c r="AA271" s="86"/>
      <c r="AB271" s="86"/>
      <c r="AC271" s="86"/>
      <c r="AD271" s="86"/>
      <c r="AE271" s="86"/>
      <c r="AF271" s="86"/>
      <c r="AG271" s="86"/>
      <c r="AH271" s="86"/>
      <c r="AI271" s="86"/>
      <c r="AJ271" s="86"/>
      <c r="AK271" s="86"/>
      <c r="AL271" s="86"/>
      <c r="AM271" s="86"/>
      <c r="AN271" s="86"/>
      <c r="AO271" s="86"/>
      <c r="AP271" s="86"/>
      <c r="AQ271" s="86"/>
      <c r="AR271" s="86"/>
      <c r="AS271" s="86"/>
      <c r="AT271" s="86"/>
      <c r="AU271" s="86"/>
      <c r="AV271" s="3"/>
      <c r="AW271" s="3"/>
    </row>
    <row r="272" spans="1:49" s="44" customFormat="1" x14ac:dyDescent="0.35">
      <c r="A272" s="51" t="s">
        <v>2542</v>
      </c>
      <c r="B272" s="90">
        <v>8008</v>
      </c>
      <c r="C272" s="90" t="s">
        <v>720</v>
      </c>
      <c r="D272" s="139" t="s">
        <v>21</v>
      </c>
      <c r="E272" s="89"/>
      <c r="F272" s="169"/>
      <c r="G272" s="278"/>
      <c r="H272" s="274">
        <f t="shared" si="80"/>
        <v>0</v>
      </c>
      <c r="I272" s="715">
        <f t="shared" si="81"/>
        <v>0</v>
      </c>
      <c r="J272" s="282">
        <f t="shared" si="82"/>
        <v>0</v>
      </c>
      <c r="K272" s="337"/>
      <c r="L272" s="331"/>
      <c r="M272" s="585">
        <f t="shared" si="71"/>
        <v>0</v>
      </c>
      <c r="N272" s="585">
        <f t="shared" si="72"/>
        <v>0</v>
      </c>
      <c r="O272" s="314">
        <f t="shared" si="73"/>
        <v>0</v>
      </c>
      <c r="P272" s="336"/>
      <c r="Q272" s="326"/>
      <c r="R272" s="585">
        <f t="shared" si="74"/>
        <v>0</v>
      </c>
      <c r="S272" s="585">
        <f t="shared" si="75"/>
        <v>0</v>
      </c>
      <c r="T272" s="314">
        <f t="shared" si="76"/>
        <v>0</v>
      </c>
      <c r="U272" s="336"/>
      <c r="V272" s="326"/>
      <c r="W272" s="585">
        <f t="shared" si="77"/>
        <v>0</v>
      </c>
      <c r="X272" s="585">
        <f t="shared" si="78"/>
        <v>0</v>
      </c>
      <c r="Y272" s="314">
        <f t="shared" si="79"/>
        <v>0</v>
      </c>
      <c r="Z272" s="86"/>
      <c r="AA272" s="86"/>
      <c r="AB272" s="86"/>
      <c r="AC272" s="86"/>
      <c r="AD272" s="86"/>
      <c r="AE272" s="86"/>
      <c r="AF272" s="86"/>
      <c r="AG272" s="86"/>
      <c r="AH272" s="86"/>
      <c r="AI272" s="86"/>
      <c r="AJ272" s="86"/>
      <c r="AK272" s="86"/>
      <c r="AL272" s="86"/>
      <c r="AM272" s="86"/>
      <c r="AN272" s="86"/>
      <c r="AO272" s="86"/>
      <c r="AP272" s="86"/>
      <c r="AQ272" s="86"/>
      <c r="AR272" s="86"/>
      <c r="AS272" s="86"/>
      <c r="AT272" s="86"/>
      <c r="AU272" s="86"/>
      <c r="AV272" s="3"/>
      <c r="AW272" s="3"/>
    </row>
    <row r="273" spans="1:49" s="44" customFormat="1" x14ac:dyDescent="0.35">
      <c r="A273" s="51" t="s">
        <v>2543</v>
      </c>
      <c r="B273" s="90">
        <v>8008</v>
      </c>
      <c r="C273" s="90" t="s">
        <v>721</v>
      </c>
      <c r="D273" s="139" t="s">
        <v>21</v>
      </c>
      <c r="E273" s="89"/>
      <c r="F273" s="169"/>
      <c r="G273" s="278"/>
      <c r="H273" s="274">
        <f t="shared" si="80"/>
        <v>0</v>
      </c>
      <c r="I273" s="715">
        <f t="shared" si="81"/>
        <v>0</v>
      </c>
      <c r="J273" s="282">
        <f t="shared" si="82"/>
        <v>0</v>
      </c>
      <c r="K273" s="337"/>
      <c r="L273" s="331"/>
      <c r="M273" s="585">
        <f t="shared" si="71"/>
        <v>0</v>
      </c>
      <c r="N273" s="585">
        <f t="shared" si="72"/>
        <v>0</v>
      </c>
      <c r="O273" s="314">
        <f t="shared" si="73"/>
        <v>0</v>
      </c>
      <c r="P273" s="336"/>
      <c r="Q273" s="326"/>
      <c r="R273" s="585">
        <f t="shared" si="74"/>
        <v>0</v>
      </c>
      <c r="S273" s="585">
        <f t="shared" si="75"/>
        <v>0</v>
      </c>
      <c r="T273" s="314">
        <f t="shared" si="76"/>
        <v>0</v>
      </c>
      <c r="U273" s="336"/>
      <c r="V273" s="326"/>
      <c r="W273" s="585">
        <f t="shared" si="77"/>
        <v>0</v>
      </c>
      <c r="X273" s="585">
        <f t="shared" si="78"/>
        <v>0</v>
      </c>
      <c r="Y273" s="314">
        <f t="shared" si="79"/>
        <v>0</v>
      </c>
      <c r="Z273" s="86"/>
      <c r="AA273" s="86"/>
      <c r="AB273" s="86"/>
      <c r="AC273" s="86"/>
      <c r="AD273" s="86"/>
      <c r="AE273" s="86"/>
      <c r="AF273" s="86"/>
      <c r="AG273" s="86"/>
      <c r="AH273" s="86"/>
      <c r="AI273" s="86"/>
      <c r="AJ273" s="86"/>
      <c r="AK273" s="86"/>
      <c r="AL273" s="86"/>
      <c r="AM273" s="86"/>
      <c r="AN273" s="86"/>
      <c r="AO273" s="86"/>
      <c r="AP273" s="86"/>
      <c r="AQ273" s="86"/>
      <c r="AR273" s="86"/>
      <c r="AS273" s="86"/>
      <c r="AT273" s="86"/>
      <c r="AU273" s="86"/>
      <c r="AV273" s="3"/>
      <c r="AW273" s="3"/>
    </row>
    <row r="274" spans="1:49" s="44" customFormat="1" x14ac:dyDescent="0.35">
      <c r="A274" s="51" t="s">
        <v>2544</v>
      </c>
      <c r="B274" s="90">
        <v>8008</v>
      </c>
      <c r="C274" s="90" t="s">
        <v>722</v>
      </c>
      <c r="D274" s="139" t="s">
        <v>21</v>
      </c>
      <c r="E274" s="89"/>
      <c r="F274" s="169"/>
      <c r="G274" s="278"/>
      <c r="H274" s="274">
        <f t="shared" si="80"/>
        <v>0</v>
      </c>
      <c r="I274" s="715">
        <f t="shared" si="81"/>
        <v>0</v>
      </c>
      <c r="J274" s="282">
        <f t="shared" si="82"/>
        <v>0</v>
      </c>
      <c r="K274" s="337"/>
      <c r="L274" s="331"/>
      <c r="M274" s="585">
        <f t="shared" si="71"/>
        <v>0</v>
      </c>
      <c r="N274" s="585">
        <f t="shared" si="72"/>
        <v>0</v>
      </c>
      <c r="O274" s="314">
        <f t="shared" si="73"/>
        <v>0</v>
      </c>
      <c r="P274" s="336"/>
      <c r="Q274" s="326"/>
      <c r="R274" s="585">
        <f t="shared" si="74"/>
        <v>0</v>
      </c>
      <c r="S274" s="585">
        <f t="shared" si="75"/>
        <v>0</v>
      </c>
      <c r="T274" s="314">
        <f t="shared" si="76"/>
        <v>0</v>
      </c>
      <c r="U274" s="336"/>
      <c r="V274" s="326"/>
      <c r="W274" s="585">
        <f t="shared" si="77"/>
        <v>0</v>
      </c>
      <c r="X274" s="585">
        <f t="shared" si="78"/>
        <v>0</v>
      </c>
      <c r="Y274" s="314">
        <f t="shared" si="79"/>
        <v>0</v>
      </c>
      <c r="Z274" s="86"/>
      <c r="AA274" s="86"/>
      <c r="AB274" s="86"/>
      <c r="AC274" s="86"/>
      <c r="AD274" s="86"/>
      <c r="AE274" s="86"/>
      <c r="AF274" s="86"/>
      <c r="AG274" s="86"/>
      <c r="AH274" s="86"/>
      <c r="AI274" s="86"/>
      <c r="AJ274" s="86"/>
      <c r="AK274" s="86"/>
      <c r="AL274" s="86"/>
      <c r="AM274" s="86"/>
      <c r="AN274" s="86"/>
      <c r="AO274" s="86"/>
      <c r="AP274" s="86"/>
      <c r="AQ274" s="86"/>
      <c r="AR274" s="86"/>
      <c r="AS274" s="86"/>
      <c r="AT274" s="86"/>
      <c r="AU274" s="86"/>
      <c r="AV274" s="3"/>
      <c r="AW274" s="3"/>
    </row>
    <row r="275" spans="1:49" s="44" customFormat="1" x14ac:dyDescent="0.35">
      <c r="A275" s="51" t="s">
        <v>2545</v>
      </c>
      <c r="B275" s="90">
        <v>8008</v>
      </c>
      <c r="C275" s="90" t="s">
        <v>723</v>
      </c>
      <c r="D275" s="139" t="s">
        <v>21</v>
      </c>
      <c r="E275" s="89"/>
      <c r="F275" s="169"/>
      <c r="G275" s="278"/>
      <c r="H275" s="274">
        <f t="shared" si="80"/>
        <v>0</v>
      </c>
      <c r="I275" s="715">
        <f t="shared" si="81"/>
        <v>0</v>
      </c>
      <c r="J275" s="282">
        <f t="shared" si="82"/>
        <v>0</v>
      </c>
      <c r="K275" s="337"/>
      <c r="L275" s="331"/>
      <c r="M275" s="585">
        <f t="shared" si="71"/>
        <v>0</v>
      </c>
      <c r="N275" s="585">
        <f t="shared" si="72"/>
        <v>0</v>
      </c>
      <c r="O275" s="314">
        <f t="shared" si="73"/>
        <v>0</v>
      </c>
      <c r="P275" s="336"/>
      <c r="Q275" s="326"/>
      <c r="R275" s="585">
        <f t="shared" si="74"/>
        <v>0</v>
      </c>
      <c r="S275" s="585">
        <f t="shared" si="75"/>
        <v>0</v>
      </c>
      <c r="T275" s="314">
        <f t="shared" si="76"/>
        <v>0</v>
      </c>
      <c r="U275" s="336"/>
      <c r="V275" s="326"/>
      <c r="W275" s="585">
        <f t="shared" si="77"/>
        <v>0</v>
      </c>
      <c r="X275" s="585">
        <f t="shared" si="78"/>
        <v>0</v>
      </c>
      <c r="Y275" s="314">
        <f t="shared" si="79"/>
        <v>0</v>
      </c>
      <c r="Z275" s="86"/>
      <c r="AA275" s="86"/>
      <c r="AB275" s="86"/>
      <c r="AC275" s="86"/>
      <c r="AD275" s="86"/>
      <c r="AE275" s="86"/>
      <c r="AF275" s="86"/>
      <c r="AG275" s="86"/>
      <c r="AH275" s="86"/>
      <c r="AI275" s="86"/>
      <c r="AJ275" s="86"/>
      <c r="AK275" s="86"/>
      <c r="AL275" s="86"/>
      <c r="AM275" s="86"/>
      <c r="AN275" s="86"/>
      <c r="AO275" s="86"/>
      <c r="AP275" s="86"/>
      <c r="AQ275" s="86"/>
      <c r="AR275" s="86"/>
      <c r="AS275" s="86"/>
      <c r="AT275" s="86"/>
      <c r="AU275" s="86"/>
      <c r="AV275" s="3"/>
      <c r="AW275" s="3"/>
    </row>
    <row r="276" spans="1:49" s="44" customFormat="1" x14ac:dyDescent="0.35">
      <c r="A276" s="51" t="s">
        <v>2546</v>
      </c>
      <c r="B276" s="90">
        <v>8008</v>
      </c>
      <c r="C276" s="90" t="s">
        <v>724</v>
      </c>
      <c r="D276" s="139" t="s">
        <v>21</v>
      </c>
      <c r="E276" s="89"/>
      <c r="F276" s="169"/>
      <c r="G276" s="278"/>
      <c r="H276" s="274">
        <f t="shared" si="80"/>
        <v>0</v>
      </c>
      <c r="I276" s="715">
        <f t="shared" si="81"/>
        <v>0</v>
      </c>
      <c r="J276" s="282">
        <f t="shared" si="82"/>
        <v>0</v>
      </c>
      <c r="K276" s="337"/>
      <c r="L276" s="331"/>
      <c r="M276" s="585">
        <f t="shared" si="71"/>
        <v>0</v>
      </c>
      <c r="N276" s="585">
        <f t="shared" si="72"/>
        <v>0</v>
      </c>
      <c r="O276" s="314">
        <f t="shared" si="73"/>
        <v>0</v>
      </c>
      <c r="P276" s="336"/>
      <c r="Q276" s="326"/>
      <c r="R276" s="585">
        <f t="shared" si="74"/>
        <v>0</v>
      </c>
      <c r="S276" s="585">
        <f t="shared" si="75"/>
        <v>0</v>
      </c>
      <c r="T276" s="314">
        <f t="shared" si="76"/>
        <v>0</v>
      </c>
      <c r="U276" s="336"/>
      <c r="V276" s="326"/>
      <c r="W276" s="585">
        <f t="shared" si="77"/>
        <v>0</v>
      </c>
      <c r="X276" s="585">
        <f t="shared" si="78"/>
        <v>0</v>
      </c>
      <c r="Y276" s="314">
        <f t="shared" si="79"/>
        <v>0</v>
      </c>
      <c r="Z276" s="86"/>
      <c r="AA276" s="86"/>
      <c r="AB276" s="86"/>
      <c r="AC276" s="86"/>
      <c r="AD276" s="86"/>
      <c r="AE276" s="86"/>
      <c r="AF276" s="86"/>
      <c r="AG276" s="86"/>
      <c r="AH276" s="86"/>
      <c r="AI276" s="86"/>
      <c r="AJ276" s="86"/>
      <c r="AK276" s="86"/>
      <c r="AL276" s="86"/>
      <c r="AM276" s="86"/>
      <c r="AN276" s="86"/>
      <c r="AO276" s="86"/>
      <c r="AP276" s="86"/>
      <c r="AQ276" s="86"/>
      <c r="AR276" s="86"/>
      <c r="AS276" s="86"/>
      <c r="AT276" s="86"/>
      <c r="AU276" s="86"/>
      <c r="AV276" s="3"/>
      <c r="AW276" s="3"/>
    </row>
    <row r="277" spans="1:49" s="44" customFormat="1" x14ac:dyDescent="0.35">
      <c r="A277" s="51" t="s">
        <v>2547</v>
      </c>
      <c r="B277" s="90">
        <v>8008</v>
      </c>
      <c r="C277" s="90" t="s">
        <v>725</v>
      </c>
      <c r="D277" s="139" t="s">
        <v>21</v>
      </c>
      <c r="E277" s="89"/>
      <c r="F277" s="169"/>
      <c r="G277" s="278"/>
      <c r="H277" s="274">
        <f t="shared" si="80"/>
        <v>0</v>
      </c>
      <c r="I277" s="715">
        <f t="shared" si="81"/>
        <v>0</v>
      </c>
      <c r="J277" s="282">
        <f t="shared" si="82"/>
        <v>0</v>
      </c>
      <c r="K277" s="337"/>
      <c r="L277" s="331"/>
      <c r="M277" s="585">
        <f t="shared" si="71"/>
        <v>0</v>
      </c>
      <c r="N277" s="585">
        <f t="shared" si="72"/>
        <v>0</v>
      </c>
      <c r="O277" s="314">
        <f t="shared" si="73"/>
        <v>0</v>
      </c>
      <c r="P277" s="336"/>
      <c r="Q277" s="326"/>
      <c r="R277" s="585">
        <f t="shared" si="74"/>
        <v>0</v>
      </c>
      <c r="S277" s="585">
        <f t="shared" si="75"/>
        <v>0</v>
      </c>
      <c r="T277" s="314">
        <f t="shared" si="76"/>
        <v>0</v>
      </c>
      <c r="U277" s="336"/>
      <c r="V277" s="326"/>
      <c r="W277" s="585">
        <f t="shared" si="77"/>
        <v>0</v>
      </c>
      <c r="X277" s="585">
        <f t="shared" si="78"/>
        <v>0</v>
      </c>
      <c r="Y277" s="314">
        <f t="shared" si="79"/>
        <v>0</v>
      </c>
      <c r="Z277" s="86"/>
      <c r="AA277" s="86"/>
      <c r="AB277" s="86"/>
      <c r="AC277" s="86"/>
      <c r="AD277" s="86"/>
      <c r="AE277" s="86"/>
      <c r="AF277" s="86"/>
      <c r="AG277" s="86"/>
      <c r="AH277" s="86"/>
      <c r="AI277" s="86"/>
      <c r="AJ277" s="86"/>
      <c r="AK277" s="86"/>
      <c r="AL277" s="86"/>
      <c r="AM277" s="86"/>
      <c r="AN277" s="86"/>
      <c r="AO277" s="86"/>
      <c r="AP277" s="86"/>
      <c r="AQ277" s="86"/>
      <c r="AR277" s="86"/>
      <c r="AS277" s="86"/>
      <c r="AT277" s="86"/>
      <c r="AU277" s="86"/>
      <c r="AV277" s="3"/>
      <c r="AW277" s="3"/>
    </row>
    <row r="278" spans="1:49" s="44" customFormat="1" x14ac:dyDescent="0.35">
      <c r="A278" s="51" t="s">
        <v>2548</v>
      </c>
      <c r="B278" s="90">
        <v>8008</v>
      </c>
      <c r="C278" s="90" t="s">
        <v>726</v>
      </c>
      <c r="D278" s="139" t="s">
        <v>21</v>
      </c>
      <c r="E278" s="89"/>
      <c r="F278" s="169"/>
      <c r="G278" s="278"/>
      <c r="H278" s="274">
        <f t="shared" si="80"/>
        <v>0</v>
      </c>
      <c r="I278" s="715">
        <f t="shared" si="81"/>
        <v>0</v>
      </c>
      <c r="J278" s="282">
        <f t="shared" si="82"/>
        <v>0</v>
      </c>
      <c r="K278" s="337"/>
      <c r="L278" s="331"/>
      <c r="M278" s="585">
        <f t="shared" si="71"/>
        <v>0</v>
      </c>
      <c r="N278" s="585">
        <f t="shared" si="72"/>
        <v>0</v>
      </c>
      <c r="O278" s="314">
        <f t="shared" si="73"/>
        <v>0</v>
      </c>
      <c r="P278" s="336"/>
      <c r="Q278" s="326"/>
      <c r="R278" s="585">
        <f t="shared" si="74"/>
        <v>0</v>
      </c>
      <c r="S278" s="585">
        <f t="shared" si="75"/>
        <v>0</v>
      </c>
      <c r="T278" s="314">
        <f t="shared" si="76"/>
        <v>0</v>
      </c>
      <c r="U278" s="336"/>
      <c r="V278" s="326"/>
      <c r="W278" s="585">
        <f t="shared" si="77"/>
        <v>0</v>
      </c>
      <c r="X278" s="585">
        <f t="shared" si="78"/>
        <v>0</v>
      </c>
      <c r="Y278" s="314">
        <f t="shared" si="79"/>
        <v>0</v>
      </c>
      <c r="Z278" s="86"/>
      <c r="AA278" s="86"/>
      <c r="AB278" s="86"/>
      <c r="AC278" s="86"/>
      <c r="AD278" s="86"/>
      <c r="AE278" s="86"/>
      <c r="AF278" s="86"/>
      <c r="AG278" s="86"/>
      <c r="AH278" s="86"/>
      <c r="AI278" s="86"/>
      <c r="AJ278" s="86"/>
      <c r="AK278" s="86"/>
      <c r="AL278" s="86"/>
      <c r="AM278" s="86"/>
      <c r="AN278" s="86"/>
      <c r="AO278" s="86"/>
      <c r="AP278" s="86"/>
      <c r="AQ278" s="86"/>
      <c r="AR278" s="86"/>
      <c r="AS278" s="86"/>
      <c r="AT278" s="86"/>
      <c r="AU278" s="86"/>
      <c r="AV278" s="3"/>
      <c r="AW278" s="3"/>
    </row>
    <row r="279" spans="1:49" s="44" customFormat="1" x14ac:dyDescent="0.35">
      <c r="A279" s="51" t="s">
        <v>2549</v>
      </c>
      <c r="B279" s="90">
        <v>8008</v>
      </c>
      <c r="C279" s="90" t="s">
        <v>1678</v>
      </c>
      <c r="D279" s="139" t="s">
        <v>21</v>
      </c>
      <c r="E279" s="89"/>
      <c r="F279" s="169"/>
      <c r="G279" s="278"/>
      <c r="H279" s="274">
        <f t="shared" si="80"/>
        <v>0</v>
      </c>
      <c r="I279" s="715">
        <f t="shared" si="81"/>
        <v>0</v>
      </c>
      <c r="J279" s="282">
        <f t="shared" si="82"/>
        <v>0</v>
      </c>
      <c r="K279" s="337"/>
      <c r="L279" s="331"/>
      <c r="M279" s="585">
        <f t="shared" si="71"/>
        <v>0</v>
      </c>
      <c r="N279" s="585">
        <f t="shared" si="72"/>
        <v>0</v>
      </c>
      <c r="O279" s="314">
        <f t="shared" si="73"/>
        <v>0</v>
      </c>
      <c r="P279" s="336"/>
      <c r="Q279" s="326"/>
      <c r="R279" s="585">
        <f t="shared" si="74"/>
        <v>0</v>
      </c>
      <c r="S279" s="585">
        <f t="shared" si="75"/>
        <v>0</v>
      </c>
      <c r="T279" s="314">
        <f t="shared" si="76"/>
        <v>0</v>
      </c>
      <c r="U279" s="336"/>
      <c r="V279" s="326"/>
      <c r="W279" s="585">
        <f t="shared" si="77"/>
        <v>0</v>
      </c>
      <c r="X279" s="585">
        <f t="shared" si="78"/>
        <v>0</v>
      </c>
      <c r="Y279" s="314">
        <f t="shared" si="79"/>
        <v>0</v>
      </c>
      <c r="Z279" s="86"/>
      <c r="AA279" s="86"/>
      <c r="AB279" s="86"/>
      <c r="AC279" s="86"/>
      <c r="AD279" s="86"/>
      <c r="AE279" s="86"/>
      <c r="AF279" s="86"/>
      <c r="AG279" s="86"/>
      <c r="AH279" s="86"/>
      <c r="AI279" s="86"/>
      <c r="AJ279" s="86"/>
      <c r="AK279" s="86"/>
      <c r="AL279" s="86"/>
      <c r="AM279" s="86"/>
      <c r="AN279" s="86"/>
      <c r="AO279" s="86"/>
      <c r="AP279" s="86"/>
      <c r="AQ279" s="86"/>
      <c r="AR279" s="86"/>
      <c r="AS279" s="86"/>
      <c r="AT279" s="86"/>
      <c r="AU279" s="86"/>
      <c r="AV279" s="3"/>
      <c r="AW279" s="3"/>
    </row>
    <row r="280" spans="1:49" s="44" customFormat="1" x14ac:dyDescent="0.35">
      <c r="A280" s="51" t="s">
        <v>2550</v>
      </c>
      <c r="B280" s="90">
        <v>2808</v>
      </c>
      <c r="C280" s="90" t="s">
        <v>1679</v>
      </c>
      <c r="D280" s="139" t="s">
        <v>21</v>
      </c>
      <c r="E280" s="89"/>
      <c r="F280" s="169"/>
      <c r="G280" s="278"/>
      <c r="H280" s="274">
        <f t="shared" si="80"/>
        <v>0</v>
      </c>
      <c r="I280" s="715">
        <f t="shared" si="81"/>
        <v>0</v>
      </c>
      <c r="J280" s="282">
        <f t="shared" si="82"/>
        <v>0</v>
      </c>
      <c r="K280" s="337"/>
      <c r="L280" s="331"/>
      <c r="M280" s="585">
        <f t="shared" si="71"/>
        <v>0</v>
      </c>
      <c r="N280" s="585">
        <f t="shared" si="72"/>
        <v>0</v>
      </c>
      <c r="O280" s="314">
        <f t="shared" si="73"/>
        <v>0</v>
      </c>
      <c r="P280" s="336"/>
      <c r="Q280" s="326"/>
      <c r="R280" s="585">
        <f t="shared" si="74"/>
        <v>0</v>
      </c>
      <c r="S280" s="585">
        <f t="shared" si="75"/>
        <v>0</v>
      </c>
      <c r="T280" s="314">
        <f t="shared" si="76"/>
        <v>0</v>
      </c>
      <c r="U280" s="336"/>
      <c r="V280" s="326"/>
      <c r="W280" s="585">
        <f t="shared" si="77"/>
        <v>0</v>
      </c>
      <c r="X280" s="585">
        <f t="shared" si="78"/>
        <v>0</v>
      </c>
      <c r="Y280" s="314">
        <f t="shared" si="79"/>
        <v>0</v>
      </c>
      <c r="Z280" s="86"/>
      <c r="AA280" s="86"/>
      <c r="AB280" s="86"/>
      <c r="AC280" s="86"/>
      <c r="AD280" s="86"/>
      <c r="AE280" s="86"/>
      <c r="AF280" s="86"/>
      <c r="AG280" s="86"/>
      <c r="AH280" s="86"/>
      <c r="AI280" s="86"/>
      <c r="AJ280" s="86"/>
      <c r="AK280" s="86"/>
      <c r="AL280" s="86"/>
      <c r="AM280" s="86"/>
      <c r="AN280" s="86"/>
      <c r="AO280" s="86"/>
      <c r="AP280" s="86"/>
      <c r="AQ280" s="86"/>
      <c r="AR280" s="86"/>
      <c r="AS280" s="86"/>
      <c r="AT280" s="86"/>
      <c r="AU280" s="86"/>
      <c r="AV280" s="3"/>
      <c r="AW280" s="3"/>
    </row>
    <row r="281" spans="1:49" s="44" customFormat="1" x14ac:dyDescent="0.35">
      <c r="A281" s="51" t="s">
        <v>2551</v>
      </c>
      <c r="B281" s="90">
        <v>2808</v>
      </c>
      <c r="C281" s="90" t="s">
        <v>1680</v>
      </c>
      <c r="D281" s="139" t="s">
        <v>21</v>
      </c>
      <c r="E281" s="89"/>
      <c r="F281" s="169"/>
      <c r="G281" s="278"/>
      <c r="H281" s="274">
        <f t="shared" si="80"/>
        <v>0</v>
      </c>
      <c r="I281" s="715">
        <f t="shared" si="81"/>
        <v>0</v>
      </c>
      <c r="J281" s="282">
        <f t="shared" si="82"/>
        <v>0</v>
      </c>
      <c r="K281" s="337"/>
      <c r="L281" s="331"/>
      <c r="M281" s="585">
        <f t="shared" si="71"/>
        <v>0</v>
      </c>
      <c r="N281" s="585">
        <f t="shared" si="72"/>
        <v>0</v>
      </c>
      <c r="O281" s="314">
        <f t="shared" si="73"/>
        <v>0</v>
      </c>
      <c r="P281" s="336"/>
      <c r="Q281" s="326"/>
      <c r="R281" s="585">
        <f t="shared" si="74"/>
        <v>0</v>
      </c>
      <c r="S281" s="585">
        <f t="shared" si="75"/>
        <v>0</v>
      </c>
      <c r="T281" s="314">
        <f t="shared" si="76"/>
        <v>0</v>
      </c>
      <c r="U281" s="336"/>
      <c r="V281" s="326"/>
      <c r="W281" s="585">
        <f t="shared" si="77"/>
        <v>0</v>
      </c>
      <c r="X281" s="585">
        <f t="shared" si="78"/>
        <v>0</v>
      </c>
      <c r="Y281" s="314">
        <f t="shared" si="79"/>
        <v>0</v>
      </c>
      <c r="Z281" s="86"/>
      <c r="AA281" s="86"/>
      <c r="AB281" s="86"/>
      <c r="AC281" s="86"/>
      <c r="AD281" s="86"/>
      <c r="AE281" s="86"/>
      <c r="AF281" s="86"/>
      <c r="AG281" s="86"/>
      <c r="AH281" s="86"/>
      <c r="AI281" s="86"/>
      <c r="AJ281" s="86"/>
      <c r="AK281" s="86"/>
      <c r="AL281" s="86"/>
      <c r="AM281" s="86"/>
      <c r="AN281" s="86"/>
      <c r="AO281" s="86"/>
      <c r="AP281" s="86"/>
      <c r="AQ281" s="86"/>
      <c r="AR281" s="86"/>
      <c r="AS281" s="86"/>
      <c r="AT281" s="86"/>
      <c r="AU281" s="86"/>
      <c r="AV281" s="3"/>
      <c r="AW281" s="3"/>
    </row>
    <row r="282" spans="1:49" s="44" customFormat="1" x14ac:dyDescent="0.35">
      <c r="A282" s="51" t="s">
        <v>2552</v>
      </c>
      <c r="B282" s="90">
        <v>8007</v>
      </c>
      <c r="C282" s="90" t="s">
        <v>1681</v>
      </c>
      <c r="D282" s="139" t="s">
        <v>21</v>
      </c>
      <c r="E282" s="89"/>
      <c r="F282" s="169"/>
      <c r="G282" s="278"/>
      <c r="H282" s="274">
        <f t="shared" si="80"/>
        <v>0</v>
      </c>
      <c r="I282" s="715">
        <f t="shared" si="81"/>
        <v>0</v>
      </c>
      <c r="J282" s="282">
        <f t="shared" si="82"/>
        <v>0</v>
      </c>
      <c r="K282" s="337"/>
      <c r="L282" s="331"/>
      <c r="M282" s="585">
        <f t="shared" si="71"/>
        <v>0</v>
      </c>
      <c r="N282" s="585">
        <f t="shared" si="72"/>
        <v>0</v>
      </c>
      <c r="O282" s="314">
        <f t="shared" si="73"/>
        <v>0</v>
      </c>
      <c r="P282" s="336"/>
      <c r="Q282" s="326"/>
      <c r="R282" s="585">
        <f t="shared" si="74"/>
        <v>0</v>
      </c>
      <c r="S282" s="585">
        <f t="shared" si="75"/>
        <v>0</v>
      </c>
      <c r="T282" s="314">
        <f t="shared" si="76"/>
        <v>0</v>
      </c>
      <c r="U282" s="336"/>
      <c r="V282" s="326"/>
      <c r="W282" s="585">
        <f t="shared" si="77"/>
        <v>0</v>
      </c>
      <c r="X282" s="585">
        <f t="shared" si="78"/>
        <v>0</v>
      </c>
      <c r="Y282" s="314">
        <f t="shared" si="79"/>
        <v>0</v>
      </c>
      <c r="Z282" s="86"/>
      <c r="AA282" s="86"/>
      <c r="AB282" s="86"/>
      <c r="AC282" s="86"/>
      <c r="AD282" s="86"/>
      <c r="AE282" s="86"/>
      <c r="AF282" s="86"/>
      <c r="AG282" s="86"/>
      <c r="AH282" s="86"/>
      <c r="AI282" s="86"/>
      <c r="AJ282" s="86"/>
      <c r="AK282" s="86"/>
      <c r="AL282" s="86"/>
      <c r="AM282" s="86"/>
      <c r="AN282" s="86"/>
      <c r="AO282" s="86"/>
      <c r="AP282" s="86"/>
      <c r="AQ282" s="86"/>
      <c r="AR282" s="86"/>
      <c r="AS282" s="86"/>
      <c r="AT282" s="86"/>
      <c r="AU282" s="86"/>
      <c r="AV282" s="3"/>
      <c r="AW282" s="3"/>
    </row>
    <row r="283" spans="1:49" s="44" customFormat="1" x14ac:dyDescent="0.35">
      <c r="A283" s="51" t="s">
        <v>2553</v>
      </c>
      <c r="B283" s="90">
        <v>8007</v>
      </c>
      <c r="C283" s="90" t="s">
        <v>1682</v>
      </c>
      <c r="D283" s="139" t="s">
        <v>21</v>
      </c>
      <c r="E283" s="89"/>
      <c r="F283" s="169"/>
      <c r="G283" s="278"/>
      <c r="H283" s="274">
        <f t="shared" si="80"/>
        <v>0</v>
      </c>
      <c r="I283" s="715">
        <f t="shared" si="81"/>
        <v>0</v>
      </c>
      <c r="J283" s="282">
        <f t="shared" si="82"/>
        <v>0</v>
      </c>
      <c r="K283" s="337"/>
      <c r="L283" s="331"/>
      <c r="M283" s="585">
        <f t="shared" si="71"/>
        <v>0</v>
      </c>
      <c r="N283" s="585">
        <f t="shared" si="72"/>
        <v>0</v>
      </c>
      <c r="O283" s="314">
        <f t="shared" si="73"/>
        <v>0</v>
      </c>
      <c r="P283" s="336"/>
      <c r="Q283" s="326"/>
      <c r="R283" s="585">
        <f t="shared" si="74"/>
        <v>0</v>
      </c>
      <c r="S283" s="585">
        <f t="shared" si="75"/>
        <v>0</v>
      </c>
      <c r="T283" s="314">
        <f t="shared" si="76"/>
        <v>0</v>
      </c>
      <c r="U283" s="336"/>
      <c r="V283" s="326"/>
      <c r="W283" s="585">
        <f t="shared" si="77"/>
        <v>0</v>
      </c>
      <c r="X283" s="585">
        <f t="shared" si="78"/>
        <v>0</v>
      </c>
      <c r="Y283" s="314">
        <f t="shared" si="79"/>
        <v>0</v>
      </c>
      <c r="Z283" s="86"/>
      <c r="AA283" s="86"/>
      <c r="AB283" s="86"/>
      <c r="AC283" s="86"/>
      <c r="AD283" s="86"/>
      <c r="AE283" s="86"/>
      <c r="AF283" s="86"/>
      <c r="AG283" s="86"/>
      <c r="AH283" s="86"/>
      <c r="AI283" s="86"/>
      <c r="AJ283" s="86"/>
      <c r="AK283" s="86"/>
      <c r="AL283" s="86"/>
      <c r="AM283" s="86"/>
      <c r="AN283" s="86"/>
      <c r="AO283" s="86"/>
      <c r="AP283" s="86"/>
      <c r="AQ283" s="86"/>
      <c r="AR283" s="86"/>
      <c r="AS283" s="86"/>
      <c r="AT283" s="86"/>
      <c r="AU283" s="86"/>
      <c r="AV283" s="3"/>
      <c r="AW283" s="3"/>
    </row>
    <row r="284" spans="1:49" s="44" customFormat="1" x14ac:dyDescent="0.35">
      <c r="A284" s="51" t="s">
        <v>2554</v>
      </c>
      <c r="B284" s="90">
        <v>8007</v>
      </c>
      <c r="C284" s="90" t="s">
        <v>1683</v>
      </c>
      <c r="D284" s="139" t="s">
        <v>21</v>
      </c>
      <c r="E284" s="89"/>
      <c r="F284" s="169"/>
      <c r="G284" s="278"/>
      <c r="H284" s="274">
        <f t="shared" si="80"/>
        <v>0</v>
      </c>
      <c r="I284" s="715">
        <f t="shared" si="81"/>
        <v>0</v>
      </c>
      <c r="J284" s="282">
        <f t="shared" si="82"/>
        <v>0</v>
      </c>
      <c r="K284" s="337"/>
      <c r="L284" s="331"/>
      <c r="M284" s="585">
        <f t="shared" si="71"/>
        <v>0</v>
      </c>
      <c r="N284" s="585">
        <f t="shared" si="72"/>
        <v>0</v>
      </c>
      <c r="O284" s="314">
        <f t="shared" si="73"/>
        <v>0</v>
      </c>
      <c r="P284" s="336"/>
      <c r="Q284" s="326"/>
      <c r="R284" s="585">
        <f t="shared" si="74"/>
        <v>0</v>
      </c>
      <c r="S284" s="585">
        <f t="shared" si="75"/>
        <v>0</v>
      </c>
      <c r="T284" s="314">
        <f t="shared" si="76"/>
        <v>0</v>
      </c>
      <c r="U284" s="336"/>
      <c r="V284" s="326"/>
      <c r="W284" s="585">
        <f t="shared" si="77"/>
        <v>0</v>
      </c>
      <c r="X284" s="585">
        <f t="shared" si="78"/>
        <v>0</v>
      </c>
      <c r="Y284" s="314">
        <f t="shared" si="79"/>
        <v>0</v>
      </c>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3"/>
      <c r="AW284" s="3"/>
    </row>
    <row r="285" spans="1:49" s="44" customFormat="1" x14ac:dyDescent="0.35">
      <c r="A285" s="51" t="s">
        <v>2555</v>
      </c>
      <c r="B285" s="90">
        <v>8007</v>
      </c>
      <c r="C285" s="90" t="s">
        <v>1684</v>
      </c>
      <c r="D285" s="139" t="s">
        <v>21</v>
      </c>
      <c r="E285" s="89"/>
      <c r="F285" s="169"/>
      <c r="G285" s="278"/>
      <c r="H285" s="274">
        <f t="shared" si="80"/>
        <v>0</v>
      </c>
      <c r="I285" s="715">
        <f t="shared" si="81"/>
        <v>0</v>
      </c>
      <c r="J285" s="282">
        <f t="shared" si="82"/>
        <v>0</v>
      </c>
      <c r="K285" s="337"/>
      <c r="L285" s="331"/>
      <c r="M285" s="585">
        <f t="shared" si="71"/>
        <v>0</v>
      </c>
      <c r="N285" s="585">
        <f t="shared" si="72"/>
        <v>0</v>
      </c>
      <c r="O285" s="314">
        <f t="shared" si="73"/>
        <v>0</v>
      </c>
      <c r="P285" s="336"/>
      <c r="Q285" s="326"/>
      <c r="R285" s="585">
        <f t="shared" si="74"/>
        <v>0</v>
      </c>
      <c r="S285" s="585">
        <f t="shared" si="75"/>
        <v>0</v>
      </c>
      <c r="T285" s="314">
        <f t="shared" si="76"/>
        <v>0</v>
      </c>
      <c r="U285" s="336"/>
      <c r="V285" s="326"/>
      <c r="W285" s="585">
        <f t="shared" si="77"/>
        <v>0</v>
      </c>
      <c r="X285" s="585">
        <f t="shared" si="78"/>
        <v>0</v>
      </c>
      <c r="Y285" s="314">
        <f t="shared" si="79"/>
        <v>0</v>
      </c>
      <c r="Z285" s="86"/>
      <c r="AA285" s="86"/>
      <c r="AB285" s="86"/>
      <c r="AC285" s="86"/>
      <c r="AD285" s="86"/>
      <c r="AE285" s="86"/>
      <c r="AF285" s="86"/>
      <c r="AG285" s="86"/>
      <c r="AH285" s="86"/>
      <c r="AI285" s="86"/>
      <c r="AJ285" s="86"/>
      <c r="AK285" s="86"/>
      <c r="AL285" s="86"/>
      <c r="AM285" s="86"/>
      <c r="AN285" s="86"/>
      <c r="AO285" s="86"/>
      <c r="AP285" s="86"/>
      <c r="AQ285" s="86"/>
      <c r="AR285" s="86"/>
      <c r="AS285" s="86"/>
      <c r="AT285" s="86"/>
      <c r="AU285" s="86"/>
      <c r="AV285" s="3"/>
      <c r="AW285" s="3"/>
    </row>
    <row r="286" spans="1:49" s="44" customFormat="1" x14ac:dyDescent="0.35">
      <c r="A286" s="51" t="s">
        <v>2556</v>
      </c>
      <c r="B286" s="90">
        <v>8007</v>
      </c>
      <c r="C286" s="90" t="s">
        <v>1685</v>
      </c>
      <c r="D286" s="139" t="s">
        <v>21</v>
      </c>
      <c r="E286" s="89"/>
      <c r="F286" s="169"/>
      <c r="G286" s="278"/>
      <c r="H286" s="274">
        <f t="shared" si="80"/>
        <v>0</v>
      </c>
      <c r="I286" s="715">
        <f t="shared" si="81"/>
        <v>0</v>
      </c>
      <c r="J286" s="282">
        <f t="shared" si="82"/>
        <v>0</v>
      </c>
      <c r="K286" s="337"/>
      <c r="L286" s="331"/>
      <c r="M286" s="585">
        <f t="shared" si="71"/>
        <v>0</v>
      </c>
      <c r="N286" s="585">
        <f t="shared" si="72"/>
        <v>0</v>
      </c>
      <c r="O286" s="314">
        <f t="shared" si="73"/>
        <v>0</v>
      </c>
      <c r="P286" s="336"/>
      <c r="Q286" s="326"/>
      <c r="R286" s="585">
        <f t="shared" si="74"/>
        <v>0</v>
      </c>
      <c r="S286" s="585">
        <f t="shared" si="75"/>
        <v>0</v>
      </c>
      <c r="T286" s="314">
        <f t="shared" si="76"/>
        <v>0</v>
      </c>
      <c r="U286" s="336"/>
      <c r="V286" s="326"/>
      <c r="W286" s="585">
        <f t="shared" si="77"/>
        <v>0</v>
      </c>
      <c r="X286" s="585">
        <f t="shared" si="78"/>
        <v>0</v>
      </c>
      <c r="Y286" s="314">
        <f t="shared" si="79"/>
        <v>0</v>
      </c>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3"/>
      <c r="AW286" s="3"/>
    </row>
    <row r="287" spans="1:49" s="44" customFormat="1" x14ac:dyDescent="0.35">
      <c r="A287" s="51" t="s">
        <v>2557</v>
      </c>
      <c r="B287" s="90">
        <v>8007</v>
      </c>
      <c r="C287" s="90" t="s">
        <v>1686</v>
      </c>
      <c r="D287" s="139" t="s">
        <v>21</v>
      </c>
      <c r="E287" s="89"/>
      <c r="F287" s="169"/>
      <c r="G287" s="278"/>
      <c r="H287" s="274">
        <f t="shared" si="80"/>
        <v>0</v>
      </c>
      <c r="I287" s="715">
        <f t="shared" si="81"/>
        <v>0</v>
      </c>
      <c r="J287" s="282">
        <f t="shared" si="82"/>
        <v>0</v>
      </c>
      <c r="K287" s="337"/>
      <c r="L287" s="331"/>
      <c r="M287" s="585">
        <f t="shared" si="71"/>
        <v>0</v>
      </c>
      <c r="N287" s="585">
        <f t="shared" si="72"/>
        <v>0</v>
      </c>
      <c r="O287" s="314">
        <f t="shared" si="73"/>
        <v>0</v>
      </c>
      <c r="P287" s="336"/>
      <c r="Q287" s="326"/>
      <c r="R287" s="585">
        <f t="shared" si="74"/>
        <v>0</v>
      </c>
      <c r="S287" s="585">
        <f t="shared" si="75"/>
        <v>0</v>
      </c>
      <c r="T287" s="314">
        <f t="shared" si="76"/>
        <v>0</v>
      </c>
      <c r="U287" s="336"/>
      <c r="V287" s="326"/>
      <c r="W287" s="585">
        <f t="shared" si="77"/>
        <v>0</v>
      </c>
      <c r="X287" s="585">
        <f t="shared" si="78"/>
        <v>0</v>
      </c>
      <c r="Y287" s="314">
        <f t="shared" si="79"/>
        <v>0</v>
      </c>
      <c r="Z287" s="86"/>
      <c r="AA287" s="86"/>
      <c r="AB287" s="86"/>
      <c r="AC287" s="86"/>
      <c r="AD287" s="86"/>
      <c r="AE287" s="86"/>
      <c r="AF287" s="86"/>
      <c r="AG287" s="86"/>
      <c r="AH287" s="86"/>
      <c r="AI287" s="86"/>
      <c r="AJ287" s="86"/>
      <c r="AK287" s="86"/>
      <c r="AL287" s="86"/>
      <c r="AM287" s="86"/>
      <c r="AN287" s="86"/>
      <c r="AO287" s="86"/>
      <c r="AP287" s="86"/>
      <c r="AQ287" s="86"/>
      <c r="AR287" s="86"/>
      <c r="AS287" s="86"/>
      <c r="AT287" s="86"/>
      <c r="AU287" s="86"/>
      <c r="AV287" s="3"/>
      <c r="AW287" s="3"/>
    </row>
    <row r="288" spans="1:49" s="44" customFormat="1" x14ac:dyDescent="0.35">
      <c r="A288" s="51" t="s">
        <v>2558</v>
      </c>
      <c r="B288" s="90">
        <v>8007</v>
      </c>
      <c r="C288" s="90" t="s">
        <v>1687</v>
      </c>
      <c r="D288" s="139" t="s">
        <v>21</v>
      </c>
      <c r="E288" s="89"/>
      <c r="F288" s="169"/>
      <c r="G288" s="278"/>
      <c r="H288" s="274">
        <f t="shared" si="80"/>
        <v>0</v>
      </c>
      <c r="I288" s="715">
        <f t="shared" si="81"/>
        <v>0</v>
      </c>
      <c r="J288" s="282">
        <f t="shared" si="82"/>
        <v>0</v>
      </c>
      <c r="K288" s="337"/>
      <c r="L288" s="331"/>
      <c r="M288" s="585">
        <f t="shared" si="71"/>
        <v>0</v>
      </c>
      <c r="N288" s="585">
        <f t="shared" si="72"/>
        <v>0</v>
      </c>
      <c r="O288" s="314">
        <f t="shared" si="73"/>
        <v>0</v>
      </c>
      <c r="P288" s="336"/>
      <c r="Q288" s="326"/>
      <c r="R288" s="585">
        <f t="shared" si="74"/>
        <v>0</v>
      </c>
      <c r="S288" s="585">
        <f t="shared" si="75"/>
        <v>0</v>
      </c>
      <c r="T288" s="314">
        <f t="shared" si="76"/>
        <v>0</v>
      </c>
      <c r="U288" s="336"/>
      <c r="V288" s="326"/>
      <c r="W288" s="585">
        <f t="shared" si="77"/>
        <v>0</v>
      </c>
      <c r="X288" s="585">
        <f t="shared" si="78"/>
        <v>0</v>
      </c>
      <c r="Y288" s="314">
        <f t="shared" si="79"/>
        <v>0</v>
      </c>
      <c r="Z288" s="86"/>
      <c r="AA288" s="86"/>
      <c r="AB288" s="86"/>
      <c r="AC288" s="86"/>
      <c r="AD288" s="86"/>
      <c r="AE288" s="86"/>
      <c r="AF288" s="86"/>
      <c r="AG288" s="86"/>
      <c r="AH288" s="86"/>
      <c r="AI288" s="86"/>
      <c r="AJ288" s="86"/>
      <c r="AK288" s="86"/>
      <c r="AL288" s="86"/>
      <c r="AM288" s="86"/>
      <c r="AN288" s="86"/>
      <c r="AO288" s="86"/>
      <c r="AP288" s="86"/>
      <c r="AQ288" s="86"/>
      <c r="AR288" s="86"/>
      <c r="AS288" s="86"/>
      <c r="AT288" s="86"/>
      <c r="AU288" s="86"/>
      <c r="AV288" s="3"/>
      <c r="AW288" s="3"/>
    </row>
    <row r="289" spans="1:49" s="44" customFormat="1" x14ac:dyDescent="0.35">
      <c r="A289" s="51" t="s">
        <v>2559</v>
      </c>
      <c r="B289" s="90">
        <v>8007</v>
      </c>
      <c r="C289" s="90" t="s">
        <v>1688</v>
      </c>
      <c r="D289" s="139" t="s">
        <v>21</v>
      </c>
      <c r="E289" s="89"/>
      <c r="F289" s="169"/>
      <c r="G289" s="278"/>
      <c r="H289" s="274">
        <f t="shared" si="80"/>
        <v>0</v>
      </c>
      <c r="I289" s="715">
        <f t="shared" si="81"/>
        <v>0</v>
      </c>
      <c r="J289" s="282">
        <f t="shared" si="82"/>
        <v>0</v>
      </c>
      <c r="K289" s="337"/>
      <c r="L289" s="331"/>
      <c r="M289" s="585">
        <f t="shared" si="71"/>
        <v>0</v>
      </c>
      <c r="N289" s="585">
        <f t="shared" si="72"/>
        <v>0</v>
      </c>
      <c r="O289" s="314">
        <f t="shared" si="73"/>
        <v>0</v>
      </c>
      <c r="P289" s="336"/>
      <c r="Q289" s="326"/>
      <c r="R289" s="585">
        <f t="shared" si="74"/>
        <v>0</v>
      </c>
      <c r="S289" s="585">
        <f t="shared" si="75"/>
        <v>0</v>
      </c>
      <c r="T289" s="314">
        <f t="shared" si="76"/>
        <v>0</v>
      </c>
      <c r="U289" s="336"/>
      <c r="V289" s="326"/>
      <c r="W289" s="585">
        <f t="shared" si="77"/>
        <v>0</v>
      </c>
      <c r="X289" s="585">
        <f t="shared" si="78"/>
        <v>0</v>
      </c>
      <c r="Y289" s="314">
        <f t="shared" si="79"/>
        <v>0</v>
      </c>
      <c r="Z289" s="86"/>
      <c r="AA289" s="86"/>
      <c r="AB289" s="86"/>
      <c r="AC289" s="86"/>
      <c r="AD289" s="86"/>
      <c r="AE289" s="86"/>
      <c r="AF289" s="86"/>
      <c r="AG289" s="86"/>
      <c r="AH289" s="86"/>
      <c r="AI289" s="86"/>
      <c r="AJ289" s="86"/>
      <c r="AK289" s="86"/>
      <c r="AL289" s="86"/>
      <c r="AM289" s="86"/>
      <c r="AN289" s="86"/>
      <c r="AO289" s="86"/>
      <c r="AP289" s="86"/>
      <c r="AQ289" s="86"/>
      <c r="AR289" s="86"/>
      <c r="AS289" s="86"/>
      <c r="AT289" s="86"/>
      <c r="AU289" s="86"/>
      <c r="AV289" s="3"/>
      <c r="AW289" s="3"/>
    </row>
    <row r="290" spans="1:49" s="44" customFormat="1" x14ac:dyDescent="0.35">
      <c r="A290" s="51" t="s">
        <v>2560</v>
      </c>
      <c r="B290" s="90">
        <v>8008</v>
      </c>
      <c r="C290" s="90" t="s">
        <v>1689</v>
      </c>
      <c r="D290" s="139" t="s">
        <v>21</v>
      </c>
      <c r="E290" s="89"/>
      <c r="F290" s="169"/>
      <c r="G290" s="278"/>
      <c r="H290" s="274">
        <f t="shared" si="80"/>
        <v>0</v>
      </c>
      <c r="I290" s="715">
        <f t="shared" si="81"/>
        <v>0</v>
      </c>
      <c r="J290" s="282">
        <f t="shared" si="82"/>
        <v>0</v>
      </c>
      <c r="K290" s="337"/>
      <c r="L290" s="331"/>
      <c r="M290" s="585">
        <f t="shared" si="71"/>
        <v>0</v>
      </c>
      <c r="N290" s="585">
        <f t="shared" si="72"/>
        <v>0</v>
      </c>
      <c r="O290" s="314">
        <f t="shared" si="73"/>
        <v>0</v>
      </c>
      <c r="P290" s="336"/>
      <c r="Q290" s="326"/>
      <c r="R290" s="585">
        <f t="shared" si="74"/>
        <v>0</v>
      </c>
      <c r="S290" s="585">
        <f t="shared" si="75"/>
        <v>0</v>
      </c>
      <c r="T290" s="314">
        <f t="shared" si="76"/>
        <v>0</v>
      </c>
      <c r="U290" s="336"/>
      <c r="V290" s="326"/>
      <c r="W290" s="585">
        <f t="shared" si="77"/>
        <v>0</v>
      </c>
      <c r="X290" s="585">
        <f t="shared" si="78"/>
        <v>0</v>
      </c>
      <c r="Y290" s="314">
        <f t="shared" si="79"/>
        <v>0</v>
      </c>
      <c r="Z290" s="86"/>
      <c r="AA290" s="86"/>
      <c r="AB290" s="86"/>
      <c r="AC290" s="86"/>
      <c r="AD290" s="86"/>
      <c r="AE290" s="86"/>
      <c r="AF290" s="86"/>
      <c r="AG290" s="86"/>
      <c r="AH290" s="86"/>
      <c r="AI290" s="86"/>
      <c r="AJ290" s="86"/>
      <c r="AK290" s="86"/>
      <c r="AL290" s="86"/>
      <c r="AM290" s="86"/>
      <c r="AN290" s="86"/>
      <c r="AO290" s="86"/>
      <c r="AP290" s="86"/>
      <c r="AQ290" s="86"/>
      <c r="AR290" s="86"/>
      <c r="AS290" s="86"/>
      <c r="AT290" s="86"/>
      <c r="AU290" s="86"/>
      <c r="AV290" s="3"/>
      <c r="AW290" s="3"/>
    </row>
    <row r="291" spans="1:49" s="44" customFormat="1" x14ac:dyDescent="0.35">
      <c r="A291" s="51" t="s">
        <v>2561</v>
      </c>
      <c r="B291" s="90">
        <v>8008</v>
      </c>
      <c r="C291" s="90" t="s">
        <v>801</v>
      </c>
      <c r="D291" s="139" t="s">
        <v>21</v>
      </c>
      <c r="E291" s="89"/>
      <c r="F291" s="169"/>
      <c r="G291" s="278"/>
      <c r="H291" s="274">
        <f t="shared" si="80"/>
        <v>0</v>
      </c>
      <c r="I291" s="715">
        <f t="shared" si="81"/>
        <v>0</v>
      </c>
      <c r="J291" s="282">
        <f t="shared" si="82"/>
        <v>0</v>
      </c>
      <c r="K291" s="337"/>
      <c r="L291" s="331"/>
      <c r="M291" s="585">
        <f t="shared" si="71"/>
        <v>0</v>
      </c>
      <c r="N291" s="585">
        <f t="shared" si="72"/>
        <v>0</v>
      </c>
      <c r="O291" s="314">
        <f t="shared" si="73"/>
        <v>0</v>
      </c>
      <c r="P291" s="336"/>
      <c r="Q291" s="326"/>
      <c r="R291" s="585">
        <f t="shared" si="74"/>
        <v>0</v>
      </c>
      <c r="S291" s="585">
        <f t="shared" si="75"/>
        <v>0</v>
      </c>
      <c r="T291" s="314">
        <f t="shared" si="76"/>
        <v>0</v>
      </c>
      <c r="U291" s="336"/>
      <c r="V291" s="326"/>
      <c r="W291" s="585">
        <f t="shared" si="77"/>
        <v>0</v>
      </c>
      <c r="X291" s="585">
        <f t="shared" si="78"/>
        <v>0</v>
      </c>
      <c r="Y291" s="314">
        <f t="shared" si="79"/>
        <v>0</v>
      </c>
      <c r="Z291" s="86"/>
      <c r="AA291" s="86"/>
      <c r="AB291" s="86"/>
      <c r="AC291" s="86"/>
      <c r="AD291" s="86"/>
      <c r="AE291" s="86"/>
      <c r="AF291" s="86"/>
      <c r="AG291" s="86"/>
      <c r="AH291" s="86"/>
      <c r="AI291" s="86"/>
      <c r="AJ291" s="86"/>
      <c r="AK291" s="86"/>
      <c r="AL291" s="86"/>
      <c r="AM291" s="86"/>
      <c r="AN291" s="86"/>
      <c r="AO291" s="86"/>
      <c r="AP291" s="86"/>
      <c r="AQ291" s="86"/>
      <c r="AR291" s="86"/>
      <c r="AS291" s="86"/>
      <c r="AT291" s="86"/>
      <c r="AU291" s="86"/>
      <c r="AV291" s="3"/>
      <c r="AW291" s="3"/>
    </row>
    <row r="292" spans="1:49" s="44" customFormat="1" x14ac:dyDescent="0.35">
      <c r="A292" s="51" t="s">
        <v>2562</v>
      </c>
      <c r="B292" s="90">
        <v>8008</v>
      </c>
      <c r="C292" s="90" t="s">
        <v>802</v>
      </c>
      <c r="D292" s="139" t="s">
        <v>21</v>
      </c>
      <c r="E292" s="89"/>
      <c r="F292" s="169"/>
      <c r="G292" s="278"/>
      <c r="H292" s="274">
        <f t="shared" si="80"/>
        <v>0</v>
      </c>
      <c r="I292" s="715">
        <f t="shared" si="81"/>
        <v>0</v>
      </c>
      <c r="J292" s="282">
        <f t="shared" si="82"/>
        <v>0</v>
      </c>
      <c r="K292" s="337"/>
      <c r="L292" s="331"/>
      <c r="M292" s="585">
        <f t="shared" si="71"/>
        <v>0</v>
      </c>
      <c r="N292" s="585">
        <f t="shared" si="72"/>
        <v>0</v>
      </c>
      <c r="O292" s="314">
        <f t="shared" si="73"/>
        <v>0</v>
      </c>
      <c r="P292" s="336"/>
      <c r="Q292" s="326"/>
      <c r="R292" s="585">
        <f t="shared" si="74"/>
        <v>0</v>
      </c>
      <c r="S292" s="585">
        <f t="shared" si="75"/>
        <v>0</v>
      </c>
      <c r="T292" s="314">
        <f t="shared" si="76"/>
        <v>0</v>
      </c>
      <c r="U292" s="336"/>
      <c r="V292" s="326"/>
      <c r="W292" s="585">
        <f t="shared" si="77"/>
        <v>0</v>
      </c>
      <c r="X292" s="585">
        <f t="shared" si="78"/>
        <v>0</v>
      </c>
      <c r="Y292" s="314">
        <f t="shared" si="79"/>
        <v>0</v>
      </c>
      <c r="Z292" s="86"/>
      <c r="AA292" s="86"/>
      <c r="AB292" s="86"/>
      <c r="AC292" s="86"/>
      <c r="AD292" s="86"/>
      <c r="AE292" s="86"/>
      <c r="AF292" s="86"/>
      <c r="AG292" s="86"/>
      <c r="AH292" s="86"/>
      <c r="AI292" s="86"/>
      <c r="AJ292" s="86"/>
      <c r="AK292" s="86"/>
      <c r="AL292" s="86"/>
      <c r="AM292" s="86"/>
      <c r="AN292" s="86"/>
      <c r="AO292" s="86"/>
      <c r="AP292" s="86"/>
      <c r="AQ292" s="86"/>
      <c r="AR292" s="86"/>
      <c r="AS292" s="86"/>
      <c r="AT292" s="86"/>
      <c r="AU292" s="86"/>
      <c r="AV292" s="3"/>
      <c r="AW292" s="3"/>
    </row>
    <row r="293" spans="1:49" s="44" customFormat="1" x14ac:dyDescent="0.35">
      <c r="A293" s="51" t="s">
        <v>2563</v>
      </c>
      <c r="B293" s="90">
        <v>8008</v>
      </c>
      <c r="C293" s="90" t="s">
        <v>704</v>
      </c>
      <c r="D293" s="139" t="s">
        <v>21</v>
      </c>
      <c r="E293" s="89"/>
      <c r="F293" s="169"/>
      <c r="G293" s="278"/>
      <c r="H293" s="274">
        <f t="shared" si="80"/>
        <v>0</v>
      </c>
      <c r="I293" s="715">
        <f t="shared" si="81"/>
        <v>0</v>
      </c>
      <c r="J293" s="282">
        <f t="shared" si="82"/>
        <v>0</v>
      </c>
      <c r="K293" s="337"/>
      <c r="L293" s="331"/>
      <c r="M293" s="585">
        <f t="shared" si="71"/>
        <v>0</v>
      </c>
      <c r="N293" s="585">
        <f t="shared" si="72"/>
        <v>0</v>
      </c>
      <c r="O293" s="314">
        <f t="shared" si="73"/>
        <v>0</v>
      </c>
      <c r="P293" s="336"/>
      <c r="Q293" s="326"/>
      <c r="R293" s="585">
        <f t="shared" si="74"/>
        <v>0</v>
      </c>
      <c r="S293" s="585">
        <f t="shared" si="75"/>
        <v>0</v>
      </c>
      <c r="T293" s="314">
        <f t="shared" si="76"/>
        <v>0</v>
      </c>
      <c r="U293" s="336"/>
      <c r="V293" s="326"/>
      <c r="W293" s="585">
        <f t="shared" si="77"/>
        <v>0</v>
      </c>
      <c r="X293" s="585">
        <f t="shared" si="78"/>
        <v>0</v>
      </c>
      <c r="Y293" s="314">
        <f t="shared" si="79"/>
        <v>0</v>
      </c>
      <c r="Z293" s="86"/>
      <c r="AA293" s="86"/>
      <c r="AB293" s="86"/>
      <c r="AC293" s="86"/>
      <c r="AD293" s="86"/>
      <c r="AE293" s="86"/>
      <c r="AF293" s="86"/>
      <c r="AG293" s="86"/>
      <c r="AH293" s="86"/>
      <c r="AI293" s="86"/>
      <c r="AJ293" s="86"/>
      <c r="AK293" s="86"/>
      <c r="AL293" s="86"/>
      <c r="AM293" s="86"/>
      <c r="AN293" s="86"/>
      <c r="AO293" s="86"/>
      <c r="AP293" s="86"/>
      <c r="AQ293" s="86"/>
      <c r="AR293" s="86"/>
      <c r="AS293" s="86"/>
      <c r="AT293" s="86"/>
      <c r="AU293" s="86"/>
      <c r="AV293" s="3"/>
      <c r="AW293" s="3"/>
    </row>
    <row r="294" spans="1:49" s="44" customFormat="1" x14ac:dyDescent="0.35">
      <c r="A294" s="51" t="s">
        <v>2564</v>
      </c>
      <c r="B294" s="90">
        <v>8008</v>
      </c>
      <c r="C294" s="90" t="s">
        <v>705</v>
      </c>
      <c r="D294" s="139" t="s">
        <v>21</v>
      </c>
      <c r="E294" s="89"/>
      <c r="F294" s="169"/>
      <c r="G294" s="278"/>
      <c r="H294" s="274">
        <f t="shared" si="80"/>
        <v>0</v>
      </c>
      <c r="I294" s="715">
        <f t="shared" si="81"/>
        <v>0</v>
      </c>
      <c r="J294" s="282">
        <f t="shared" si="82"/>
        <v>0</v>
      </c>
      <c r="K294" s="337"/>
      <c r="L294" s="331"/>
      <c r="M294" s="585">
        <f t="shared" si="71"/>
        <v>0</v>
      </c>
      <c r="N294" s="585">
        <f t="shared" si="72"/>
        <v>0</v>
      </c>
      <c r="O294" s="314">
        <f t="shared" si="73"/>
        <v>0</v>
      </c>
      <c r="P294" s="336"/>
      <c r="Q294" s="326"/>
      <c r="R294" s="585">
        <f t="shared" si="74"/>
        <v>0</v>
      </c>
      <c r="S294" s="585">
        <f t="shared" si="75"/>
        <v>0</v>
      </c>
      <c r="T294" s="314">
        <f t="shared" si="76"/>
        <v>0</v>
      </c>
      <c r="U294" s="336"/>
      <c r="V294" s="326"/>
      <c r="W294" s="585">
        <f t="shared" si="77"/>
        <v>0</v>
      </c>
      <c r="X294" s="585">
        <f t="shared" si="78"/>
        <v>0</v>
      </c>
      <c r="Y294" s="314">
        <f t="shared" si="79"/>
        <v>0</v>
      </c>
      <c r="Z294" s="86"/>
      <c r="AA294" s="86"/>
      <c r="AB294" s="86"/>
      <c r="AC294" s="86"/>
      <c r="AD294" s="86"/>
      <c r="AE294" s="86"/>
      <c r="AF294" s="86"/>
      <c r="AG294" s="86"/>
      <c r="AH294" s="86"/>
      <c r="AI294" s="86"/>
      <c r="AJ294" s="86"/>
      <c r="AK294" s="86"/>
      <c r="AL294" s="86"/>
      <c r="AM294" s="86"/>
      <c r="AN294" s="86"/>
      <c r="AO294" s="86"/>
      <c r="AP294" s="86"/>
      <c r="AQ294" s="86"/>
      <c r="AR294" s="86"/>
      <c r="AS294" s="86"/>
      <c r="AT294" s="86"/>
      <c r="AU294" s="86"/>
      <c r="AV294" s="3"/>
      <c r="AW294" s="3"/>
    </row>
    <row r="295" spans="1:49" s="44" customFormat="1" x14ac:dyDescent="0.35">
      <c r="A295" s="51" t="s">
        <v>2565</v>
      </c>
      <c r="B295" s="90">
        <v>8008</v>
      </c>
      <c r="C295" s="90" t="s">
        <v>706</v>
      </c>
      <c r="D295" s="139" t="s">
        <v>21</v>
      </c>
      <c r="E295" s="89"/>
      <c r="F295" s="169"/>
      <c r="G295" s="278"/>
      <c r="H295" s="274">
        <f t="shared" si="80"/>
        <v>0</v>
      </c>
      <c r="I295" s="715">
        <f t="shared" si="81"/>
        <v>0</v>
      </c>
      <c r="J295" s="282">
        <f t="shared" si="82"/>
        <v>0</v>
      </c>
      <c r="K295" s="337"/>
      <c r="L295" s="331"/>
      <c r="M295" s="585">
        <f t="shared" si="71"/>
        <v>0</v>
      </c>
      <c r="N295" s="585">
        <f t="shared" si="72"/>
        <v>0</v>
      </c>
      <c r="O295" s="314">
        <f t="shared" si="73"/>
        <v>0</v>
      </c>
      <c r="P295" s="336"/>
      <c r="Q295" s="326"/>
      <c r="R295" s="585">
        <f t="shared" si="74"/>
        <v>0</v>
      </c>
      <c r="S295" s="585">
        <f t="shared" si="75"/>
        <v>0</v>
      </c>
      <c r="T295" s="314">
        <f t="shared" si="76"/>
        <v>0</v>
      </c>
      <c r="U295" s="336"/>
      <c r="V295" s="326"/>
      <c r="W295" s="585">
        <f t="shared" si="77"/>
        <v>0</v>
      </c>
      <c r="X295" s="585">
        <f t="shared" si="78"/>
        <v>0</v>
      </c>
      <c r="Y295" s="314">
        <f t="shared" si="79"/>
        <v>0</v>
      </c>
      <c r="Z295" s="86"/>
      <c r="AA295" s="86"/>
      <c r="AB295" s="86"/>
      <c r="AC295" s="86"/>
      <c r="AD295" s="86"/>
      <c r="AE295" s="86"/>
      <c r="AF295" s="86"/>
      <c r="AG295" s="86"/>
      <c r="AH295" s="86"/>
      <c r="AI295" s="86"/>
      <c r="AJ295" s="86"/>
      <c r="AK295" s="86"/>
      <c r="AL295" s="86"/>
      <c r="AM295" s="86"/>
      <c r="AN295" s="86"/>
      <c r="AO295" s="86"/>
      <c r="AP295" s="86"/>
      <c r="AQ295" s="86"/>
      <c r="AR295" s="86"/>
      <c r="AS295" s="86"/>
      <c r="AT295" s="86"/>
      <c r="AU295" s="86"/>
      <c r="AV295" s="3"/>
      <c r="AW295" s="3"/>
    </row>
    <row r="296" spans="1:49" s="44" customFormat="1" x14ac:dyDescent="0.35">
      <c r="A296" s="51" t="s">
        <v>2566</v>
      </c>
      <c r="B296" s="90">
        <v>8008</v>
      </c>
      <c r="C296" s="90" t="s">
        <v>803</v>
      </c>
      <c r="D296" s="139" t="s">
        <v>21</v>
      </c>
      <c r="E296" s="89"/>
      <c r="F296" s="169"/>
      <c r="G296" s="278"/>
      <c r="H296" s="274">
        <f t="shared" si="80"/>
        <v>0</v>
      </c>
      <c r="I296" s="715">
        <f t="shared" si="81"/>
        <v>0</v>
      </c>
      <c r="J296" s="282">
        <f t="shared" si="82"/>
        <v>0</v>
      </c>
      <c r="K296" s="337"/>
      <c r="L296" s="331"/>
      <c r="M296" s="585">
        <f t="shared" si="71"/>
        <v>0</v>
      </c>
      <c r="N296" s="585">
        <f t="shared" si="72"/>
        <v>0</v>
      </c>
      <c r="O296" s="314">
        <f t="shared" si="73"/>
        <v>0</v>
      </c>
      <c r="P296" s="336"/>
      <c r="Q296" s="326"/>
      <c r="R296" s="585">
        <f t="shared" si="74"/>
        <v>0</v>
      </c>
      <c r="S296" s="585">
        <f t="shared" si="75"/>
        <v>0</v>
      </c>
      <c r="T296" s="314">
        <f t="shared" si="76"/>
        <v>0</v>
      </c>
      <c r="U296" s="336"/>
      <c r="V296" s="326"/>
      <c r="W296" s="585">
        <f t="shared" si="77"/>
        <v>0</v>
      </c>
      <c r="X296" s="585">
        <f t="shared" si="78"/>
        <v>0</v>
      </c>
      <c r="Y296" s="314">
        <f t="shared" si="79"/>
        <v>0</v>
      </c>
      <c r="Z296" s="86"/>
      <c r="AA296" s="86"/>
      <c r="AB296" s="86"/>
      <c r="AC296" s="86"/>
      <c r="AD296" s="86"/>
      <c r="AE296" s="86"/>
      <c r="AF296" s="86"/>
      <c r="AG296" s="86"/>
      <c r="AH296" s="86"/>
      <c r="AI296" s="86"/>
      <c r="AJ296" s="86"/>
      <c r="AK296" s="86"/>
      <c r="AL296" s="86"/>
      <c r="AM296" s="86"/>
      <c r="AN296" s="86"/>
      <c r="AO296" s="86"/>
      <c r="AP296" s="86"/>
      <c r="AQ296" s="86"/>
      <c r="AR296" s="86"/>
      <c r="AS296" s="86"/>
      <c r="AT296" s="86"/>
      <c r="AU296" s="86"/>
      <c r="AV296" s="3"/>
      <c r="AW296" s="3"/>
    </row>
    <row r="297" spans="1:49" s="44" customFormat="1" x14ac:dyDescent="0.35">
      <c r="A297" s="51" t="s">
        <v>2567</v>
      </c>
      <c r="B297" s="90">
        <v>8008</v>
      </c>
      <c r="C297" s="90" t="s">
        <v>804</v>
      </c>
      <c r="D297" s="139" t="s">
        <v>21</v>
      </c>
      <c r="E297" s="89"/>
      <c r="F297" s="169"/>
      <c r="G297" s="278"/>
      <c r="H297" s="274">
        <f t="shared" si="80"/>
        <v>0</v>
      </c>
      <c r="I297" s="715">
        <f t="shared" si="81"/>
        <v>0</v>
      </c>
      <c r="J297" s="282">
        <f t="shared" si="82"/>
        <v>0</v>
      </c>
      <c r="K297" s="337"/>
      <c r="L297" s="331"/>
      <c r="M297" s="585">
        <f t="shared" si="71"/>
        <v>0</v>
      </c>
      <c r="N297" s="585">
        <f t="shared" si="72"/>
        <v>0</v>
      </c>
      <c r="O297" s="314">
        <f t="shared" si="73"/>
        <v>0</v>
      </c>
      <c r="P297" s="336"/>
      <c r="Q297" s="326"/>
      <c r="R297" s="585">
        <f t="shared" si="74"/>
        <v>0</v>
      </c>
      <c r="S297" s="585">
        <f t="shared" si="75"/>
        <v>0</v>
      </c>
      <c r="T297" s="314">
        <f t="shared" si="76"/>
        <v>0</v>
      </c>
      <c r="U297" s="336"/>
      <c r="V297" s="326"/>
      <c r="W297" s="585">
        <f t="shared" si="77"/>
        <v>0</v>
      </c>
      <c r="X297" s="585">
        <f t="shared" si="78"/>
        <v>0</v>
      </c>
      <c r="Y297" s="314">
        <f t="shared" si="79"/>
        <v>0</v>
      </c>
      <c r="Z297" s="86"/>
      <c r="AA297" s="86"/>
      <c r="AB297" s="86"/>
      <c r="AC297" s="86"/>
      <c r="AD297" s="86"/>
      <c r="AE297" s="86"/>
      <c r="AF297" s="86"/>
      <c r="AG297" s="86"/>
      <c r="AH297" s="86"/>
      <c r="AI297" s="86"/>
      <c r="AJ297" s="86"/>
      <c r="AK297" s="86"/>
      <c r="AL297" s="86"/>
      <c r="AM297" s="86"/>
      <c r="AN297" s="86"/>
      <c r="AO297" s="86"/>
      <c r="AP297" s="86"/>
      <c r="AQ297" s="86"/>
      <c r="AR297" s="86"/>
      <c r="AS297" s="86"/>
      <c r="AT297" s="86"/>
      <c r="AU297" s="86"/>
      <c r="AV297" s="3"/>
      <c r="AW297" s="3"/>
    </row>
    <row r="298" spans="1:49" s="44" customFormat="1" x14ac:dyDescent="0.35">
      <c r="A298" s="51" t="s">
        <v>2568</v>
      </c>
      <c r="B298" s="90">
        <v>8008</v>
      </c>
      <c r="C298" s="90" t="s">
        <v>805</v>
      </c>
      <c r="D298" s="139" t="s">
        <v>21</v>
      </c>
      <c r="E298" s="89"/>
      <c r="F298" s="169"/>
      <c r="G298" s="278"/>
      <c r="H298" s="274">
        <f t="shared" si="80"/>
        <v>0</v>
      </c>
      <c r="I298" s="715">
        <f t="shared" si="81"/>
        <v>0</v>
      </c>
      <c r="J298" s="282">
        <f t="shared" si="82"/>
        <v>0</v>
      </c>
      <c r="K298" s="337"/>
      <c r="L298" s="331"/>
      <c r="M298" s="585">
        <f t="shared" si="71"/>
        <v>0</v>
      </c>
      <c r="N298" s="585">
        <f t="shared" si="72"/>
        <v>0</v>
      </c>
      <c r="O298" s="314">
        <f t="shared" si="73"/>
        <v>0</v>
      </c>
      <c r="P298" s="336"/>
      <c r="Q298" s="326"/>
      <c r="R298" s="585">
        <f t="shared" si="74"/>
        <v>0</v>
      </c>
      <c r="S298" s="585">
        <f t="shared" si="75"/>
        <v>0</v>
      </c>
      <c r="T298" s="314">
        <f t="shared" si="76"/>
        <v>0</v>
      </c>
      <c r="U298" s="336"/>
      <c r="V298" s="326"/>
      <c r="W298" s="585">
        <f t="shared" si="77"/>
        <v>0</v>
      </c>
      <c r="X298" s="585">
        <f t="shared" si="78"/>
        <v>0</v>
      </c>
      <c r="Y298" s="314">
        <f t="shared" si="79"/>
        <v>0</v>
      </c>
      <c r="Z298" s="86"/>
      <c r="AA298" s="86"/>
      <c r="AB298" s="86"/>
      <c r="AC298" s="86"/>
      <c r="AD298" s="86"/>
      <c r="AE298" s="86"/>
      <c r="AF298" s="86"/>
      <c r="AG298" s="86"/>
      <c r="AH298" s="86"/>
      <c r="AI298" s="86"/>
      <c r="AJ298" s="86"/>
      <c r="AK298" s="86"/>
      <c r="AL298" s="86"/>
      <c r="AM298" s="86"/>
      <c r="AN298" s="86"/>
      <c r="AO298" s="86"/>
      <c r="AP298" s="86"/>
      <c r="AQ298" s="86"/>
      <c r="AR298" s="86"/>
      <c r="AS298" s="86"/>
      <c r="AT298" s="86"/>
      <c r="AU298" s="86"/>
      <c r="AV298" s="3"/>
      <c r="AW298" s="3"/>
    </row>
    <row r="299" spans="1:49" s="44" customFormat="1" x14ac:dyDescent="0.35">
      <c r="A299" s="51" t="s">
        <v>2569</v>
      </c>
      <c r="B299" s="90">
        <v>8008</v>
      </c>
      <c r="C299" s="90" t="s">
        <v>707</v>
      </c>
      <c r="D299" s="139" t="s">
        <v>21</v>
      </c>
      <c r="E299" s="89"/>
      <c r="F299" s="169"/>
      <c r="G299" s="278"/>
      <c r="H299" s="274">
        <f t="shared" si="80"/>
        <v>0</v>
      </c>
      <c r="I299" s="715">
        <f t="shared" si="81"/>
        <v>0</v>
      </c>
      <c r="J299" s="282">
        <f t="shared" si="82"/>
        <v>0</v>
      </c>
      <c r="K299" s="337"/>
      <c r="L299" s="331"/>
      <c r="M299" s="585">
        <f t="shared" si="71"/>
        <v>0</v>
      </c>
      <c r="N299" s="585">
        <f t="shared" si="72"/>
        <v>0</v>
      </c>
      <c r="O299" s="314">
        <f t="shared" si="73"/>
        <v>0</v>
      </c>
      <c r="P299" s="336"/>
      <c r="Q299" s="326"/>
      <c r="R299" s="585">
        <f t="shared" si="74"/>
        <v>0</v>
      </c>
      <c r="S299" s="585">
        <f t="shared" si="75"/>
        <v>0</v>
      </c>
      <c r="T299" s="314">
        <f t="shared" si="76"/>
        <v>0</v>
      </c>
      <c r="U299" s="336"/>
      <c r="V299" s="326"/>
      <c r="W299" s="585">
        <f t="shared" si="77"/>
        <v>0</v>
      </c>
      <c r="X299" s="585">
        <f t="shared" si="78"/>
        <v>0</v>
      </c>
      <c r="Y299" s="314">
        <f t="shared" si="79"/>
        <v>0</v>
      </c>
      <c r="Z299" s="86"/>
      <c r="AA299" s="86"/>
      <c r="AB299" s="86"/>
      <c r="AC299" s="86"/>
      <c r="AD299" s="86"/>
      <c r="AE299" s="86"/>
      <c r="AF299" s="86"/>
      <c r="AG299" s="86"/>
      <c r="AH299" s="86"/>
      <c r="AI299" s="86"/>
      <c r="AJ299" s="86"/>
      <c r="AK299" s="86"/>
      <c r="AL299" s="86"/>
      <c r="AM299" s="86"/>
      <c r="AN299" s="86"/>
      <c r="AO299" s="86"/>
      <c r="AP299" s="86"/>
      <c r="AQ299" s="86"/>
      <c r="AR299" s="86"/>
      <c r="AS299" s="86"/>
      <c r="AT299" s="86"/>
      <c r="AU299" s="86"/>
      <c r="AV299" s="3"/>
      <c r="AW299" s="3"/>
    </row>
    <row r="300" spans="1:49" s="44" customFormat="1" x14ac:dyDescent="0.35">
      <c r="A300" s="51" t="s">
        <v>2570</v>
      </c>
      <c r="B300" s="90">
        <v>8008</v>
      </c>
      <c r="C300" s="90" t="s">
        <v>708</v>
      </c>
      <c r="D300" s="139" t="s">
        <v>21</v>
      </c>
      <c r="E300" s="89"/>
      <c r="F300" s="169"/>
      <c r="G300" s="278"/>
      <c r="H300" s="274">
        <f t="shared" si="80"/>
        <v>0</v>
      </c>
      <c r="I300" s="715">
        <f t="shared" si="81"/>
        <v>0</v>
      </c>
      <c r="J300" s="282">
        <f t="shared" si="82"/>
        <v>0</v>
      </c>
      <c r="K300" s="337"/>
      <c r="L300" s="331"/>
      <c r="M300" s="585">
        <f t="shared" si="71"/>
        <v>0</v>
      </c>
      <c r="N300" s="585">
        <f t="shared" si="72"/>
        <v>0</v>
      </c>
      <c r="O300" s="314">
        <f t="shared" si="73"/>
        <v>0</v>
      </c>
      <c r="P300" s="336"/>
      <c r="Q300" s="326"/>
      <c r="R300" s="585">
        <f t="shared" si="74"/>
        <v>0</v>
      </c>
      <c r="S300" s="585">
        <f t="shared" si="75"/>
        <v>0</v>
      </c>
      <c r="T300" s="314">
        <f t="shared" si="76"/>
        <v>0</v>
      </c>
      <c r="U300" s="336"/>
      <c r="V300" s="326"/>
      <c r="W300" s="585">
        <f t="shared" si="77"/>
        <v>0</v>
      </c>
      <c r="X300" s="585">
        <f t="shared" si="78"/>
        <v>0</v>
      </c>
      <c r="Y300" s="314">
        <f t="shared" si="79"/>
        <v>0</v>
      </c>
      <c r="Z300" s="86"/>
      <c r="AA300" s="86"/>
      <c r="AB300" s="86"/>
      <c r="AC300" s="86"/>
      <c r="AD300" s="86"/>
      <c r="AE300" s="86"/>
      <c r="AF300" s="86"/>
      <c r="AG300" s="86"/>
      <c r="AH300" s="86"/>
      <c r="AI300" s="86"/>
      <c r="AJ300" s="86"/>
      <c r="AK300" s="86"/>
      <c r="AL300" s="86"/>
      <c r="AM300" s="86"/>
      <c r="AN300" s="86"/>
      <c r="AO300" s="86"/>
      <c r="AP300" s="86"/>
      <c r="AQ300" s="86"/>
      <c r="AR300" s="86"/>
      <c r="AS300" s="86"/>
      <c r="AT300" s="86"/>
      <c r="AU300" s="86"/>
      <c r="AV300" s="3"/>
      <c r="AW300" s="3"/>
    </row>
    <row r="301" spans="1:49" s="44" customFormat="1" x14ac:dyDescent="0.35">
      <c r="A301" s="51" t="s">
        <v>2571</v>
      </c>
      <c r="B301" s="90">
        <v>8008</v>
      </c>
      <c r="C301" s="90" t="s">
        <v>709</v>
      </c>
      <c r="D301" s="139" t="s">
        <v>21</v>
      </c>
      <c r="E301" s="89"/>
      <c r="F301" s="169"/>
      <c r="G301" s="278"/>
      <c r="H301" s="274">
        <f t="shared" si="80"/>
        <v>0</v>
      </c>
      <c r="I301" s="715">
        <f t="shared" si="81"/>
        <v>0</v>
      </c>
      <c r="J301" s="282">
        <f t="shared" si="82"/>
        <v>0</v>
      </c>
      <c r="K301" s="337"/>
      <c r="L301" s="331"/>
      <c r="M301" s="585">
        <f t="shared" si="71"/>
        <v>0</v>
      </c>
      <c r="N301" s="585">
        <f t="shared" si="72"/>
        <v>0</v>
      </c>
      <c r="O301" s="314">
        <f t="shared" si="73"/>
        <v>0</v>
      </c>
      <c r="P301" s="336"/>
      <c r="Q301" s="326"/>
      <c r="R301" s="585">
        <f t="shared" si="74"/>
        <v>0</v>
      </c>
      <c r="S301" s="585">
        <f t="shared" si="75"/>
        <v>0</v>
      </c>
      <c r="T301" s="314">
        <f t="shared" si="76"/>
        <v>0</v>
      </c>
      <c r="U301" s="336"/>
      <c r="V301" s="326"/>
      <c r="W301" s="585">
        <f t="shared" si="77"/>
        <v>0</v>
      </c>
      <c r="X301" s="585">
        <f t="shared" si="78"/>
        <v>0</v>
      </c>
      <c r="Y301" s="314">
        <f t="shared" si="79"/>
        <v>0</v>
      </c>
      <c r="Z301" s="86"/>
      <c r="AA301" s="86"/>
      <c r="AB301" s="86"/>
      <c r="AC301" s="86"/>
      <c r="AD301" s="86"/>
      <c r="AE301" s="86"/>
      <c r="AF301" s="86"/>
      <c r="AG301" s="86"/>
      <c r="AH301" s="86"/>
      <c r="AI301" s="86"/>
      <c r="AJ301" s="86"/>
      <c r="AK301" s="86"/>
      <c r="AL301" s="86"/>
      <c r="AM301" s="86"/>
      <c r="AN301" s="86"/>
      <c r="AO301" s="86"/>
      <c r="AP301" s="86"/>
      <c r="AQ301" s="86"/>
      <c r="AR301" s="86"/>
      <c r="AS301" s="86"/>
      <c r="AT301" s="86"/>
      <c r="AU301" s="86"/>
      <c r="AV301" s="3"/>
      <c r="AW301" s="3"/>
    </row>
    <row r="302" spans="1:49" s="44" customFormat="1" x14ac:dyDescent="0.35">
      <c r="A302" s="51" t="s">
        <v>2572</v>
      </c>
      <c r="B302" s="90">
        <v>8008</v>
      </c>
      <c r="C302" s="90" t="s">
        <v>710</v>
      </c>
      <c r="D302" s="139" t="s">
        <v>21</v>
      </c>
      <c r="E302" s="89"/>
      <c r="F302" s="169"/>
      <c r="G302" s="278"/>
      <c r="H302" s="274">
        <f t="shared" si="80"/>
        <v>0</v>
      </c>
      <c r="I302" s="715">
        <f t="shared" si="81"/>
        <v>0</v>
      </c>
      <c r="J302" s="282">
        <f t="shared" si="82"/>
        <v>0</v>
      </c>
      <c r="K302" s="337"/>
      <c r="L302" s="331"/>
      <c r="M302" s="585">
        <f t="shared" si="71"/>
        <v>0</v>
      </c>
      <c r="N302" s="585">
        <f t="shared" si="72"/>
        <v>0</v>
      </c>
      <c r="O302" s="314">
        <f t="shared" si="73"/>
        <v>0</v>
      </c>
      <c r="P302" s="336"/>
      <c r="Q302" s="326"/>
      <c r="R302" s="585">
        <f t="shared" si="74"/>
        <v>0</v>
      </c>
      <c r="S302" s="585">
        <f t="shared" si="75"/>
        <v>0</v>
      </c>
      <c r="T302" s="314">
        <f t="shared" si="76"/>
        <v>0</v>
      </c>
      <c r="U302" s="336"/>
      <c r="V302" s="326"/>
      <c r="W302" s="585">
        <f t="shared" si="77"/>
        <v>0</v>
      </c>
      <c r="X302" s="585">
        <f t="shared" si="78"/>
        <v>0</v>
      </c>
      <c r="Y302" s="314">
        <f t="shared" si="79"/>
        <v>0</v>
      </c>
      <c r="Z302" s="86"/>
      <c r="AA302" s="86"/>
      <c r="AB302" s="86"/>
      <c r="AC302" s="86"/>
      <c r="AD302" s="86"/>
      <c r="AE302" s="86"/>
      <c r="AF302" s="86"/>
      <c r="AG302" s="86"/>
      <c r="AH302" s="86"/>
      <c r="AI302" s="86"/>
      <c r="AJ302" s="86"/>
      <c r="AK302" s="86"/>
      <c r="AL302" s="86"/>
      <c r="AM302" s="86"/>
      <c r="AN302" s="86"/>
      <c r="AO302" s="86"/>
      <c r="AP302" s="86"/>
      <c r="AQ302" s="86"/>
      <c r="AR302" s="86"/>
      <c r="AS302" s="86"/>
      <c r="AT302" s="86"/>
      <c r="AU302" s="86"/>
      <c r="AV302" s="3"/>
      <c r="AW302" s="3"/>
    </row>
    <row r="303" spans="1:49" s="44" customFormat="1" x14ac:dyDescent="0.35">
      <c r="A303" s="51" t="s">
        <v>2573</v>
      </c>
      <c r="B303" s="90">
        <v>8008</v>
      </c>
      <c r="C303" s="90" t="s">
        <v>806</v>
      </c>
      <c r="D303" s="139" t="s">
        <v>21</v>
      </c>
      <c r="E303" s="89"/>
      <c r="F303" s="169"/>
      <c r="G303" s="278"/>
      <c r="H303" s="274">
        <f t="shared" si="80"/>
        <v>0</v>
      </c>
      <c r="I303" s="715">
        <f t="shared" si="81"/>
        <v>0</v>
      </c>
      <c r="J303" s="282">
        <f t="shared" si="82"/>
        <v>0</v>
      </c>
      <c r="K303" s="337"/>
      <c r="L303" s="331"/>
      <c r="M303" s="585">
        <f t="shared" si="71"/>
        <v>0</v>
      </c>
      <c r="N303" s="585">
        <f t="shared" si="72"/>
        <v>0</v>
      </c>
      <c r="O303" s="314">
        <f t="shared" si="73"/>
        <v>0</v>
      </c>
      <c r="P303" s="336"/>
      <c r="Q303" s="326"/>
      <c r="R303" s="585">
        <f t="shared" si="74"/>
        <v>0</v>
      </c>
      <c r="S303" s="585">
        <f t="shared" si="75"/>
        <v>0</v>
      </c>
      <c r="T303" s="314">
        <f t="shared" si="76"/>
        <v>0</v>
      </c>
      <c r="U303" s="336"/>
      <c r="V303" s="326"/>
      <c r="W303" s="585">
        <f t="shared" si="77"/>
        <v>0</v>
      </c>
      <c r="X303" s="585">
        <f t="shared" si="78"/>
        <v>0</v>
      </c>
      <c r="Y303" s="314">
        <f t="shared" si="79"/>
        <v>0</v>
      </c>
      <c r="Z303" s="86"/>
      <c r="AA303" s="86"/>
      <c r="AB303" s="86"/>
      <c r="AC303" s="86"/>
      <c r="AD303" s="86"/>
      <c r="AE303" s="86"/>
      <c r="AF303" s="86"/>
      <c r="AG303" s="86"/>
      <c r="AH303" s="86"/>
      <c r="AI303" s="86"/>
      <c r="AJ303" s="86"/>
      <c r="AK303" s="86"/>
      <c r="AL303" s="86"/>
      <c r="AM303" s="86"/>
      <c r="AN303" s="86"/>
      <c r="AO303" s="86"/>
      <c r="AP303" s="86"/>
      <c r="AQ303" s="86"/>
      <c r="AR303" s="86"/>
      <c r="AS303" s="86"/>
      <c r="AT303" s="86"/>
      <c r="AU303" s="86"/>
      <c r="AV303" s="3"/>
      <c r="AW303" s="3"/>
    </row>
    <row r="304" spans="1:49" s="44" customFormat="1" x14ac:dyDescent="0.35">
      <c r="A304" s="51" t="s">
        <v>2574</v>
      </c>
      <c r="B304" s="90">
        <v>8008</v>
      </c>
      <c r="C304" s="90" t="s">
        <v>807</v>
      </c>
      <c r="D304" s="139" t="s">
        <v>21</v>
      </c>
      <c r="E304" s="89"/>
      <c r="F304" s="169"/>
      <c r="G304" s="278"/>
      <c r="H304" s="274">
        <f t="shared" si="80"/>
        <v>0</v>
      </c>
      <c r="I304" s="715">
        <f t="shared" si="81"/>
        <v>0</v>
      </c>
      <c r="J304" s="282">
        <f t="shared" si="82"/>
        <v>0</v>
      </c>
      <c r="K304" s="337"/>
      <c r="L304" s="331"/>
      <c r="M304" s="585">
        <f t="shared" si="71"/>
        <v>0</v>
      </c>
      <c r="N304" s="585">
        <f t="shared" si="72"/>
        <v>0</v>
      </c>
      <c r="O304" s="314">
        <f t="shared" si="73"/>
        <v>0</v>
      </c>
      <c r="P304" s="336"/>
      <c r="Q304" s="326"/>
      <c r="R304" s="585">
        <f t="shared" si="74"/>
        <v>0</v>
      </c>
      <c r="S304" s="585">
        <f t="shared" si="75"/>
        <v>0</v>
      </c>
      <c r="T304" s="314">
        <f t="shared" si="76"/>
        <v>0</v>
      </c>
      <c r="U304" s="336"/>
      <c r="V304" s="326"/>
      <c r="W304" s="585">
        <f t="shared" si="77"/>
        <v>0</v>
      </c>
      <c r="X304" s="585">
        <f t="shared" si="78"/>
        <v>0</v>
      </c>
      <c r="Y304" s="314">
        <f t="shared" si="79"/>
        <v>0</v>
      </c>
      <c r="Z304" s="86"/>
      <c r="AA304" s="86"/>
      <c r="AB304" s="86"/>
      <c r="AC304" s="86"/>
      <c r="AD304" s="86"/>
      <c r="AE304" s="86"/>
      <c r="AF304" s="86"/>
      <c r="AG304" s="86"/>
      <c r="AH304" s="86"/>
      <c r="AI304" s="86"/>
      <c r="AJ304" s="86"/>
      <c r="AK304" s="86"/>
      <c r="AL304" s="86"/>
      <c r="AM304" s="86"/>
      <c r="AN304" s="86"/>
      <c r="AO304" s="86"/>
      <c r="AP304" s="86"/>
      <c r="AQ304" s="86"/>
      <c r="AR304" s="86"/>
      <c r="AS304" s="86"/>
      <c r="AT304" s="86"/>
      <c r="AU304" s="86"/>
      <c r="AV304" s="3"/>
      <c r="AW304" s="3"/>
    </row>
    <row r="305" spans="1:49" s="44" customFormat="1" x14ac:dyDescent="0.35">
      <c r="A305" s="51" t="s">
        <v>2575</v>
      </c>
      <c r="B305" s="90">
        <v>8008</v>
      </c>
      <c r="C305" s="90" t="s">
        <v>808</v>
      </c>
      <c r="D305" s="139" t="s">
        <v>21</v>
      </c>
      <c r="E305" s="89"/>
      <c r="F305" s="169"/>
      <c r="G305" s="278"/>
      <c r="H305" s="274">
        <f t="shared" si="80"/>
        <v>0</v>
      </c>
      <c r="I305" s="715">
        <f t="shared" si="81"/>
        <v>0</v>
      </c>
      <c r="J305" s="282">
        <f t="shared" si="82"/>
        <v>0</v>
      </c>
      <c r="K305" s="337"/>
      <c r="L305" s="331"/>
      <c r="M305" s="585">
        <f t="shared" si="71"/>
        <v>0</v>
      </c>
      <c r="N305" s="585">
        <f t="shared" si="72"/>
        <v>0</v>
      </c>
      <c r="O305" s="314">
        <f t="shared" si="73"/>
        <v>0</v>
      </c>
      <c r="P305" s="336"/>
      <c r="Q305" s="326"/>
      <c r="R305" s="585">
        <f t="shared" si="74"/>
        <v>0</v>
      </c>
      <c r="S305" s="585">
        <f t="shared" si="75"/>
        <v>0</v>
      </c>
      <c r="T305" s="314">
        <f t="shared" si="76"/>
        <v>0</v>
      </c>
      <c r="U305" s="336"/>
      <c r="V305" s="326"/>
      <c r="W305" s="585">
        <f t="shared" si="77"/>
        <v>0</v>
      </c>
      <c r="X305" s="585">
        <f t="shared" si="78"/>
        <v>0</v>
      </c>
      <c r="Y305" s="314">
        <f t="shared" si="79"/>
        <v>0</v>
      </c>
      <c r="Z305" s="86"/>
      <c r="AA305" s="86"/>
      <c r="AB305" s="86"/>
      <c r="AC305" s="86"/>
      <c r="AD305" s="86"/>
      <c r="AE305" s="86"/>
      <c r="AF305" s="86"/>
      <c r="AG305" s="86"/>
      <c r="AH305" s="86"/>
      <c r="AI305" s="86"/>
      <c r="AJ305" s="86"/>
      <c r="AK305" s="86"/>
      <c r="AL305" s="86"/>
      <c r="AM305" s="86"/>
      <c r="AN305" s="86"/>
      <c r="AO305" s="86"/>
      <c r="AP305" s="86"/>
      <c r="AQ305" s="86"/>
      <c r="AR305" s="86"/>
      <c r="AS305" s="86"/>
      <c r="AT305" s="86"/>
      <c r="AU305" s="86"/>
      <c r="AV305" s="3"/>
      <c r="AW305" s="3"/>
    </row>
    <row r="306" spans="1:49" s="44" customFormat="1" x14ac:dyDescent="0.35">
      <c r="A306" s="51" t="s">
        <v>2576</v>
      </c>
      <c r="B306" s="90">
        <v>8008</v>
      </c>
      <c r="C306" s="90" t="s">
        <v>809</v>
      </c>
      <c r="D306" s="139" t="s">
        <v>21</v>
      </c>
      <c r="E306" s="89"/>
      <c r="F306" s="169"/>
      <c r="G306" s="278"/>
      <c r="H306" s="274">
        <f t="shared" si="80"/>
        <v>0</v>
      </c>
      <c r="I306" s="715">
        <f t="shared" si="81"/>
        <v>0</v>
      </c>
      <c r="J306" s="282">
        <f t="shared" si="82"/>
        <v>0</v>
      </c>
      <c r="K306" s="337"/>
      <c r="L306" s="331"/>
      <c r="M306" s="585">
        <f t="shared" si="71"/>
        <v>0</v>
      </c>
      <c r="N306" s="585">
        <f t="shared" si="72"/>
        <v>0</v>
      </c>
      <c r="O306" s="314">
        <f t="shared" si="73"/>
        <v>0</v>
      </c>
      <c r="P306" s="336"/>
      <c r="Q306" s="326"/>
      <c r="R306" s="585">
        <f t="shared" si="74"/>
        <v>0</v>
      </c>
      <c r="S306" s="585">
        <f t="shared" si="75"/>
        <v>0</v>
      </c>
      <c r="T306" s="314">
        <f t="shared" si="76"/>
        <v>0</v>
      </c>
      <c r="U306" s="336"/>
      <c r="V306" s="326"/>
      <c r="W306" s="585">
        <f t="shared" si="77"/>
        <v>0</v>
      </c>
      <c r="X306" s="585">
        <f t="shared" si="78"/>
        <v>0</v>
      </c>
      <c r="Y306" s="314">
        <f t="shared" si="79"/>
        <v>0</v>
      </c>
      <c r="Z306" s="86"/>
      <c r="AA306" s="86"/>
      <c r="AB306" s="86"/>
      <c r="AC306" s="86"/>
      <c r="AD306" s="86"/>
      <c r="AE306" s="86"/>
      <c r="AF306" s="86"/>
      <c r="AG306" s="86"/>
      <c r="AH306" s="86"/>
      <c r="AI306" s="86"/>
      <c r="AJ306" s="86"/>
      <c r="AK306" s="86"/>
      <c r="AL306" s="86"/>
      <c r="AM306" s="86"/>
      <c r="AN306" s="86"/>
      <c r="AO306" s="86"/>
      <c r="AP306" s="86"/>
      <c r="AQ306" s="86"/>
      <c r="AR306" s="86"/>
      <c r="AS306" s="86"/>
      <c r="AT306" s="86"/>
      <c r="AU306" s="86"/>
      <c r="AV306" s="3"/>
      <c r="AW306" s="3"/>
    </row>
    <row r="307" spans="1:49" s="44" customFormat="1" x14ac:dyDescent="0.35">
      <c r="A307" s="51" t="s">
        <v>2577</v>
      </c>
      <c r="B307" s="90">
        <v>8008</v>
      </c>
      <c r="C307" s="90" t="s">
        <v>810</v>
      </c>
      <c r="D307" s="139" t="s">
        <v>21</v>
      </c>
      <c r="E307" s="89"/>
      <c r="F307" s="169"/>
      <c r="G307" s="278"/>
      <c r="H307" s="274">
        <f t="shared" si="80"/>
        <v>0</v>
      </c>
      <c r="I307" s="715">
        <f t="shared" si="81"/>
        <v>0</v>
      </c>
      <c r="J307" s="282">
        <f t="shared" si="82"/>
        <v>0</v>
      </c>
      <c r="K307" s="337"/>
      <c r="L307" s="331"/>
      <c r="M307" s="585">
        <f t="shared" si="71"/>
        <v>0</v>
      </c>
      <c r="N307" s="585">
        <f t="shared" si="72"/>
        <v>0</v>
      </c>
      <c r="O307" s="314">
        <f t="shared" si="73"/>
        <v>0</v>
      </c>
      <c r="P307" s="336"/>
      <c r="Q307" s="326"/>
      <c r="R307" s="585">
        <f t="shared" si="74"/>
        <v>0</v>
      </c>
      <c r="S307" s="585">
        <f t="shared" si="75"/>
        <v>0</v>
      </c>
      <c r="T307" s="314">
        <f t="shared" si="76"/>
        <v>0</v>
      </c>
      <c r="U307" s="336"/>
      <c r="V307" s="326"/>
      <c r="W307" s="585">
        <f t="shared" si="77"/>
        <v>0</v>
      </c>
      <c r="X307" s="585">
        <f t="shared" si="78"/>
        <v>0</v>
      </c>
      <c r="Y307" s="314">
        <f t="shared" si="79"/>
        <v>0</v>
      </c>
      <c r="Z307" s="86"/>
      <c r="AA307" s="86"/>
      <c r="AB307" s="86"/>
      <c r="AC307" s="86"/>
      <c r="AD307" s="86"/>
      <c r="AE307" s="86"/>
      <c r="AF307" s="86"/>
      <c r="AG307" s="86"/>
      <c r="AH307" s="86"/>
      <c r="AI307" s="86"/>
      <c r="AJ307" s="86"/>
      <c r="AK307" s="86"/>
      <c r="AL307" s="86"/>
      <c r="AM307" s="86"/>
      <c r="AN307" s="86"/>
      <c r="AO307" s="86"/>
      <c r="AP307" s="86"/>
      <c r="AQ307" s="86"/>
      <c r="AR307" s="86"/>
      <c r="AS307" s="86"/>
      <c r="AT307" s="86"/>
      <c r="AU307" s="86"/>
      <c r="AV307" s="3"/>
      <c r="AW307" s="3"/>
    </row>
    <row r="308" spans="1:49" s="44" customFormat="1" x14ac:dyDescent="0.35">
      <c r="A308" s="51" t="s">
        <v>2578</v>
      </c>
      <c r="B308" s="90">
        <v>8008</v>
      </c>
      <c r="C308" s="90" t="s">
        <v>811</v>
      </c>
      <c r="D308" s="139" t="s">
        <v>21</v>
      </c>
      <c r="E308" s="89"/>
      <c r="F308" s="169"/>
      <c r="G308" s="278"/>
      <c r="H308" s="274">
        <f t="shared" si="80"/>
        <v>0</v>
      </c>
      <c r="I308" s="715">
        <f t="shared" si="81"/>
        <v>0</v>
      </c>
      <c r="J308" s="282">
        <f t="shared" si="82"/>
        <v>0</v>
      </c>
      <c r="K308" s="337"/>
      <c r="L308" s="331"/>
      <c r="M308" s="585">
        <f t="shared" si="71"/>
        <v>0</v>
      </c>
      <c r="N308" s="585">
        <f t="shared" si="72"/>
        <v>0</v>
      </c>
      <c r="O308" s="314">
        <f t="shared" si="73"/>
        <v>0</v>
      </c>
      <c r="P308" s="336"/>
      <c r="Q308" s="326"/>
      <c r="R308" s="585">
        <f t="shared" si="74"/>
        <v>0</v>
      </c>
      <c r="S308" s="585">
        <f t="shared" si="75"/>
        <v>0</v>
      </c>
      <c r="T308" s="314">
        <f t="shared" si="76"/>
        <v>0</v>
      </c>
      <c r="U308" s="336"/>
      <c r="V308" s="326"/>
      <c r="W308" s="585">
        <f t="shared" si="77"/>
        <v>0</v>
      </c>
      <c r="X308" s="585">
        <f t="shared" si="78"/>
        <v>0</v>
      </c>
      <c r="Y308" s="314">
        <f t="shared" si="79"/>
        <v>0</v>
      </c>
      <c r="Z308" s="86"/>
      <c r="AA308" s="86"/>
      <c r="AB308" s="86"/>
      <c r="AC308" s="86"/>
      <c r="AD308" s="86"/>
      <c r="AE308" s="86"/>
      <c r="AF308" s="86"/>
      <c r="AG308" s="86"/>
      <c r="AH308" s="86"/>
      <c r="AI308" s="86"/>
      <c r="AJ308" s="86"/>
      <c r="AK308" s="86"/>
      <c r="AL308" s="86"/>
      <c r="AM308" s="86"/>
      <c r="AN308" s="86"/>
      <c r="AO308" s="86"/>
      <c r="AP308" s="86"/>
      <c r="AQ308" s="86"/>
      <c r="AR308" s="86"/>
      <c r="AS308" s="86"/>
      <c r="AT308" s="86"/>
      <c r="AU308" s="86"/>
      <c r="AV308" s="3"/>
      <c r="AW308" s="3"/>
    </row>
    <row r="309" spans="1:49" s="44" customFormat="1" x14ac:dyDescent="0.35">
      <c r="A309" s="51" t="s">
        <v>2579</v>
      </c>
      <c r="B309" s="90">
        <v>8008</v>
      </c>
      <c r="C309" s="90" t="s">
        <v>812</v>
      </c>
      <c r="D309" s="139" t="s">
        <v>21</v>
      </c>
      <c r="E309" s="89"/>
      <c r="F309" s="169"/>
      <c r="G309" s="278"/>
      <c r="H309" s="274">
        <f t="shared" si="80"/>
        <v>0</v>
      </c>
      <c r="I309" s="715">
        <f t="shared" si="81"/>
        <v>0</v>
      </c>
      <c r="J309" s="282">
        <f t="shared" si="82"/>
        <v>0</v>
      </c>
      <c r="K309" s="337"/>
      <c r="L309" s="331"/>
      <c r="M309" s="585">
        <f t="shared" si="71"/>
        <v>0</v>
      </c>
      <c r="N309" s="585">
        <f t="shared" si="72"/>
        <v>0</v>
      </c>
      <c r="O309" s="314">
        <f t="shared" si="73"/>
        <v>0</v>
      </c>
      <c r="P309" s="336"/>
      <c r="Q309" s="326"/>
      <c r="R309" s="585">
        <f t="shared" si="74"/>
        <v>0</v>
      </c>
      <c r="S309" s="585">
        <f t="shared" si="75"/>
        <v>0</v>
      </c>
      <c r="T309" s="314">
        <f t="shared" si="76"/>
        <v>0</v>
      </c>
      <c r="U309" s="336"/>
      <c r="V309" s="326"/>
      <c r="W309" s="585">
        <f t="shared" si="77"/>
        <v>0</v>
      </c>
      <c r="X309" s="585">
        <f t="shared" si="78"/>
        <v>0</v>
      </c>
      <c r="Y309" s="314">
        <f t="shared" si="79"/>
        <v>0</v>
      </c>
      <c r="Z309" s="86"/>
      <c r="AA309" s="86"/>
      <c r="AB309" s="86"/>
      <c r="AC309" s="86"/>
      <c r="AD309" s="86"/>
      <c r="AE309" s="86"/>
      <c r="AF309" s="86"/>
      <c r="AG309" s="86"/>
      <c r="AH309" s="86"/>
      <c r="AI309" s="86"/>
      <c r="AJ309" s="86"/>
      <c r="AK309" s="86"/>
      <c r="AL309" s="86"/>
      <c r="AM309" s="86"/>
      <c r="AN309" s="86"/>
      <c r="AO309" s="86"/>
      <c r="AP309" s="86"/>
      <c r="AQ309" s="86"/>
      <c r="AR309" s="86"/>
      <c r="AS309" s="86"/>
      <c r="AT309" s="86"/>
      <c r="AU309" s="86"/>
      <c r="AV309" s="3"/>
      <c r="AW309" s="3"/>
    </row>
    <row r="310" spans="1:49" s="44" customFormat="1" x14ac:dyDescent="0.35">
      <c r="A310" s="51" t="s">
        <v>2580</v>
      </c>
      <c r="B310" s="90">
        <v>8008</v>
      </c>
      <c r="C310" s="90" t="s">
        <v>1690</v>
      </c>
      <c r="D310" s="139" t="s">
        <v>21</v>
      </c>
      <c r="E310" s="89"/>
      <c r="F310" s="169"/>
      <c r="G310" s="278"/>
      <c r="H310" s="274">
        <f t="shared" si="80"/>
        <v>0</v>
      </c>
      <c r="I310" s="715">
        <f t="shared" si="81"/>
        <v>0</v>
      </c>
      <c r="J310" s="282">
        <f t="shared" si="82"/>
        <v>0</v>
      </c>
      <c r="K310" s="337"/>
      <c r="L310" s="331"/>
      <c r="M310" s="585">
        <f t="shared" si="71"/>
        <v>0</v>
      </c>
      <c r="N310" s="585">
        <f t="shared" si="72"/>
        <v>0</v>
      </c>
      <c r="O310" s="314">
        <f t="shared" si="73"/>
        <v>0</v>
      </c>
      <c r="P310" s="336"/>
      <c r="Q310" s="326"/>
      <c r="R310" s="585">
        <f t="shared" si="74"/>
        <v>0</v>
      </c>
      <c r="S310" s="585">
        <f t="shared" si="75"/>
        <v>0</v>
      </c>
      <c r="T310" s="314">
        <f t="shared" si="76"/>
        <v>0</v>
      </c>
      <c r="U310" s="336"/>
      <c r="V310" s="326"/>
      <c r="W310" s="585">
        <f t="shared" si="77"/>
        <v>0</v>
      </c>
      <c r="X310" s="585">
        <f t="shared" si="78"/>
        <v>0</v>
      </c>
      <c r="Y310" s="314">
        <f t="shared" si="79"/>
        <v>0</v>
      </c>
      <c r="Z310" s="86"/>
      <c r="AA310" s="86"/>
      <c r="AB310" s="86"/>
      <c r="AC310" s="86"/>
      <c r="AD310" s="86"/>
      <c r="AE310" s="86"/>
      <c r="AF310" s="86"/>
      <c r="AG310" s="86"/>
      <c r="AH310" s="86"/>
      <c r="AI310" s="86"/>
      <c r="AJ310" s="86"/>
      <c r="AK310" s="86"/>
      <c r="AL310" s="86"/>
      <c r="AM310" s="86"/>
      <c r="AN310" s="86"/>
      <c r="AO310" s="86"/>
      <c r="AP310" s="86"/>
      <c r="AQ310" s="86"/>
      <c r="AR310" s="86"/>
      <c r="AS310" s="86"/>
      <c r="AT310" s="86"/>
      <c r="AU310" s="86"/>
      <c r="AV310" s="3"/>
      <c r="AW310" s="3"/>
    </row>
    <row r="311" spans="1:49" s="44" customFormat="1" x14ac:dyDescent="0.35">
      <c r="A311" s="51" t="s">
        <v>2581</v>
      </c>
      <c r="B311" s="90">
        <v>8008</v>
      </c>
      <c r="C311" s="90" t="s">
        <v>1691</v>
      </c>
      <c r="D311" s="139" t="s">
        <v>21</v>
      </c>
      <c r="E311" s="89"/>
      <c r="F311" s="169"/>
      <c r="G311" s="278"/>
      <c r="H311" s="274">
        <f t="shared" si="80"/>
        <v>0</v>
      </c>
      <c r="I311" s="715">
        <f t="shared" si="81"/>
        <v>0</v>
      </c>
      <c r="J311" s="282">
        <f t="shared" si="82"/>
        <v>0</v>
      </c>
      <c r="K311" s="337"/>
      <c r="L311" s="331"/>
      <c r="M311" s="585">
        <f t="shared" si="71"/>
        <v>0</v>
      </c>
      <c r="N311" s="585">
        <f t="shared" si="72"/>
        <v>0</v>
      </c>
      <c r="O311" s="314">
        <f t="shared" si="73"/>
        <v>0</v>
      </c>
      <c r="P311" s="336"/>
      <c r="Q311" s="326"/>
      <c r="R311" s="585">
        <f t="shared" si="74"/>
        <v>0</v>
      </c>
      <c r="S311" s="585">
        <f t="shared" si="75"/>
        <v>0</v>
      </c>
      <c r="T311" s="314">
        <f t="shared" si="76"/>
        <v>0</v>
      </c>
      <c r="U311" s="336"/>
      <c r="V311" s="326"/>
      <c r="W311" s="585">
        <f t="shared" si="77"/>
        <v>0</v>
      </c>
      <c r="X311" s="585">
        <f t="shared" si="78"/>
        <v>0</v>
      </c>
      <c r="Y311" s="314">
        <f t="shared" si="79"/>
        <v>0</v>
      </c>
      <c r="Z311" s="86"/>
      <c r="AA311" s="86"/>
      <c r="AB311" s="86"/>
      <c r="AC311" s="86"/>
      <c r="AD311" s="86"/>
      <c r="AE311" s="86"/>
      <c r="AF311" s="86"/>
      <c r="AG311" s="86"/>
      <c r="AH311" s="86"/>
      <c r="AI311" s="86"/>
      <c r="AJ311" s="86"/>
      <c r="AK311" s="86"/>
      <c r="AL311" s="86"/>
      <c r="AM311" s="86"/>
      <c r="AN311" s="86"/>
      <c r="AO311" s="86"/>
      <c r="AP311" s="86"/>
      <c r="AQ311" s="86"/>
      <c r="AR311" s="86"/>
      <c r="AS311" s="86"/>
      <c r="AT311" s="86"/>
      <c r="AU311" s="86"/>
      <c r="AV311" s="3"/>
      <c r="AW311" s="3"/>
    </row>
    <row r="312" spans="1:49" s="44" customFormat="1" x14ac:dyDescent="0.35">
      <c r="A312" s="51" t="s">
        <v>2582</v>
      </c>
      <c r="B312" s="90">
        <v>8008</v>
      </c>
      <c r="C312" s="90" t="s">
        <v>1692</v>
      </c>
      <c r="D312" s="139" t="s">
        <v>21</v>
      </c>
      <c r="E312" s="89"/>
      <c r="F312" s="169"/>
      <c r="G312" s="278"/>
      <c r="H312" s="274">
        <f t="shared" si="80"/>
        <v>0</v>
      </c>
      <c r="I312" s="715">
        <f t="shared" si="81"/>
        <v>0</v>
      </c>
      <c r="J312" s="282">
        <f t="shared" si="82"/>
        <v>0</v>
      </c>
      <c r="K312" s="337"/>
      <c r="L312" s="331"/>
      <c r="M312" s="585">
        <f t="shared" si="71"/>
        <v>0</v>
      </c>
      <c r="N312" s="585">
        <f t="shared" si="72"/>
        <v>0</v>
      </c>
      <c r="O312" s="314">
        <f t="shared" si="73"/>
        <v>0</v>
      </c>
      <c r="P312" s="336"/>
      <c r="Q312" s="326"/>
      <c r="R312" s="585">
        <f t="shared" si="74"/>
        <v>0</v>
      </c>
      <c r="S312" s="585">
        <f t="shared" si="75"/>
        <v>0</v>
      </c>
      <c r="T312" s="314">
        <f t="shared" si="76"/>
        <v>0</v>
      </c>
      <c r="U312" s="336"/>
      <c r="V312" s="326"/>
      <c r="W312" s="585">
        <f t="shared" si="77"/>
        <v>0</v>
      </c>
      <c r="X312" s="585">
        <f t="shared" si="78"/>
        <v>0</v>
      </c>
      <c r="Y312" s="314">
        <f t="shared" si="79"/>
        <v>0</v>
      </c>
      <c r="Z312" s="86"/>
      <c r="AA312" s="86"/>
      <c r="AB312" s="86"/>
      <c r="AC312" s="86"/>
      <c r="AD312" s="86"/>
      <c r="AE312" s="86"/>
      <c r="AF312" s="86"/>
      <c r="AG312" s="86"/>
      <c r="AH312" s="86"/>
      <c r="AI312" s="86"/>
      <c r="AJ312" s="86"/>
      <c r="AK312" s="86"/>
      <c r="AL312" s="86"/>
      <c r="AM312" s="86"/>
      <c r="AN312" s="86"/>
      <c r="AO312" s="86"/>
      <c r="AP312" s="86"/>
      <c r="AQ312" s="86"/>
      <c r="AR312" s="86"/>
      <c r="AS312" s="86"/>
      <c r="AT312" s="86"/>
      <c r="AU312" s="86"/>
      <c r="AV312" s="3"/>
      <c r="AW312" s="3"/>
    </row>
    <row r="313" spans="1:49" s="44" customFormat="1" x14ac:dyDescent="0.35">
      <c r="A313" s="51" t="s">
        <v>2583</v>
      </c>
      <c r="B313" s="90">
        <v>8008</v>
      </c>
      <c r="C313" s="90" t="s">
        <v>1693</v>
      </c>
      <c r="D313" s="139" t="s">
        <v>21</v>
      </c>
      <c r="E313" s="89"/>
      <c r="F313" s="169"/>
      <c r="G313" s="278"/>
      <c r="H313" s="274">
        <f t="shared" si="80"/>
        <v>0</v>
      </c>
      <c r="I313" s="715">
        <f t="shared" si="81"/>
        <v>0</v>
      </c>
      <c r="J313" s="282">
        <f t="shared" si="82"/>
        <v>0</v>
      </c>
      <c r="K313" s="337"/>
      <c r="L313" s="331"/>
      <c r="M313" s="585">
        <f t="shared" si="71"/>
        <v>0</v>
      </c>
      <c r="N313" s="585">
        <f t="shared" si="72"/>
        <v>0</v>
      </c>
      <c r="O313" s="314">
        <f t="shared" si="73"/>
        <v>0</v>
      </c>
      <c r="P313" s="336"/>
      <c r="Q313" s="326"/>
      <c r="R313" s="585">
        <f t="shared" si="74"/>
        <v>0</v>
      </c>
      <c r="S313" s="585">
        <f t="shared" si="75"/>
        <v>0</v>
      </c>
      <c r="T313" s="314">
        <f t="shared" si="76"/>
        <v>0</v>
      </c>
      <c r="U313" s="336"/>
      <c r="V313" s="326"/>
      <c r="W313" s="585">
        <f t="shared" si="77"/>
        <v>0</v>
      </c>
      <c r="X313" s="585">
        <f t="shared" si="78"/>
        <v>0</v>
      </c>
      <c r="Y313" s="314">
        <f t="shared" si="79"/>
        <v>0</v>
      </c>
      <c r="Z313" s="86"/>
      <c r="AA313" s="86"/>
      <c r="AB313" s="86"/>
      <c r="AC313" s="86"/>
      <c r="AD313" s="86"/>
      <c r="AE313" s="86"/>
      <c r="AF313" s="86"/>
      <c r="AG313" s="86"/>
      <c r="AH313" s="86"/>
      <c r="AI313" s="86"/>
      <c r="AJ313" s="86"/>
      <c r="AK313" s="86"/>
      <c r="AL313" s="86"/>
      <c r="AM313" s="86"/>
      <c r="AN313" s="86"/>
      <c r="AO313" s="86"/>
      <c r="AP313" s="86"/>
      <c r="AQ313" s="86"/>
      <c r="AR313" s="86"/>
      <c r="AS313" s="86"/>
      <c r="AT313" s="86"/>
      <c r="AU313" s="86"/>
      <c r="AV313" s="3"/>
      <c r="AW313" s="3"/>
    </row>
    <row r="314" spans="1:49" s="44" customFormat="1" x14ac:dyDescent="0.35">
      <c r="A314" s="51" t="s">
        <v>2584</v>
      </c>
      <c r="B314" s="90">
        <v>8021</v>
      </c>
      <c r="C314" s="90" t="s">
        <v>1694</v>
      </c>
      <c r="D314" s="139" t="s">
        <v>21</v>
      </c>
      <c r="E314" s="89"/>
      <c r="F314" s="169"/>
      <c r="G314" s="278"/>
      <c r="H314" s="274">
        <f t="shared" si="80"/>
        <v>0</v>
      </c>
      <c r="I314" s="715">
        <f t="shared" si="81"/>
        <v>0</v>
      </c>
      <c r="J314" s="282">
        <f t="shared" si="82"/>
        <v>0</v>
      </c>
      <c r="K314" s="337"/>
      <c r="L314" s="331"/>
      <c r="M314" s="585">
        <f t="shared" si="71"/>
        <v>0</v>
      </c>
      <c r="N314" s="585">
        <f t="shared" si="72"/>
        <v>0</v>
      </c>
      <c r="O314" s="314">
        <f t="shared" si="73"/>
        <v>0</v>
      </c>
      <c r="P314" s="336"/>
      <c r="Q314" s="326"/>
      <c r="R314" s="585">
        <f t="shared" si="74"/>
        <v>0</v>
      </c>
      <c r="S314" s="585">
        <f t="shared" si="75"/>
        <v>0</v>
      </c>
      <c r="T314" s="314">
        <f t="shared" si="76"/>
        <v>0</v>
      </c>
      <c r="U314" s="336"/>
      <c r="V314" s="326"/>
      <c r="W314" s="585">
        <f t="shared" si="77"/>
        <v>0</v>
      </c>
      <c r="X314" s="585">
        <f t="shared" si="78"/>
        <v>0</v>
      </c>
      <c r="Y314" s="314">
        <f t="shared" si="79"/>
        <v>0</v>
      </c>
      <c r="Z314" s="86"/>
      <c r="AA314" s="86"/>
      <c r="AB314" s="86"/>
      <c r="AC314" s="86"/>
      <c r="AD314" s="86"/>
      <c r="AE314" s="86"/>
      <c r="AF314" s="86"/>
      <c r="AG314" s="86"/>
      <c r="AH314" s="86"/>
      <c r="AI314" s="86"/>
      <c r="AJ314" s="86"/>
      <c r="AK314" s="86"/>
      <c r="AL314" s="86"/>
      <c r="AM314" s="86"/>
      <c r="AN314" s="86"/>
      <c r="AO314" s="86"/>
      <c r="AP314" s="86"/>
      <c r="AQ314" s="86"/>
      <c r="AR314" s="86"/>
      <c r="AS314" s="86"/>
      <c r="AT314" s="86"/>
      <c r="AU314" s="86"/>
      <c r="AV314" s="3"/>
      <c r="AW314" s="3"/>
    </row>
    <row r="315" spans="1:49" s="44" customFormat="1" x14ac:dyDescent="0.35">
      <c r="A315" s="51" t="s">
        <v>2585</v>
      </c>
      <c r="B315" s="90">
        <v>8021</v>
      </c>
      <c r="C315" s="90" t="s">
        <v>711</v>
      </c>
      <c r="D315" s="139" t="s">
        <v>21</v>
      </c>
      <c r="E315" s="89"/>
      <c r="F315" s="169"/>
      <c r="G315" s="278"/>
      <c r="H315" s="274">
        <f t="shared" si="80"/>
        <v>0</v>
      </c>
      <c r="I315" s="715">
        <f t="shared" si="81"/>
        <v>0</v>
      </c>
      <c r="J315" s="282">
        <f t="shared" si="82"/>
        <v>0</v>
      </c>
      <c r="K315" s="337"/>
      <c r="L315" s="331"/>
      <c r="M315" s="585">
        <f t="shared" si="71"/>
        <v>0</v>
      </c>
      <c r="N315" s="585">
        <f t="shared" si="72"/>
        <v>0</v>
      </c>
      <c r="O315" s="314">
        <f t="shared" si="73"/>
        <v>0</v>
      </c>
      <c r="P315" s="336"/>
      <c r="Q315" s="326"/>
      <c r="R315" s="585">
        <f t="shared" si="74"/>
        <v>0</v>
      </c>
      <c r="S315" s="585">
        <f t="shared" si="75"/>
        <v>0</v>
      </c>
      <c r="T315" s="314">
        <f t="shared" si="76"/>
        <v>0</v>
      </c>
      <c r="U315" s="336"/>
      <c r="V315" s="326"/>
      <c r="W315" s="585">
        <f t="shared" si="77"/>
        <v>0</v>
      </c>
      <c r="X315" s="585">
        <f t="shared" si="78"/>
        <v>0</v>
      </c>
      <c r="Y315" s="314">
        <f t="shared" si="79"/>
        <v>0</v>
      </c>
      <c r="Z315" s="86"/>
      <c r="AA315" s="86"/>
      <c r="AB315" s="86"/>
      <c r="AC315" s="86"/>
      <c r="AD315" s="86"/>
      <c r="AE315" s="86"/>
      <c r="AF315" s="86"/>
      <c r="AG315" s="86"/>
      <c r="AH315" s="86"/>
      <c r="AI315" s="86"/>
      <c r="AJ315" s="86"/>
      <c r="AK315" s="86"/>
      <c r="AL315" s="86"/>
      <c r="AM315" s="86"/>
      <c r="AN315" s="86"/>
      <c r="AO315" s="86"/>
      <c r="AP315" s="86"/>
      <c r="AQ315" s="86"/>
      <c r="AR315" s="86"/>
      <c r="AS315" s="86"/>
      <c r="AT315" s="86"/>
      <c r="AU315" s="86"/>
      <c r="AV315" s="3"/>
      <c r="AW315" s="3"/>
    </row>
    <row r="316" spans="1:49" s="44" customFormat="1" x14ac:dyDescent="0.35">
      <c r="A316" s="51" t="s">
        <v>2586</v>
      </c>
      <c r="B316" s="90">
        <v>8021</v>
      </c>
      <c r="C316" s="90" t="s">
        <v>712</v>
      </c>
      <c r="D316" s="139" t="s">
        <v>21</v>
      </c>
      <c r="E316" s="89"/>
      <c r="F316" s="169"/>
      <c r="G316" s="278"/>
      <c r="H316" s="274">
        <f t="shared" si="80"/>
        <v>0</v>
      </c>
      <c r="I316" s="715">
        <f t="shared" si="81"/>
        <v>0</v>
      </c>
      <c r="J316" s="282">
        <f t="shared" si="82"/>
        <v>0</v>
      </c>
      <c r="K316" s="337"/>
      <c r="L316" s="331"/>
      <c r="M316" s="585">
        <f t="shared" si="71"/>
        <v>0</v>
      </c>
      <c r="N316" s="585">
        <f t="shared" si="72"/>
        <v>0</v>
      </c>
      <c r="O316" s="314">
        <f t="shared" si="73"/>
        <v>0</v>
      </c>
      <c r="P316" s="336"/>
      <c r="Q316" s="326"/>
      <c r="R316" s="585">
        <f t="shared" si="74"/>
        <v>0</v>
      </c>
      <c r="S316" s="585">
        <f t="shared" si="75"/>
        <v>0</v>
      </c>
      <c r="T316" s="314">
        <f t="shared" si="76"/>
        <v>0</v>
      </c>
      <c r="U316" s="336"/>
      <c r="V316" s="326"/>
      <c r="W316" s="585">
        <f t="shared" si="77"/>
        <v>0</v>
      </c>
      <c r="X316" s="585">
        <f t="shared" si="78"/>
        <v>0</v>
      </c>
      <c r="Y316" s="314">
        <f t="shared" si="79"/>
        <v>0</v>
      </c>
      <c r="Z316" s="86"/>
      <c r="AA316" s="86"/>
      <c r="AB316" s="86"/>
      <c r="AC316" s="86"/>
      <c r="AD316" s="86"/>
      <c r="AE316" s="86"/>
      <c r="AF316" s="86"/>
      <c r="AG316" s="86"/>
      <c r="AH316" s="86"/>
      <c r="AI316" s="86"/>
      <c r="AJ316" s="86"/>
      <c r="AK316" s="86"/>
      <c r="AL316" s="86"/>
      <c r="AM316" s="86"/>
      <c r="AN316" s="86"/>
      <c r="AO316" s="86"/>
      <c r="AP316" s="86"/>
      <c r="AQ316" s="86"/>
      <c r="AR316" s="86"/>
      <c r="AS316" s="86"/>
      <c r="AT316" s="86"/>
      <c r="AU316" s="86"/>
      <c r="AV316" s="3"/>
      <c r="AW316" s="3"/>
    </row>
    <row r="317" spans="1:49" s="44" customFormat="1" x14ac:dyDescent="0.35">
      <c r="A317" s="51" t="s">
        <v>2587</v>
      </c>
      <c r="B317" s="90">
        <v>8021</v>
      </c>
      <c r="C317" s="90" t="s">
        <v>713</v>
      </c>
      <c r="D317" s="139" t="s">
        <v>21</v>
      </c>
      <c r="E317" s="89"/>
      <c r="F317" s="169"/>
      <c r="G317" s="278"/>
      <c r="H317" s="274">
        <f t="shared" si="80"/>
        <v>0</v>
      </c>
      <c r="I317" s="715">
        <f t="shared" si="81"/>
        <v>0</v>
      </c>
      <c r="J317" s="282">
        <f t="shared" si="82"/>
        <v>0</v>
      </c>
      <c r="K317" s="337"/>
      <c r="L317" s="331"/>
      <c r="M317" s="585">
        <f t="shared" si="71"/>
        <v>0</v>
      </c>
      <c r="N317" s="585">
        <f t="shared" si="72"/>
        <v>0</v>
      </c>
      <c r="O317" s="314">
        <f t="shared" si="73"/>
        <v>0</v>
      </c>
      <c r="P317" s="336"/>
      <c r="Q317" s="326"/>
      <c r="R317" s="585">
        <f t="shared" si="74"/>
        <v>0</v>
      </c>
      <c r="S317" s="585">
        <f t="shared" si="75"/>
        <v>0</v>
      </c>
      <c r="T317" s="314">
        <f t="shared" si="76"/>
        <v>0</v>
      </c>
      <c r="U317" s="336"/>
      <c r="V317" s="326"/>
      <c r="W317" s="585">
        <f t="shared" si="77"/>
        <v>0</v>
      </c>
      <c r="X317" s="585">
        <f t="shared" si="78"/>
        <v>0</v>
      </c>
      <c r="Y317" s="314">
        <f t="shared" si="79"/>
        <v>0</v>
      </c>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3"/>
      <c r="AW317" s="3"/>
    </row>
    <row r="318" spans="1:49" s="44" customFormat="1" x14ac:dyDescent="0.35">
      <c r="A318" s="51" t="s">
        <v>2588</v>
      </c>
      <c r="B318" s="90">
        <v>8021</v>
      </c>
      <c r="C318" s="90" t="s">
        <v>714</v>
      </c>
      <c r="D318" s="139" t="s">
        <v>21</v>
      </c>
      <c r="E318" s="89"/>
      <c r="F318" s="169"/>
      <c r="G318" s="278"/>
      <c r="H318" s="274">
        <f t="shared" si="80"/>
        <v>0</v>
      </c>
      <c r="I318" s="715">
        <f t="shared" si="81"/>
        <v>0</v>
      </c>
      <c r="J318" s="282">
        <f t="shared" si="82"/>
        <v>0</v>
      </c>
      <c r="K318" s="337"/>
      <c r="L318" s="331"/>
      <c r="M318" s="585">
        <f t="shared" si="71"/>
        <v>0</v>
      </c>
      <c r="N318" s="585">
        <f t="shared" si="72"/>
        <v>0</v>
      </c>
      <c r="O318" s="314">
        <f t="shared" si="73"/>
        <v>0</v>
      </c>
      <c r="P318" s="336"/>
      <c r="Q318" s="326"/>
      <c r="R318" s="585">
        <f t="shared" si="74"/>
        <v>0</v>
      </c>
      <c r="S318" s="585">
        <f t="shared" si="75"/>
        <v>0</v>
      </c>
      <c r="T318" s="314">
        <f t="shared" si="76"/>
        <v>0</v>
      </c>
      <c r="U318" s="336"/>
      <c r="V318" s="326"/>
      <c r="W318" s="585">
        <f t="shared" si="77"/>
        <v>0</v>
      </c>
      <c r="X318" s="585">
        <f t="shared" si="78"/>
        <v>0</v>
      </c>
      <c r="Y318" s="314">
        <f t="shared" si="79"/>
        <v>0</v>
      </c>
      <c r="Z318" s="86"/>
      <c r="AA318" s="86"/>
      <c r="AB318" s="86"/>
      <c r="AC318" s="86"/>
      <c r="AD318" s="86"/>
      <c r="AE318" s="86"/>
      <c r="AF318" s="86"/>
      <c r="AG318" s="86"/>
      <c r="AH318" s="86"/>
      <c r="AI318" s="86"/>
      <c r="AJ318" s="86"/>
      <c r="AK318" s="86"/>
      <c r="AL318" s="86"/>
      <c r="AM318" s="86"/>
      <c r="AN318" s="86"/>
      <c r="AO318" s="86"/>
      <c r="AP318" s="86"/>
      <c r="AQ318" s="86"/>
      <c r="AR318" s="86"/>
      <c r="AS318" s="86"/>
      <c r="AT318" s="86"/>
      <c r="AU318" s="86"/>
      <c r="AV318" s="3"/>
      <c r="AW318" s="3"/>
    </row>
    <row r="319" spans="1:49" s="44" customFormat="1" x14ac:dyDescent="0.35">
      <c r="A319" s="51" t="s">
        <v>2589</v>
      </c>
      <c r="B319" s="90">
        <v>8021</v>
      </c>
      <c r="C319" s="90" t="s">
        <v>715</v>
      </c>
      <c r="D319" s="139" t="s">
        <v>21</v>
      </c>
      <c r="E319" s="89"/>
      <c r="F319" s="169"/>
      <c r="G319" s="278"/>
      <c r="H319" s="274">
        <f t="shared" si="80"/>
        <v>0</v>
      </c>
      <c r="I319" s="715">
        <f t="shared" si="81"/>
        <v>0</v>
      </c>
      <c r="J319" s="282">
        <f t="shared" si="82"/>
        <v>0</v>
      </c>
      <c r="K319" s="337"/>
      <c r="L319" s="331"/>
      <c r="M319" s="585">
        <f t="shared" si="71"/>
        <v>0</v>
      </c>
      <c r="N319" s="585">
        <f t="shared" si="72"/>
        <v>0</v>
      </c>
      <c r="O319" s="314">
        <f t="shared" si="73"/>
        <v>0</v>
      </c>
      <c r="P319" s="336"/>
      <c r="Q319" s="326"/>
      <c r="R319" s="585">
        <f t="shared" si="74"/>
        <v>0</v>
      </c>
      <c r="S319" s="585">
        <f t="shared" si="75"/>
        <v>0</v>
      </c>
      <c r="T319" s="314">
        <f t="shared" si="76"/>
        <v>0</v>
      </c>
      <c r="U319" s="336"/>
      <c r="V319" s="326"/>
      <c r="W319" s="585">
        <f t="shared" si="77"/>
        <v>0</v>
      </c>
      <c r="X319" s="585">
        <f t="shared" si="78"/>
        <v>0</v>
      </c>
      <c r="Y319" s="314">
        <f t="shared" si="79"/>
        <v>0</v>
      </c>
      <c r="Z319" s="86"/>
      <c r="AA319" s="86"/>
      <c r="AB319" s="86"/>
      <c r="AC319" s="86"/>
      <c r="AD319" s="86"/>
      <c r="AE319" s="86"/>
      <c r="AF319" s="86"/>
      <c r="AG319" s="86"/>
      <c r="AH319" s="86"/>
      <c r="AI319" s="86"/>
      <c r="AJ319" s="86"/>
      <c r="AK319" s="86"/>
      <c r="AL319" s="86"/>
      <c r="AM319" s="86"/>
      <c r="AN319" s="86"/>
      <c r="AO319" s="86"/>
      <c r="AP319" s="86"/>
      <c r="AQ319" s="86"/>
      <c r="AR319" s="86"/>
      <c r="AS319" s="86"/>
      <c r="AT319" s="86"/>
      <c r="AU319" s="86"/>
      <c r="AV319" s="3"/>
      <c r="AW319" s="3"/>
    </row>
    <row r="320" spans="1:49" s="44" customFormat="1" x14ac:dyDescent="0.35">
      <c r="A320" s="51" t="s">
        <v>2590</v>
      </c>
      <c r="B320" s="90">
        <v>8021</v>
      </c>
      <c r="C320" s="90" t="s">
        <v>716</v>
      </c>
      <c r="D320" s="139" t="s">
        <v>21</v>
      </c>
      <c r="E320" s="89"/>
      <c r="F320" s="169"/>
      <c r="G320" s="278"/>
      <c r="H320" s="274">
        <f t="shared" si="80"/>
        <v>0</v>
      </c>
      <c r="I320" s="715">
        <f t="shared" si="81"/>
        <v>0</v>
      </c>
      <c r="J320" s="282">
        <f t="shared" si="82"/>
        <v>0</v>
      </c>
      <c r="K320" s="337"/>
      <c r="L320" s="331"/>
      <c r="M320" s="585">
        <f t="shared" si="71"/>
        <v>0</v>
      </c>
      <c r="N320" s="585">
        <f t="shared" si="72"/>
        <v>0</v>
      </c>
      <c r="O320" s="314">
        <f t="shared" si="73"/>
        <v>0</v>
      </c>
      <c r="P320" s="336"/>
      <c r="Q320" s="326"/>
      <c r="R320" s="585">
        <f t="shared" si="74"/>
        <v>0</v>
      </c>
      <c r="S320" s="585">
        <f t="shared" si="75"/>
        <v>0</v>
      </c>
      <c r="T320" s="314">
        <f t="shared" si="76"/>
        <v>0</v>
      </c>
      <c r="U320" s="336"/>
      <c r="V320" s="326"/>
      <c r="W320" s="585">
        <f t="shared" si="77"/>
        <v>0</v>
      </c>
      <c r="X320" s="585">
        <f t="shared" si="78"/>
        <v>0</v>
      </c>
      <c r="Y320" s="314">
        <f t="shared" si="79"/>
        <v>0</v>
      </c>
      <c r="Z320" s="86"/>
      <c r="AA320" s="86"/>
      <c r="AB320" s="86"/>
      <c r="AC320" s="86"/>
      <c r="AD320" s="86"/>
      <c r="AE320" s="86"/>
      <c r="AF320" s="86"/>
      <c r="AG320" s="86"/>
      <c r="AH320" s="86"/>
      <c r="AI320" s="86"/>
      <c r="AJ320" s="86"/>
      <c r="AK320" s="86"/>
      <c r="AL320" s="86"/>
      <c r="AM320" s="86"/>
      <c r="AN320" s="86"/>
      <c r="AO320" s="86"/>
      <c r="AP320" s="86"/>
      <c r="AQ320" s="86"/>
      <c r="AR320" s="86"/>
      <c r="AS320" s="86"/>
      <c r="AT320" s="86"/>
      <c r="AU320" s="86"/>
      <c r="AV320" s="3"/>
      <c r="AW320" s="3"/>
    </row>
    <row r="321" spans="1:49" s="44" customFormat="1" x14ac:dyDescent="0.35">
      <c r="A321" s="51" t="s">
        <v>2591</v>
      </c>
      <c r="B321" s="90">
        <v>8021</v>
      </c>
      <c r="C321" s="90" t="s">
        <v>1695</v>
      </c>
      <c r="D321" s="139" t="s">
        <v>21</v>
      </c>
      <c r="E321" s="89"/>
      <c r="F321" s="169"/>
      <c r="G321" s="278"/>
      <c r="H321" s="274">
        <f t="shared" si="80"/>
        <v>0</v>
      </c>
      <c r="I321" s="715">
        <f t="shared" si="81"/>
        <v>0</v>
      </c>
      <c r="J321" s="282">
        <f t="shared" si="82"/>
        <v>0</v>
      </c>
      <c r="K321" s="337"/>
      <c r="L321" s="331"/>
      <c r="M321" s="585">
        <f t="shared" si="71"/>
        <v>0</v>
      </c>
      <c r="N321" s="585">
        <f t="shared" si="72"/>
        <v>0</v>
      </c>
      <c r="O321" s="314">
        <f t="shared" si="73"/>
        <v>0</v>
      </c>
      <c r="P321" s="336"/>
      <c r="Q321" s="326"/>
      <c r="R321" s="585">
        <f t="shared" si="74"/>
        <v>0</v>
      </c>
      <c r="S321" s="585">
        <f t="shared" si="75"/>
        <v>0</v>
      </c>
      <c r="T321" s="314">
        <f t="shared" si="76"/>
        <v>0</v>
      </c>
      <c r="U321" s="336"/>
      <c r="V321" s="326"/>
      <c r="W321" s="585">
        <f t="shared" si="77"/>
        <v>0</v>
      </c>
      <c r="X321" s="585">
        <f t="shared" si="78"/>
        <v>0</v>
      </c>
      <c r="Y321" s="314">
        <f t="shared" si="79"/>
        <v>0</v>
      </c>
      <c r="Z321" s="86"/>
      <c r="AA321" s="86"/>
      <c r="AB321" s="86"/>
      <c r="AC321" s="86"/>
      <c r="AD321" s="86"/>
      <c r="AE321" s="86"/>
      <c r="AF321" s="86"/>
      <c r="AG321" s="86"/>
      <c r="AH321" s="86"/>
      <c r="AI321" s="86"/>
      <c r="AJ321" s="86"/>
      <c r="AK321" s="86"/>
      <c r="AL321" s="86"/>
      <c r="AM321" s="86"/>
      <c r="AN321" s="86"/>
      <c r="AO321" s="86"/>
      <c r="AP321" s="86"/>
      <c r="AQ321" s="86"/>
      <c r="AR321" s="86"/>
      <c r="AS321" s="86"/>
      <c r="AT321" s="86"/>
      <c r="AU321" s="86"/>
      <c r="AV321" s="3"/>
      <c r="AW321" s="3"/>
    </row>
    <row r="322" spans="1:49" s="44" customFormat="1" x14ac:dyDescent="0.35">
      <c r="A322" s="51" t="s">
        <v>2592</v>
      </c>
      <c r="B322" s="90">
        <v>8021</v>
      </c>
      <c r="C322" s="90" t="s">
        <v>1696</v>
      </c>
      <c r="D322" s="139" t="s">
        <v>21</v>
      </c>
      <c r="E322" s="89"/>
      <c r="F322" s="169"/>
      <c r="G322" s="278"/>
      <c r="H322" s="274">
        <f t="shared" si="80"/>
        <v>0</v>
      </c>
      <c r="I322" s="715">
        <f t="shared" si="81"/>
        <v>0</v>
      </c>
      <c r="J322" s="282">
        <f t="shared" si="82"/>
        <v>0</v>
      </c>
      <c r="K322" s="337"/>
      <c r="L322" s="331"/>
      <c r="M322" s="585">
        <f t="shared" si="71"/>
        <v>0</v>
      </c>
      <c r="N322" s="585">
        <f t="shared" si="72"/>
        <v>0</v>
      </c>
      <c r="O322" s="314">
        <f t="shared" si="73"/>
        <v>0</v>
      </c>
      <c r="P322" s="336"/>
      <c r="Q322" s="326"/>
      <c r="R322" s="585">
        <f t="shared" si="74"/>
        <v>0</v>
      </c>
      <c r="S322" s="585">
        <f t="shared" si="75"/>
        <v>0</v>
      </c>
      <c r="T322" s="314">
        <f t="shared" si="76"/>
        <v>0</v>
      </c>
      <c r="U322" s="336"/>
      <c r="V322" s="326"/>
      <c r="W322" s="585">
        <f t="shared" si="77"/>
        <v>0</v>
      </c>
      <c r="X322" s="585">
        <f t="shared" si="78"/>
        <v>0</v>
      </c>
      <c r="Y322" s="314">
        <f t="shared" si="79"/>
        <v>0</v>
      </c>
      <c r="Z322" s="86"/>
      <c r="AA322" s="86"/>
      <c r="AB322" s="86"/>
      <c r="AC322" s="86"/>
      <c r="AD322" s="86"/>
      <c r="AE322" s="86"/>
      <c r="AF322" s="86"/>
      <c r="AG322" s="86"/>
      <c r="AH322" s="86"/>
      <c r="AI322" s="86"/>
      <c r="AJ322" s="86"/>
      <c r="AK322" s="86"/>
      <c r="AL322" s="86"/>
      <c r="AM322" s="86"/>
      <c r="AN322" s="86"/>
      <c r="AO322" s="86"/>
      <c r="AP322" s="86"/>
      <c r="AQ322" s="86"/>
      <c r="AR322" s="86"/>
      <c r="AS322" s="86"/>
      <c r="AT322" s="86"/>
      <c r="AU322" s="86"/>
      <c r="AV322" s="3"/>
      <c r="AW322" s="3"/>
    </row>
    <row r="323" spans="1:49" s="44" customFormat="1" x14ac:dyDescent="0.35">
      <c r="A323" s="51" t="s">
        <v>2593</v>
      </c>
      <c r="B323" s="90">
        <v>8021</v>
      </c>
      <c r="C323" s="90" t="s">
        <v>1697</v>
      </c>
      <c r="D323" s="139" t="s">
        <v>21</v>
      </c>
      <c r="E323" s="89"/>
      <c r="F323" s="169"/>
      <c r="G323" s="278"/>
      <c r="H323" s="274">
        <f t="shared" si="80"/>
        <v>0</v>
      </c>
      <c r="I323" s="715">
        <f t="shared" si="81"/>
        <v>0</v>
      </c>
      <c r="J323" s="282">
        <f t="shared" si="82"/>
        <v>0</v>
      </c>
      <c r="K323" s="337"/>
      <c r="L323" s="331"/>
      <c r="M323" s="585">
        <f t="shared" si="71"/>
        <v>0</v>
      </c>
      <c r="N323" s="585">
        <f t="shared" si="72"/>
        <v>0</v>
      </c>
      <c r="O323" s="314">
        <f t="shared" si="73"/>
        <v>0</v>
      </c>
      <c r="P323" s="336"/>
      <c r="Q323" s="326"/>
      <c r="R323" s="585">
        <f t="shared" si="74"/>
        <v>0</v>
      </c>
      <c r="S323" s="585">
        <f t="shared" si="75"/>
        <v>0</v>
      </c>
      <c r="T323" s="314">
        <f t="shared" si="76"/>
        <v>0</v>
      </c>
      <c r="U323" s="336"/>
      <c r="V323" s="326"/>
      <c r="W323" s="585">
        <f t="shared" si="77"/>
        <v>0</v>
      </c>
      <c r="X323" s="585">
        <f t="shared" si="78"/>
        <v>0</v>
      </c>
      <c r="Y323" s="314">
        <f t="shared" si="79"/>
        <v>0</v>
      </c>
      <c r="Z323" s="86"/>
      <c r="AA323" s="86"/>
      <c r="AB323" s="86"/>
      <c r="AC323" s="86"/>
      <c r="AD323" s="86"/>
      <c r="AE323" s="86"/>
      <c r="AF323" s="86"/>
      <c r="AG323" s="86"/>
      <c r="AH323" s="86"/>
      <c r="AI323" s="86"/>
      <c r="AJ323" s="86"/>
      <c r="AK323" s="86"/>
      <c r="AL323" s="86"/>
      <c r="AM323" s="86"/>
      <c r="AN323" s="86"/>
      <c r="AO323" s="86"/>
      <c r="AP323" s="86"/>
      <c r="AQ323" s="86"/>
      <c r="AR323" s="86"/>
      <c r="AS323" s="86"/>
      <c r="AT323" s="86"/>
      <c r="AU323" s="86"/>
      <c r="AV323" s="3"/>
      <c r="AW323" s="3"/>
    </row>
    <row r="324" spans="1:49" s="44" customFormat="1" x14ac:dyDescent="0.35">
      <c r="A324" s="51" t="s">
        <v>2594</v>
      </c>
      <c r="B324" s="90">
        <v>8021</v>
      </c>
      <c r="C324" s="90" t="s">
        <v>1698</v>
      </c>
      <c r="D324" s="139" t="s">
        <v>21</v>
      </c>
      <c r="E324" s="89"/>
      <c r="F324" s="169"/>
      <c r="G324" s="278"/>
      <c r="H324" s="274">
        <f t="shared" si="80"/>
        <v>0</v>
      </c>
      <c r="I324" s="715">
        <f t="shared" si="81"/>
        <v>0</v>
      </c>
      <c r="J324" s="282">
        <f t="shared" si="82"/>
        <v>0</v>
      </c>
      <c r="K324" s="337"/>
      <c r="L324" s="331"/>
      <c r="M324" s="585">
        <f t="shared" si="71"/>
        <v>0</v>
      </c>
      <c r="N324" s="585">
        <f t="shared" si="72"/>
        <v>0</v>
      </c>
      <c r="O324" s="314">
        <f t="shared" si="73"/>
        <v>0</v>
      </c>
      <c r="P324" s="336"/>
      <c r="Q324" s="326"/>
      <c r="R324" s="585">
        <f t="shared" si="74"/>
        <v>0</v>
      </c>
      <c r="S324" s="585">
        <f t="shared" si="75"/>
        <v>0</v>
      </c>
      <c r="T324" s="314">
        <f t="shared" si="76"/>
        <v>0</v>
      </c>
      <c r="U324" s="336"/>
      <c r="V324" s="326"/>
      <c r="W324" s="585">
        <f t="shared" si="77"/>
        <v>0</v>
      </c>
      <c r="X324" s="585">
        <f t="shared" si="78"/>
        <v>0</v>
      </c>
      <c r="Y324" s="314">
        <f t="shared" si="79"/>
        <v>0</v>
      </c>
      <c r="Z324" s="86"/>
      <c r="AA324" s="86"/>
      <c r="AB324" s="86"/>
      <c r="AC324" s="86"/>
      <c r="AD324" s="86"/>
      <c r="AE324" s="86"/>
      <c r="AF324" s="86"/>
      <c r="AG324" s="86"/>
      <c r="AH324" s="86"/>
      <c r="AI324" s="86"/>
      <c r="AJ324" s="86"/>
      <c r="AK324" s="86"/>
      <c r="AL324" s="86"/>
      <c r="AM324" s="86"/>
      <c r="AN324" s="86"/>
      <c r="AO324" s="86"/>
      <c r="AP324" s="86"/>
      <c r="AQ324" s="86"/>
      <c r="AR324" s="86"/>
      <c r="AS324" s="86"/>
      <c r="AT324" s="86"/>
      <c r="AU324" s="86"/>
      <c r="AV324" s="3"/>
      <c r="AW324" s="3"/>
    </row>
    <row r="325" spans="1:49" s="44" customFormat="1" x14ac:dyDescent="0.35">
      <c r="A325" s="51" t="s">
        <v>2595</v>
      </c>
      <c r="B325" s="90">
        <v>8021</v>
      </c>
      <c r="C325" s="90" t="s">
        <v>1699</v>
      </c>
      <c r="D325" s="139" t="s">
        <v>21</v>
      </c>
      <c r="E325" s="89"/>
      <c r="F325" s="169"/>
      <c r="G325" s="278"/>
      <c r="H325" s="274">
        <f t="shared" si="80"/>
        <v>0</v>
      </c>
      <c r="I325" s="715">
        <f t="shared" si="81"/>
        <v>0</v>
      </c>
      <c r="J325" s="282">
        <f t="shared" si="82"/>
        <v>0</v>
      </c>
      <c r="K325" s="337"/>
      <c r="L325" s="331"/>
      <c r="M325" s="585">
        <f t="shared" si="71"/>
        <v>0</v>
      </c>
      <c r="N325" s="585">
        <f t="shared" si="72"/>
        <v>0</v>
      </c>
      <c r="O325" s="314">
        <f t="shared" si="73"/>
        <v>0</v>
      </c>
      <c r="P325" s="336"/>
      <c r="Q325" s="326"/>
      <c r="R325" s="585">
        <f t="shared" si="74"/>
        <v>0</v>
      </c>
      <c r="S325" s="585">
        <f t="shared" si="75"/>
        <v>0</v>
      </c>
      <c r="T325" s="314">
        <f t="shared" si="76"/>
        <v>0</v>
      </c>
      <c r="U325" s="336"/>
      <c r="V325" s="326"/>
      <c r="W325" s="585">
        <f t="shared" si="77"/>
        <v>0</v>
      </c>
      <c r="X325" s="585">
        <f t="shared" si="78"/>
        <v>0</v>
      </c>
      <c r="Y325" s="314">
        <f t="shared" si="79"/>
        <v>0</v>
      </c>
      <c r="Z325" s="86"/>
      <c r="AA325" s="86"/>
      <c r="AB325" s="86"/>
      <c r="AC325" s="86"/>
      <c r="AD325" s="86"/>
      <c r="AE325" s="86"/>
      <c r="AF325" s="86"/>
      <c r="AG325" s="86"/>
      <c r="AH325" s="86"/>
      <c r="AI325" s="86"/>
      <c r="AJ325" s="86"/>
      <c r="AK325" s="86"/>
      <c r="AL325" s="86"/>
      <c r="AM325" s="86"/>
      <c r="AN325" s="86"/>
      <c r="AO325" s="86"/>
      <c r="AP325" s="86"/>
      <c r="AQ325" s="86"/>
      <c r="AR325" s="86"/>
      <c r="AS325" s="86"/>
      <c r="AT325" s="86"/>
      <c r="AU325" s="86"/>
      <c r="AV325" s="3"/>
      <c r="AW325" s="3"/>
    </row>
    <row r="326" spans="1:49" s="44" customFormat="1" x14ac:dyDescent="0.35">
      <c r="A326" s="51" t="s">
        <v>2596</v>
      </c>
      <c r="B326" s="90">
        <v>8021</v>
      </c>
      <c r="C326" s="90" t="s">
        <v>1700</v>
      </c>
      <c r="D326" s="139" t="s">
        <v>21</v>
      </c>
      <c r="E326" s="89"/>
      <c r="F326" s="169"/>
      <c r="G326" s="278"/>
      <c r="H326" s="274">
        <f t="shared" si="80"/>
        <v>0</v>
      </c>
      <c r="I326" s="715">
        <f t="shared" si="81"/>
        <v>0</v>
      </c>
      <c r="J326" s="282">
        <f t="shared" si="82"/>
        <v>0</v>
      </c>
      <c r="K326" s="337"/>
      <c r="L326" s="331"/>
      <c r="M326" s="585">
        <f t="shared" si="71"/>
        <v>0</v>
      </c>
      <c r="N326" s="585">
        <f t="shared" si="72"/>
        <v>0</v>
      </c>
      <c r="O326" s="314">
        <f t="shared" si="73"/>
        <v>0</v>
      </c>
      <c r="P326" s="336"/>
      <c r="Q326" s="326"/>
      <c r="R326" s="585">
        <f t="shared" si="74"/>
        <v>0</v>
      </c>
      <c r="S326" s="585">
        <f t="shared" si="75"/>
        <v>0</v>
      </c>
      <c r="T326" s="314">
        <f t="shared" si="76"/>
        <v>0</v>
      </c>
      <c r="U326" s="336"/>
      <c r="V326" s="326"/>
      <c r="W326" s="585">
        <f t="shared" si="77"/>
        <v>0</v>
      </c>
      <c r="X326" s="585">
        <f t="shared" si="78"/>
        <v>0</v>
      </c>
      <c r="Y326" s="314">
        <f t="shared" si="79"/>
        <v>0</v>
      </c>
      <c r="Z326" s="86"/>
      <c r="AA326" s="86"/>
      <c r="AB326" s="86"/>
      <c r="AC326" s="86"/>
      <c r="AD326" s="86"/>
      <c r="AE326" s="86"/>
      <c r="AF326" s="86"/>
      <c r="AG326" s="86"/>
      <c r="AH326" s="86"/>
      <c r="AI326" s="86"/>
      <c r="AJ326" s="86"/>
      <c r="AK326" s="86"/>
      <c r="AL326" s="86"/>
      <c r="AM326" s="86"/>
      <c r="AN326" s="86"/>
      <c r="AO326" s="86"/>
      <c r="AP326" s="86"/>
      <c r="AQ326" s="86"/>
      <c r="AR326" s="86"/>
      <c r="AS326" s="86"/>
      <c r="AT326" s="86"/>
      <c r="AU326" s="86"/>
      <c r="AV326" s="3"/>
      <c r="AW326" s="3"/>
    </row>
    <row r="327" spans="1:49" s="44" customFormat="1" x14ac:dyDescent="0.35">
      <c r="A327" s="51" t="s">
        <v>2597</v>
      </c>
      <c r="B327" s="90">
        <v>8021</v>
      </c>
      <c r="C327" s="90" t="s">
        <v>1701</v>
      </c>
      <c r="D327" s="139" t="s">
        <v>21</v>
      </c>
      <c r="E327" s="89"/>
      <c r="F327" s="169"/>
      <c r="G327" s="278"/>
      <c r="H327" s="274">
        <f t="shared" si="80"/>
        <v>0</v>
      </c>
      <c r="I327" s="715">
        <f t="shared" si="81"/>
        <v>0</v>
      </c>
      <c r="J327" s="282">
        <f t="shared" si="82"/>
        <v>0</v>
      </c>
      <c r="K327" s="337"/>
      <c r="L327" s="331"/>
      <c r="M327" s="585">
        <f t="shared" ref="M327:M368" si="83">K327*F327</f>
        <v>0</v>
      </c>
      <c r="N327" s="585">
        <f t="shared" ref="N327:N368" si="84">L327*G327</f>
        <v>0</v>
      </c>
      <c r="O327" s="314">
        <f t="shared" ref="O327:O368" si="85">SUM(K327*F327)+(L327*G327)</f>
        <v>0</v>
      </c>
      <c r="P327" s="336"/>
      <c r="Q327" s="326"/>
      <c r="R327" s="585">
        <f t="shared" ref="R327:R368" si="86">P327*F327</f>
        <v>0</v>
      </c>
      <c r="S327" s="585">
        <f t="shared" ref="S327:S368" si="87">Q327*G327</f>
        <v>0</v>
      </c>
      <c r="T327" s="314">
        <f t="shared" ref="T327:T368" si="88">SUM(P327*F327)+(Q327*G327)</f>
        <v>0</v>
      </c>
      <c r="U327" s="336"/>
      <c r="V327" s="326"/>
      <c r="W327" s="585">
        <f t="shared" ref="W327:W368" si="89">U327*F327</f>
        <v>0</v>
      </c>
      <c r="X327" s="585">
        <f t="shared" ref="X327:X368" si="90">V327*G327</f>
        <v>0</v>
      </c>
      <c r="Y327" s="314">
        <f t="shared" ref="Y327:Y368" si="91">SUM(U327*F327)+(V327*G327)</f>
        <v>0</v>
      </c>
      <c r="Z327" s="86"/>
      <c r="AA327" s="86"/>
      <c r="AB327" s="86"/>
      <c r="AC327" s="86"/>
      <c r="AD327" s="86"/>
      <c r="AE327" s="86"/>
      <c r="AF327" s="86"/>
      <c r="AG327" s="86"/>
      <c r="AH327" s="86"/>
      <c r="AI327" s="86"/>
      <c r="AJ327" s="86"/>
      <c r="AK327" s="86"/>
      <c r="AL327" s="86"/>
      <c r="AM327" s="86"/>
      <c r="AN327" s="86"/>
      <c r="AO327" s="86"/>
      <c r="AP327" s="86"/>
      <c r="AQ327" s="86"/>
      <c r="AR327" s="86"/>
      <c r="AS327" s="86"/>
      <c r="AT327" s="86"/>
      <c r="AU327" s="86"/>
      <c r="AV327" s="3"/>
      <c r="AW327" s="3"/>
    </row>
    <row r="328" spans="1:49" s="44" customFormat="1" x14ac:dyDescent="0.35">
      <c r="A328" s="51" t="s">
        <v>2598</v>
      </c>
      <c r="B328" s="90">
        <v>8021</v>
      </c>
      <c r="C328" s="90" t="s">
        <v>1702</v>
      </c>
      <c r="D328" s="139" t="s">
        <v>21</v>
      </c>
      <c r="E328" s="89"/>
      <c r="F328" s="169"/>
      <c r="G328" s="278"/>
      <c r="H328" s="274">
        <f t="shared" si="80"/>
        <v>0</v>
      </c>
      <c r="I328" s="715">
        <f t="shared" si="81"/>
        <v>0</v>
      </c>
      <c r="J328" s="282">
        <f t="shared" si="82"/>
        <v>0</v>
      </c>
      <c r="K328" s="337"/>
      <c r="L328" s="331"/>
      <c r="M328" s="585">
        <f t="shared" si="83"/>
        <v>0</v>
      </c>
      <c r="N328" s="585">
        <f t="shared" si="84"/>
        <v>0</v>
      </c>
      <c r="O328" s="314">
        <f t="shared" si="85"/>
        <v>0</v>
      </c>
      <c r="P328" s="336"/>
      <c r="Q328" s="326"/>
      <c r="R328" s="585">
        <f t="shared" si="86"/>
        <v>0</v>
      </c>
      <c r="S328" s="585">
        <f t="shared" si="87"/>
        <v>0</v>
      </c>
      <c r="T328" s="314">
        <f t="shared" si="88"/>
        <v>0</v>
      </c>
      <c r="U328" s="336"/>
      <c r="V328" s="326"/>
      <c r="W328" s="585">
        <f t="shared" si="89"/>
        <v>0</v>
      </c>
      <c r="X328" s="585">
        <f t="shared" si="90"/>
        <v>0</v>
      </c>
      <c r="Y328" s="314">
        <f t="shared" si="91"/>
        <v>0</v>
      </c>
      <c r="Z328" s="86"/>
      <c r="AA328" s="86"/>
      <c r="AB328" s="86"/>
      <c r="AC328" s="86"/>
      <c r="AD328" s="86"/>
      <c r="AE328" s="86"/>
      <c r="AF328" s="86"/>
      <c r="AG328" s="86"/>
      <c r="AH328" s="86"/>
      <c r="AI328" s="86"/>
      <c r="AJ328" s="86"/>
      <c r="AK328" s="86"/>
      <c r="AL328" s="86"/>
      <c r="AM328" s="86"/>
      <c r="AN328" s="86"/>
      <c r="AO328" s="86"/>
      <c r="AP328" s="86"/>
      <c r="AQ328" s="86"/>
      <c r="AR328" s="86"/>
      <c r="AS328" s="86"/>
      <c r="AT328" s="86"/>
      <c r="AU328" s="86"/>
      <c r="AV328" s="3"/>
      <c r="AW328" s="3"/>
    </row>
    <row r="329" spans="1:49" s="44" customFormat="1" x14ac:dyDescent="0.35">
      <c r="A329" s="51" t="s">
        <v>2599</v>
      </c>
      <c r="B329" s="90">
        <v>8021</v>
      </c>
      <c r="C329" s="90" t="s">
        <v>1703</v>
      </c>
      <c r="D329" s="139" t="s">
        <v>21</v>
      </c>
      <c r="E329" s="89"/>
      <c r="F329" s="169"/>
      <c r="G329" s="278"/>
      <c r="H329" s="274">
        <f t="shared" si="80"/>
        <v>0</v>
      </c>
      <c r="I329" s="715">
        <f t="shared" si="81"/>
        <v>0</v>
      </c>
      <c r="J329" s="282">
        <f t="shared" si="82"/>
        <v>0</v>
      </c>
      <c r="K329" s="337"/>
      <c r="L329" s="331"/>
      <c r="M329" s="585">
        <f t="shared" si="83"/>
        <v>0</v>
      </c>
      <c r="N329" s="585">
        <f t="shared" si="84"/>
        <v>0</v>
      </c>
      <c r="O329" s="314">
        <f t="shared" si="85"/>
        <v>0</v>
      </c>
      <c r="P329" s="336"/>
      <c r="Q329" s="326"/>
      <c r="R329" s="585">
        <f t="shared" si="86"/>
        <v>0</v>
      </c>
      <c r="S329" s="585">
        <f t="shared" si="87"/>
        <v>0</v>
      </c>
      <c r="T329" s="314">
        <f t="shared" si="88"/>
        <v>0</v>
      </c>
      <c r="U329" s="336"/>
      <c r="V329" s="326"/>
      <c r="W329" s="585">
        <f t="shared" si="89"/>
        <v>0</v>
      </c>
      <c r="X329" s="585">
        <f t="shared" si="90"/>
        <v>0</v>
      </c>
      <c r="Y329" s="314">
        <f t="shared" si="91"/>
        <v>0</v>
      </c>
      <c r="Z329" s="86"/>
      <c r="AA329" s="86"/>
      <c r="AB329" s="86"/>
      <c r="AC329" s="86"/>
      <c r="AD329" s="86"/>
      <c r="AE329" s="86"/>
      <c r="AF329" s="86"/>
      <c r="AG329" s="86"/>
      <c r="AH329" s="86"/>
      <c r="AI329" s="86"/>
      <c r="AJ329" s="86"/>
      <c r="AK329" s="86"/>
      <c r="AL329" s="86"/>
      <c r="AM329" s="86"/>
      <c r="AN329" s="86"/>
      <c r="AO329" s="86"/>
      <c r="AP329" s="86"/>
      <c r="AQ329" s="86"/>
      <c r="AR329" s="86"/>
      <c r="AS329" s="86"/>
      <c r="AT329" s="86"/>
      <c r="AU329" s="86"/>
      <c r="AV329" s="3"/>
      <c r="AW329" s="3"/>
    </row>
    <row r="330" spans="1:49" s="44" customFormat="1" x14ac:dyDescent="0.35">
      <c r="A330" s="51" t="s">
        <v>2600</v>
      </c>
      <c r="B330" s="90">
        <v>8021</v>
      </c>
      <c r="C330" s="90" t="s">
        <v>1704</v>
      </c>
      <c r="D330" s="139" t="s">
        <v>21</v>
      </c>
      <c r="E330" s="89"/>
      <c r="F330" s="169"/>
      <c r="G330" s="278"/>
      <c r="H330" s="274">
        <f t="shared" si="80"/>
        <v>0</v>
      </c>
      <c r="I330" s="715">
        <f t="shared" si="81"/>
        <v>0</v>
      </c>
      <c r="J330" s="282">
        <f t="shared" si="82"/>
        <v>0</v>
      </c>
      <c r="K330" s="337"/>
      <c r="L330" s="331"/>
      <c r="M330" s="585">
        <f t="shared" si="83"/>
        <v>0</v>
      </c>
      <c r="N330" s="585">
        <f t="shared" si="84"/>
        <v>0</v>
      </c>
      <c r="O330" s="314">
        <f t="shared" si="85"/>
        <v>0</v>
      </c>
      <c r="P330" s="336"/>
      <c r="Q330" s="326"/>
      <c r="R330" s="585">
        <f t="shared" si="86"/>
        <v>0</v>
      </c>
      <c r="S330" s="585">
        <f t="shared" si="87"/>
        <v>0</v>
      </c>
      <c r="T330" s="314">
        <f t="shared" si="88"/>
        <v>0</v>
      </c>
      <c r="U330" s="336"/>
      <c r="V330" s="326"/>
      <c r="W330" s="585">
        <f t="shared" si="89"/>
        <v>0</v>
      </c>
      <c r="X330" s="585">
        <f t="shared" si="90"/>
        <v>0</v>
      </c>
      <c r="Y330" s="314">
        <f t="shared" si="91"/>
        <v>0</v>
      </c>
      <c r="Z330" s="86"/>
      <c r="AA330" s="86"/>
      <c r="AB330" s="86"/>
      <c r="AC330" s="86"/>
      <c r="AD330" s="86"/>
      <c r="AE330" s="86"/>
      <c r="AF330" s="86"/>
      <c r="AG330" s="86"/>
      <c r="AH330" s="86"/>
      <c r="AI330" s="86"/>
      <c r="AJ330" s="86"/>
      <c r="AK330" s="86"/>
      <c r="AL330" s="86"/>
      <c r="AM330" s="86"/>
      <c r="AN330" s="86"/>
      <c r="AO330" s="86"/>
      <c r="AP330" s="86"/>
      <c r="AQ330" s="86"/>
      <c r="AR330" s="86"/>
      <c r="AS330" s="86"/>
      <c r="AT330" s="86"/>
      <c r="AU330" s="86"/>
      <c r="AV330" s="3"/>
      <c r="AW330" s="3"/>
    </row>
    <row r="331" spans="1:49" s="44" customFormat="1" x14ac:dyDescent="0.35">
      <c r="A331" s="51" t="s">
        <v>2601</v>
      </c>
      <c r="B331" s="90">
        <v>8021</v>
      </c>
      <c r="C331" s="90" t="s">
        <v>1705</v>
      </c>
      <c r="D331" s="139" t="s">
        <v>21</v>
      </c>
      <c r="E331" s="89"/>
      <c r="F331" s="169"/>
      <c r="G331" s="278"/>
      <c r="H331" s="274">
        <f t="shared" si="80"/>
        <v>0</v>
      </c>
      <c r="I331" s="715">
        <f t="shared" si="81"/>
        <v>0</v>
      </c>
      <c r="J331" s="282">
        <f t="shared" si="82"/>
        <v>0</v>
      </c>
      <c r="K331" s="337"/>
      <c r="L331" s="331"/>
      <c r="M331" s="585">
        <f t="shared" si="83"/>
        <v>0</v>
      </c>
      <c r="N331" s="585">
        <f t="shared" si="84"/>
        <v>0</v>
      </c>
      <c r="O331" s="314">
        <f t="shared" si="85"/>
        <v>0</v>
      </c>
      <c r="P331" s="336"/>
      <c r="Q331" s="326"/>
      <c r="R331" s="585">
        <f t="shared" si="86"/>
        <v>0</v>
      </c>
      <c r="S331" s="585">
        <f t="shared" si="87"/>
        <v>0</v>
      </c>
      <c r="T331" s="314">
        <f t="shared" si="88"/>
        <v>0</v>
      </c>
      <c r="U331" s="336"/>
      <c r="V331" s="326"/>
      <c r="W331" s="585">
        <f t="shared" si="89"/>
        <v>0</v>
      </c>
      <c r="X331" s="585">
        <f t="shared" si="90"/>
        <v>0</v>
      </c>
      <c r="Y331" s="314">
        <f t="shared" si="91"/>
        <v>0</v>
      </c>
      <c r="Z331" s="86"/>
      <c r="AA331" s="86"/>
      <c r="AB331" s="86"/>
      <c r="AC331" s="86"/>
      <c r="AD331" s="86"/>
      <c r="AE331" s="86"/>
      <c r="AF331" s="86"/>
      <c r="AG331" s="86"/>
      <c r="AH331" s="86"/>
      <c r="AI331" s="86"/>
      <c r="AJ331" s="86"/>
      <c r="AK331" s="86"/>
      <c r="AL331" s="86"/>
      <c r="AM331" s="86"/>
      <c r="AN331" s="86"/>
      <c r="AO331" s="86"/>
      <c r="AP331" s="86"/>
      <c r="AQ331" s="86"/>
      <c r="AR331" s="86"/>
      <c r="AS331" s="86"/>
      <c r="AT331" s="86"/>
      <c r="AU331" s="86"/>
      <c r="AV331" s="3"/>
      <c r="AW331" s="3"/>
    </row>
    <row r="332" spans="1:49" s="44" customFormat="1" x14ac:dyDescent="0.35">
      <c r="A332" s="51" t="s">
        <v>2602</v>
      </c>
      <c r="B332" s="90">
        <v>8021</v>
      </c>
      <c r="C332" s="90" t="s">
        <v>1706</v>
      </c>
      <c r="D332" s="139" t="s">
        <v>21</v>
      </c>
      <c r="E332" s="89"/>
      <c r="F332" s="169"/>
      <c r="G332" s="278"/>
      <c r="H332" s="274">
        <f t="shared" si="80"/>
        <v>0</v>
      </c>
      <c r="I332" s="715">
        <f t="shared" si="81"/>
        <v>0</v>
      </c>
      <c r="J332" s="282">
        <f t="shared" si="82"/>
        <v>0</v>
      </c>
      <c r="K332" s="337"/>
      <c r="L332" s="331"/>
      <c r="M332" s="585">
        <f t="shared" si="83"/>
        <v>0</v>
      </c>
      <c r="N332" s="585">
        <f t="shared" si="84"/>
        <v>0</v>
      </c>
      <c r="O332" s="314">
        <f t="shared" si="85"/>
        <v>0</v>
      </c>
      <c r="P332" s="336"/>
      <c r="Q332" s="326"/>
      <c r="R332" s="585">
        <f t="shared" si="86"/>
        <v>0</v>
      </c>
      <c r="S332" s="585">
        <f t="shared" si="87"/>
        <v>0</v>
      </c>
      <c r="T332" s="314">
        <f t="shared" si="88"/>
        <v>0</v>
      </c>
      <c r="U332" s="336"/>
      <c r="V332" s="326"/>
      <c r="W332" s="585">
        <f t="shared" si="89"/>
        <v>0</v>
      </c>
      <c r="X332" s="585">
        <f t="shared" si="90"/>
        <v>0</v>
      </c>
      <c r="Y332" s="314">
        <f t="shared" si="91"/>
        <v>0</v>
      </c>
      <c r="Z332" s="86"/>
      <c r="AA332" s="86"/>
      <c r="AB332" s="86"/>
      <c r="AC332" s="86"/>
      <c r="AD332" s="86"/>
      <c r="AE332" s="86"/>
      <c r="AF332" s="86"/>
      <c r="AG332" s="86"/>
      <c r="AH332" s="86"/>
      <c r="AI332" s="86"/>
      <c r="AJ332" s="86"/>
      <c r="AK332" s="86"/>
      <c r="AL332" s="86"/>
      <c r="AM332" s="86"/>
      <c r="AN332" s="86"/>
      <c r="AO332" s="86"/>
      <c r="AP332" s="86"/>
      <c r="AQ332" s="86"/>
      <c r="AR332" s="86"/>
      <c r="AS332" s="86"/>
      <c r="AT332" s="86"/>
      <c r="AU332" s="86"/>
      <c r="AV332" s="3"/>
      <c r="AW332" s="3"/>
    </row>
    <row r="333" spans="1:49" s="39" customFormat="1" x14ac:dyDescent="0.35">
      <c r="A333" s="55">
        <v>8.1</v>
      </c>
      <c r="B333" s="38"/>
      <c r="C333" s="64" t="s">
        <v>574</v>
      </c>
      <c r="D333" s="156"/>
      <c r="E333" s="311"/>
      <c r="F333" s="1299"/>
      <c r="G333" s="1302"/>
      <c r="H333" s="1303"/>
      <c r="I333" s="1303"/>
      <c r="J333" s="540"/>
      <c r="K333" s="396"/>
      <c r="L333" s="397"/>
      <c r="M333" s="590"/>
      <c r="N333" s="590"/>
      <c r="O333" s="313"/>
      <c r="P333" s="335"/>
      <c r="Q333" s="325"/>
      <c r="R333" s="590"/>
      <c r="S333" s="590"/>
      <c r="T333" s="313"/>
      <c r="U333" s="335"/>
      <c r="V333" s="325"/>
      <c r="W333" s="590"/>
      <c r="X333" s="590"/>
      <c r="Y333" s="313"/>
      <c r="Z333" s="86"/>
      <c r="AA333" s="86"/>
      <c r="AB333" s="86"/>
      <c r="AC333" s="86"/>
      <c r="AD333" s="86"/>
      <c r="AE333" s="86"/>
      <c r="AF333" s="86"/>
      <c r="AG333" s="86"/>
      <c r="AH333" s="86"/>
      <c r="AI333" s="86"/>
      <c r="AJ333" s="86"/>
      <c r="AK333" s="86"/>
      <c r="AL333" s="86"/>
      <c r="AM333" s="86"/>
      <c r="AN333" s="86"/>
      <c r="AO333" s="86"/>
      <c r="AP333" s="86"/>
      <c r="AQ333" s="86"/>
      <c r="AR333" s="86"/>
      <c r="AS333" s="86"/>
      <c r="AT333" s="86"/>
      <c r="AU333" s="86"/>
    </row>
    <row r="334" spans="1:49" s="39" customFormat="1" ht="119.5" customHeight="1" x14ac:dyDescent="0.35">
      <c r="A334" s="56"/>
      <c r="B334" s="38"/>
      <c r="C334" s="64" t="s">
        <v>2636</v>
      </c>
      <c r="D334" s="156"/>
      <c r="E334" s="311"/>
      <c r="F334" s="310"/>
      <c r="G334" s="269"/>
      <c r="H334" s="693"/>
      <c r="I334" s="693"/>
      <c r="J334" s="526"/>
      <c r="K334" s="396"/>
      <c r="L334" s="397"/>
      <c r="M334" s="693"/>
      <c r="N334" s="590"/>
      <c r="O334" s="313"/>
      <c r="P334" s="335"/>
      <c r="Q334" s="325"/>
      <c r="R334" s="693"/>
      <c r="S334" s="590"/>
      <c r="T334" s="313"/>
      <c r="U334" s="335"/>
      <c r="V334" s="325"/>
      <c r="W334" s="693"/>
      <c r="X334" s="590"/>
      <c r="Y334" s="313"/>
      <c r="Z334" s="86"/>
      <c r="AA334" s="86"/>
      <c r="AB334" s="86"/>
      <c r="AC334" s="86"/>
      <c r="AD334" s="86"/>
      <c r="AE334" s="86"/>
      <c r="AF334" s="86"/>
      <c r="AG334" s="86"/>
      <c r="AH334" s="86"/>
      <c r="AI334" s="86"/>
      <c r="AJ334" s="86"/>
      <c r="AK334" s="86"/>
      <c r="AL334" s="86"/>
      <c r="AM334" s="86"/>
      <c r="AN334" s="86"/>
      <c r="AO334" s="86"/>
      <c r="AP334" s="86"/>
      <c r="AQ334" s="86"/>
      <c r="AR334" s="86"/>
      <c r="AS334" s="86"/>
      <c r="AT334" s="86"/>
      <c r="AU334" s="86"/>
    </row>
    <row r="335" spans="1:49" s="57" customFormat="1" x14ac:dyDescent="0.35">
      <c r="A335" s="15" t="s">
        <v>2603</v>
      </c>
      <c r="B335" s="66" t="s">
        <v>1466</v>
      </c>
      <c r="C335" s="20" t="s">
        <v>1458</v>
      </c>
      <c r="D335" s="139" t="s">
        <v>6</v>
      </c>
      <c r="E335" s="89"/>
      <c r="F335" s="310"/>
      <c r="G335" s="278"/>
      <c r="H335" s="693"/>
      <c r="I335" s="715">
        <f t="shared" ref="I335:I342" si="92">E335*G335</f>
        <v>0</v>
      </c>
      <c r="J335" s="282">
        <f t="shared" ref="J335:J342" si="93">(E335*F335)+(E335*G335)</f>
        <v>0</v>
      </c>
      <c r="K335" s="396"/>
      <c r="L335" s="331"/>
      <c r="M335" s="693"/>
      <c r="N335" s="585">
        <f t="shared" si="84"/>
        <v>0</v>
      </c>
      <c r="O335" s="314">
        <f t="shared" si="85"/>
        <v>0</v>
      </c>
      <c r="P335" s="335"/>
      <c r="Q335" s="326"/>
      <c r="R335" s="693"/>
      <c r="S335" s="585">
        <f t="shared" si="87"/>
        <v>0</v>
      </c>
      <c r="T335" s="314">
        <f t="shared" si="88"/>
        <v>0</v>
      </c>
      <c r="U335" s="335"/>
      <c r="V335" s="326"/>
      <c r="W335" s="693"/>
      <c r="X335" s="585">
        <f t="shared" si="90"/>
        <v>0</v>
      </c>
      <c r="Y335" s="314">
        <f t="shared" si="91"/>
        <v>0</v>
      </c>
      <c r="Z335" s="86"/>
      <c r="AA335" s="86"/>
      <c r="AB335" s="86"/>
      <c r="AC335" s="86"/>
      <c r="AD335" s="86"/>
      <c r="AE335" s="86"/>
      <c r="AF335" s="86"/>
      <c r="AG335" s="86"/>
      <c r="AH335" s="86"/>
      <c r="AI335" s="86"/>
      <c r="AJ335" s="86"/>
      <c r="AK335" s="86"/>
      <c r="AL335" s="86"/>
      <c r="AM335" s="86"/>
      <c r="AN335" s="86"/>
      <c r="AO335" s="86"/>
      <c r="AP335" s="86"/>
      <c r="AQ335" s="86"/>
      <c r="AR335" s="86"/>
      <c r="AS335" s="86"/>
      <c r="AT335" s="86"/>
      <c r="AU335" s="86"/>
      <c r="AV335" s="3"/>
      <c r="AW335" s="3"/>
    </row>
    <row r="336" spans="1:49" s="57" customFormat="1" x14ac:dyDescent="0.35">
      <c r="A336" s="15" t="s">
        <v>2604</v>
      </c>
      <c r="B336" s="66" t="s">
        <v>1466</v>
      </c>
      <c r="C336" s="20" t="s">
        <v>1459</v>
      </c>
      <c r="D336" s="139" t="s">
        <v>6</v>
      </c>
      <c r="E336" s="89"/>
      <c r="F336" s="310"/>
      <c r="G336" s="278"/>
      <c r="H336" s="693"/>
      <c r="I336" s="715">
        <f t="shared" si="92"/>
        <v>0</v>
      </c>
      <c r="J336" s="282">
        <f t="shared" si="93"/>
        <v>0</v>
      </c>
      <c r="K336" s="396"/>
      <c r="L336" s="331"/>
      <c r="M336" s="693"/>
      <c r="N336" s="585">
        <f t="shared" si="84"/>
        <v>0</v>
      </c>
      <c r="O336" s="314">
        <f t="shared" si="85"/>
        <v>0</v>
      </c>
      <c r="P336" s="335"/>
      <c r="Q336" s="326"/>
      <c r="R336" s="693"/>
      <c r="S336" s="585">
        <f t="shared" si="87"/>
        <v>0</v>
      </c>
      <c r="T336" s="314">
        <f t="shared" si="88"/>
        <v>0</v>
      </c>
      <c r="U336" s="335"/>
      <c r="V336" s="326"/>
      <c r="W336" s="693"/>
      <c r="X336" s="585">
        <f t="shared" si="90"/>
        <v>0</v>
      </c>
      <c r="Y336" s="314">
        <f t="shared" si="91"/>
        <v>0</v>
      </c>
      <c r="Z336" s="86"/>
      <c r="AA336" s="86"/>
      <c r="AB336" s="86"/>
      <c r="AC336" s="86"/>
      <c r="AD336" s="86"/>
      <c r="AE336" s="86"/>
      <c r="AF336" s="86"/>
      <c r="AG336" s="86"/>
      <c r="AH336" s="86"/>
      <c r="AI336" s="86"/>
      <c r="AJ336" s="86"/>
      <c r="AK336" s="86"/>
      <c r="AL336" s="86"/>
      <c r="AM336" s="86"/>
      <c r="AN336" s="86"/>
      <c r="AO336" s="86"/>
      <c r="AP336" s="86"/>
      <c r="AQ336" s="86"/>
      <c r="AR336" s="86"/>
      <c r="AS336" s="86"/>
      <c r="AT336" s="86"/>
      <c r="AU336" s="86"/>
      <c r="AV336" s="3"/>
      <c r="AW336" s="3"/>
    </row>
    <row r="337" spans="1:49" s="57" customFormat="1" x14ac:dyDescent="0.35">
      <c r="A337" s="15" t="s">
        <v>2605</v>
      </c>
      <c r="B337" s="66" t="s">
        <v>1466</v>
      </c>
      <c r="C337" s="20" t="s">
        <v>1460</v>
      </c>
      <c r="D337" s="139" t="s">
        <v>6</v>
      </c>
      <c r="E337" s="89"/>
      <c r="F337" s="310"/>
      <c r="G337" s="278"/>
      <c r="H337" s="693"/>
      <c r="I337" s="715">
        <f t="shared" si="92"/>
        <v>0</v>
      </c>
      <c r="J337" s="282">
        <f t="shared" si="93"/>
        <v>0</v>
      </c>
      <c r="K337" s="396"/>
      <c r="L337" s="331"/>
      <c r="M337" s="693"/>
      <c r="N337" s="585">
        <f t="shared" si="84"/>
        <v>0</v>
      </c>
      <c r="O337" s="314">
        <f t="shared" si="85"/>
        <v>0</v>
      </c>
      <c r="P337" s="335"/>
      <c r="Q337" s="326"/>
      <c r="R337" s="693"/>
      <c r="S337" s="585">
        <f t="shared" si="87"/>
        <v>0</v>
      </c>
      <c r="T337" s="314">
        <f t="shared" si="88"/>
        <v>0</v>
      </c>
      <c r="U337" s="335"/>
      <c r="V337" s="326"/>
      <c r="W337" s="693"/>
      <c r="X337" s="585">
        <f t="shared" si="90"/>
        <v>0</v>
      </c>
      <c r="Y337" s="314">
        <f t="shared" si="91"/>
        <v>0</v>
      </c>
      <c r="Z337" s="86"/>
      <c r="AA337" s="86"/>
      <c r="AB337" s="86"/>
      <c r="AC337" s="86"/>
      <c r="AD337" s="86"/>
      <c r="AE337" s="86"/>
      <c r="AF337" s="86"/>
      <c r="AG337" s="86"/>
      <c r="AH337" s="86"/>
      <c r="AI337" s="86"/>
      <c r="AJ337" s="86"/>
      <c r="AK337" s="86"/>
      <c r="AL337" s="86"/>
      <c r="AM337" s="86"/>
      <c r="AN337" s="86"/>
      <c r="AO337" s="86"/>
      <c r="AP337" s="86"/>
      <c r="AQ337" s="86"/>
      <c r="AR337" s="86"/>
      <c r="AS337" s="86"/>
      <c r="AT337" s="86"/>
      <c r="AU337" s="86"/>
      <c r="AV337" s="3"/>
      <c r="AW337" s="3"/>
    </row>
    <row r="338" spans="1:49" s="57" customFormat="1" x14ac:dyDescent="0.35">
      <c r="A338" s="15" t="s">
        <v>2606</v>
      </c>
      <c r="B338" s="66" t="s">
        <v>1466</v>
      </c>
      <c r="C338" s="20" t="s">
        <v>1461</v>
      </c>
      <c r="D338" s="139" t="s">
        <v>6</v>
      </c>
      <c r="E338" s="89"/>
      <c r="F338" s="310"/>
      <c r="G338" s="278"/>
      <c r="H338" s="693"/>
      <c r="I338" s="715">
        <f t="shared" si="92"/>
        <v>0</v>
      </c>
      <c r="J338" s="282">
        <f t="shared" si="93"/>
        <v>0</v>
      </c>
      <c r="K338" s="396"/>
      <c r="L338" s="331"/>
      <c r="M338" s="693"/>
      <c r="N338" s="585">
        <f t="shared" si="84"/>
        <v>0</v>
      </c>
      <c r="O338" s="314">
        <f t="shared" si="85"/>
        <v>0</v>
      </c>
      <c r="P338" s="335"/>
      <c r="Q338" s="326"/>
      <c r="R338" s="693"/>
      <c r="S338" s="585">
        <f t="shared" si="87"/>
        <v>0</v>
      </c>
      <c r="T338" s="314">
        <f t="shared" si="88"/>
        <v>0</v>
      </c>
      <c r="U338" s="335"/>
      <c r="V338" s="326"/>
      <c r="W338" s="693"/>
      <c r="X338" s="585">
        <f t="shared" si="90"/>
        <v>0</v>
      </c>
      <c r="Y338" s="314">
        <f t="shared" si="91"/>
        <v>0</v>
      </c>
      <c r="Z338" s="86"/>
      <c r="AA338" s="86"/>
      <c r="AB338" s="86"/>
      <c r="AC338" s="86"/>
      <c r="AD338" s="86"/>
      <c r="AE338" s="86"/>
      <c r="AF338" s="86"/>
      <c r="AG338" s="86"/>
      <c r="AH338" s="86"/>
      <c r="AI338" s="86"/>
      <c r="AJ338" s="86"/>
      <c r="AK338" s="86"/>
      <c r="AL338" s="86"/>
      <c r="AM338" s="86"/>
      <c r="AN338" s="86"/>
      <c r="AO338" s="86"/>
      <c r="AP338" s="86"/>
      <c r="AQ338" s="86"/>
      <c r="AR338" s="86"/>
      <c r="AS338" s="86"/>
      <c r="AT338" s="86"/>
      <c r="AU338" s="86"/>
      <c r="AV338" s="3"/>
      <c r="AW338" s="3"/>
    </row>
    <row r="339" spans="1:49" s="1" customFormat="1" x14ac:dyDescent="0.35">
      <c r="A339" s="15" t="s">
        <v>2607</v>
      </c>
      <c r="B339" s="66" t="s">
        <v>1466</v>
      </c>
      <c r="C339" s="20" t="s">
        <v>1462</v>
      </c>
      <c r="D339" s="139" t="s">
        <v>6</v>
      </c>
      <c r="E339" s="89"/>
      <c r="F339" s="310"/>
      <c r="G339" s="278"/>
      <c r="H339" s="693"/>
      <c r="I339" s="715">
        <f t="shared" si="92"/>
        <v>0</v>
      </c>
      <c r="J339" s="282">
        <f t="shared" si="93"/>
        <v>0</v>
      </c>
      <c r="K339" s="396"/>
      <c r="L339" s="331"/>
      <c r="M339" s="693"/>
      <c r="N339" s="585">
        <f t="shared" si="84"/>
        <v>0</v>
      </c>
      <c r="O339" s="314">
        <f t="shared" si="85"/>
        <v>0</v>
      </c>
      <c r="P339" s="335"/>
      <c r="Q339" s="326"/>
      <c r="R339" s="693"/>
      <c r="S339" s="585">
        <f t="shared" si="87"/>
        <v>0</v>
      </c>
      <c r="T339" s="314">
        <f t="shared" si="88"/>
        <v>0</v>
      </c>
      <c r="U339" s="335"/>
      <c r="V339" s="326"/>
      <c r="W339" s="693"/>
      <c r="X339" s="585">
        <f t="shared" si="90"/>
        <v>0</v>
      </c>
      <c r="Y339" s="314">
        <f t="shared" si="91"/>
        <v>0</v>
      </c>
      <c r="Z339" s="86"/>
      <c r="AA339" s="86"/>
      <c r="AB339" s="86"/>
      <c r="AC339" s="86"/>
      <c r="AD339" s="86"/>
      <c r="AE339" s="86"/>
      <c r="AF339" s="86"/>
      <c r="AG339" s="86"/>
      <c r="AH339" s="86"/>
      <c r="AI339" s="86"/>
      <c r="AJ339" s="86"/>
      <c r="AK339" s="86"/>
      <c r="AL339" s="86"/>
      <c r="AM339" s="86"/>
      <c r="AN339" s="86"/>
      <c r="AO339" s="86"/>
      <c r="AP339" s="86"/>
      <c r="AQ339" s="86"/>
      <c r="AR339" s="86"/>
      <c r="AS339" s="86"/>
      <c r="AT339" s="86"/>
      <c r="AU339" s="86"/>
    </row>
    <row r="340" spans="1:49" s="1" customFormat="1" x14ac:dyDescent="0.35">
      <c r="A340" s="15" t="s">
        <v>2608</v>
      </c>
      <c r="B340" s="66" t="s">
        <v>1466</v>
      </c>
      <c r="C340" s="20" t="s">
        <v>1463</v>
      </c>
      <c r="D340" s="139" t="s">
        <v>6</v>
      </c>
      <c r="E340" s="89"/>
      <c r="F340" s="310"/>
      <c r="G340" s="278"/>
      <c r="H340" s="693"/>
      <c r="I340" s="715">
        <f t="shared" si="92"/>
        <v>0</v>
      </c>
      <c r="J340" s="282">
        <f t="shared" si="93"/>
        <v>0</v>
      </c>
      <c r="K340" s="396"/>
      <c r="L340" s="331"/>
      <c r="M340" s="693"/>
      <c r="N340" s="585">
        <f t="shared" si="84"/>
        <v>0</v>
      </c>
      <c r="O340" s="314">
        <f t="shared" si="85"/>
        <v>0</v>
      </c>
      <c r="P340" s="335"/>
      <c r="Q340" s="326"/>
      <c r="R340" s="693"/>
      <c r="S340" s="585">
        <f t="shared" si="87"/>
        <v>0</v>
      </c>
      <c r="T340" s="314">
        <f t="shared" si="88"/>
        <v>0</v>
      </c>
      <c r="U340" s="335"/>
      <c r="V340" s="326"/>
      <c r="W340" s="693"/>
      <c r="X340" s="585">
        <f t="shared" si="90"/>
        <v>0</v>
      </c>
      <c r="Y340" s="314">
        <f t="shared" si="91"/>
        <v>0</v>
      </c>
      <c r="Z340" s="86"/>
      <c r="AA340" s="86"/>
      <c r="AB340" s="86"/>
      <c r="AC340" s="86"/>
      <c r="AD340" s="86"/>
      <c r="AE340" s="86"/>
      <c r="AF340" s="86"/>
      <c r="AG340" s="86"/>
      <c r="AH340" s="86"/>
      <c r="AI340" s="86"/>
      <c r="AJ340" s="86"/>
      <c r="AK340" s="86"/>
      <c r="AL340" s="86"/>
      <c r="AM340" s="86"/>
      <c r="AN340" s="86"/>
      <c r="AO340" s="86"/>
      <c r="AP340" s="86"/>
      <c r="AQ340" s="86"/>
      <c r="AR340" s="86"/>
      <c r="AS340" s="86"/>
      <c r="AT340" s="86"/>
      <c r="AU340" s="86"/>
    </row>
    <row r="341" spans="1:49" s="1" customFormat="1" x14ac:dyDescent="0.35">
      <c r="A341" s="15" t="s">
        <v>2609</v>
      </c>
      <c r="B341" s="66" t="s">
        <v>1466</v>
      </c>
      <c r="C341" s="20" t="s">
        <v>1464</v>
      </c>
      <c r="D341" s="139" t="s">
        <v>6</v>
      </c>
      <c r="E341" s="89"/>
      <c r="F341" s="310"/>
      <c r="G341" s="278"/>
      <c r="H341" s="693"/>
      <c r="I341" s="715">
        <f t="shared" si="92"/>
        <v>0</v>
      </c>
      <c r="J341" s="282">
        <f t="shared" si="93"/>
        <v>0</v>
      </c>
      <c r="K341" s="396"/>
      <c r="L341" s="331"/>
      <c r="M341" s="693"/>
      <c r="N341" s="585">
        <f t="shared" si="84"/>
        <v>0</v>
      </c>
      <c r="O341" s="314">
        <f t="shared" si="85"/>
        <v>0</v>
      </c>
      <c r="P341" s="335"/>
      <c r="Q341" s="326"/>
      <c r="R341" s="693"/>
      <c r="S341" s="585">
        <f t="shared" si="87"/>
        <v>0</v>
      </c>
      <c r="T341" s="314">
        <f t="shared" si="88"/>
        <v>0</v>
      </c>
      <c r="U341" s="335"/>
      <c r="V341" s="326"/>
      <c r="W341" s="693"/>
      <c r="X341" s="585">
        <f t="shared" si="90"/>
        <v>0</v>
      </c>
      <c r="Y341" s="314">
        <f t="shared" si="91"/>
        <v>0</v>
      </c>
      <c r="Z341" s="86"/>
      <c r="AA341" s="86"/>
      <c r="AB341" s="86"/>
      <c r="AC341" s="86"/>
      <c r="AD341" s="86"/>
      <c r="AE341" s="86"/>
      <c r="AF341" s="86"/>
      <c r="AG341" s="86"/>
      <c r="AH341" s="86"/>
      <c r="AI341" s="86"/>
      <c r="AJ341" s="86"/>
      <c r="AK341" s="86"/>
      <c r="AL341" s="86"/>
      <c r="AM341" s="86"/>
      <c r="AN341" s="86"/>
      <c r="AO341" s="86"/>
      <c r="AP341" s="86"/>
      <c r="AQ341" s="86"/>
      <c r="AR341" s="86"/>
      <c r="AS341" s="86"/>
      <c r="AT341" s="86"/>
      <c r="AU341" s="86"/>
    </row>
    <row r="342" spans="1:49" s="1" customFormat="1" x14ac:dyDescent="0.35">
      <c r="A342" s="15" t="s">
        <v>2610</v>
      </c>
      <c r="B342" s="66" t="s">
        <v>1466</v>
      </c>
      <c r="C342" s="20" t="s">
        <v>1465</v>
      </c>
      <c r="D342" s="139" t="s">
        <v>6</v>
      </c>
      <c r="E342" s="89"/>
      <c r="F342" s="310"/>
      <c r="G342" s="278"/>
      <c r="H342" s="693"/>
      <c r="I342" s="715">
        <f t="shared" si="92"/>
        <v>0</v>
      </c>
      <c r="J342" s="282">
        <f t="shared" si="93"/>
        <v>0</v>
      </c>
      <c r="K342" s="396"/>
      <c r="L342" s="331"/>
      <c r="M342" s="693"/>
      <c r="N342" s="585">
        <f t="shared" si="84"/>
        <v>0</v>
      </c>
      <c r="O342" s="314">
        <f t="shared" si="85"/>
        <v>0</v>
      </c>
      <c r="P342" s="335"/>
      <c r="Q342" s="326"/>
      <c r="R342" s="693"/>
      <c r="S342" s="585">
        <f t="shared" si="87"/>
        <v>0</v>
      </c>
      <c r="T342" s="314">
        <f t="shared" si="88"/>
        <v>0</v>
      </c>
      <c r="U342" s="335"/>
      <c r="V342" s="326"/>
      <c r="W342" s="693"/>
      <c r="X342" s="585">
        <f t="shared" si="90"/>
        <v>0</v>
      </c>
      <c r="Y342" s="314">
        <f t="shared" si="91"/>
        <v>0</v>
      </c>
      <c r="Z342" s="86"/>
      <c r="AA342" s="86"/>
      <c r="AB342" s="86"/>
      <c r="AC342" s="86"/>
      <c r="AD342" s="86"/>
      <c r="AE342" s="86"/>
      <c r="AF342" s="86"/>
      <c r="AG342" s="86"/>
      <c r="AH342" s="86"/>
      <c r="AI342" s="86"/>
      <c r="AJ342" s="86"/>
      <c r="AK342" s="86"/>
      <c r="AL342" s="86"/>
      <c r="AM342" s="86"/>
      <c r="AN342" s="86"/>
      <c r="AO342" s="86"/>
      <c r="AP342" s="86"/>
      <c r="AQ342" s="86"/>
      <c r="AR342" s="86"/>
      <c r="AS342" s="86"/>
      <c r="AT342" s="86"/>
      <c r="AU342" s="86"/>
    </row>
    <row r="343" spans="1:49" s="43" customFormat="1" ht="62" x14ac:dyDescent="0.35">
      <c r="A343" s="58">
        <v>8.11</v>
      </c>
      <c r="B343" s="37"/>
      <c r="C343" s="59" t="s">
        <v>2638</v>
      </c>
      <c r="D343" s="151"/>
      <c r="E343" s="653"/>
      <c r="F343" s="310"/>
      <c r="G343" s="1302"/>
      <c r="H343" s="693"/>
      <c r="I343" s="1303"/>
      <c r="J343" s="540"/>
      <c r="K343" s="396"/>
      <c r="L343" s="397"/>
      <c r="M343" s="693"/>
      <c r="N343" s="590"/>
      <c r="O343" s="313"/>
      <c r="P343" s="335"/>
      <c r="Q343" s="325"/>
      <c r="R343" s="693"/>
      <c r="S343" s="590"/>
      <c r="T343" s="313"/>
      <c r="U343" s="335"/>
      <c r="V343" s="325"/>
      <c r="W343" s="693"/>
      <c r="X343" s="590"/>
      <c r="Y343" s="313"/>
      <c r="Z343" s="86"/>
      <c r="AA343" s="86"/>
      <c r="AB343" s="86"/>
      <c r="AC343" s="86"/>
      <c r="AD343" s="86"/>
      <c r="AE343" s="86"/>
      <c r="AF343" s="86"/>
      <c r="AG343" s="86"/>
      <c r="AH343" s="86"/>
      <c r="AI343" s="86"/>
      <c r="AJ343" s="86"/>
      <c r="AK343" s="86"/>
      <c r="AL343" s="86"/>
      <c r="AM343" s="86"/>
      <c r="AN343" s="86"/>
      <c r="AO343" s="86"/>
      <c r="AP343" s="86"/>
      <c r="AQ343" s="86"/>
      <c r="AR343" s="86"/>
      <c r="AS343" s="86"/>
      <c r="AT343" s="86"/>
      <c r="AU343" s="86"/>
    </row>
    <row r="344" spans="1:49" s="44" customFormat="1" ht="31" x14ac:dyDescent="0.35">
      <c r="A344" s="51" t="s">
        <v>2611</v>
      </c>
      <c r="B344" s="40"/>
      <c r="C344" s="17" t="s">
        <v>1711</v>
      </c>
      <c r="D344" s="139" t="s">
        <v>21</v>
      </c>
      <c r="E344" s="89"/>
      <c r="F344" s="169"/>
      <c r="G344" s="278"/>
      <c r="H344" s="274">
        <f t="shared" ref="H344:H345" si="94">F344*E344</f>
        <v>0</v>
      </c>
      <c r="I344" s="715">
        <f t="shared" ref="I344:I345" si="95">E344*G344</f>
        <v>0</v>
      </c>
      <c r="J344" s="282">
        <f t="shared" ref="J344:J345" si="96">(E344*F344)+(E344*G344)</f>
        <v>0</v>
      </c>
      <c r="K344" s="337"/>
      <c r="L344" s="331"/>
      <c r="M344" s="585">
        <f t="shared" si="83"/>
        <v>0</v>
      </c>
      <c r="N344" s="585">
        <f t="shared" si="84"/>
        <v>0</v>
      </c>
      <c r="O344" s="314">
        <f t="shared" si="85"/>
        <v>0</v>
      </c>
      <c r="P344" s="336"/>
      <c r="Q344" s="326"/>
      <c r="R344" s="585">
        <f t="shared" si="86"/>
        <v>0</v>
      </c>
      <c r="S344" s="585">
        <f t="shared" si="87"/>
        <v>0</v>
      </c>
      <c r="T344" s="314">
        <f t="shared" si="88"/>
        <v>0</v>
      </c>
      <c r="U344" s="336"/>
      <c r="V344" s="326"/>
      <c r="W344" s="585">
        <f t="shared" si="89"/>
        <v>0</v>
      </c>
      <c r="X344" s="585">
        <f t="shared" si="90"/>
        <v>0</v>
      </c>
      <c r="Y344" s="314">
        <f t="shared" si="91"/>
        <v>0</v>
      </c>
      <c r="Z344" s="86"/>
      <c r="AA344" s="86"/>
      <c r="AB344" s="86"/>
      <c r="AC344" s="86"/>
      <c r="AD344" s="86"/>
      <c r="AE344" s="86"/>
      <c r="AF344" s="86"/>
      <c r="AG344" s="86"/>
      <c r="AH344" s="86"/>
      <c r="AI344" s="86"/>
      <c r="AJ344" s="86"/>
      <c r="AK344" s="86"/>
      <c r="AL344" s="86"/>
      <c r="AM344" s="86"/>
      <c r="AN344" s="86"/>
      <c r="AO344" s="86"/>
      <c r="AP344" s="86"/>
      <c r="AQ344" s="86"/>
      <c r="AR344" s="86"/>
      <c r="AS344" s="86"/>
      <c r="AT344" s="86"/>
      <c r="AU344" s="86"/>
      <c r="AV344" s="3"/>
      <c r="AW344" s="3"/>
    </row>
    <row r="345" spans="1:49" s="57" customFormat="1" x14ac:dyDescent="0.35">
      <c r="A345" s="51" t="s">
        <v>2612</v>
      </c>
      <c r="B345" s="13"/>
      <c r="C345" s="60" t="s">
        <v>814</v>
      </c>
      <c r="D345" s="158" t="s">
        <v>21</v>
      </c>
      <c r="E345" s="2"/>
      <c r="F345" s="274"/>
      <c r="G345" s="278"/>
      <c r="H345" s="274">
        <f t="shared" si="94"/>
        <v>0</v>
      </c>
      <c r="I345" s="715">
        <f t="shared" si="95"/>
        <v>0</v>
      </c>
      <c r="J345" s="282">
        <f t="shared" si="96"/>
        <v>0</v>
      </c>
      <c r="K345" s="337"/>
      <c r="L345" s="331"/>
      <c r="M345" s="585">
        <f t="shared" si="83"/>
        <v>0</v>
      </c>
      <c r="N345" s="585">
        <f t="shared" si="84"/>
        <v>0</v>
      </c>
      <c r="O345" s="314">
        <f t="shared" si="85"/>
        <v>0</v>
      </c>
      <c r="P345" s="336"/>
      <c r="Q345" s="326"/>
      <c r="R345" s="585">
        <f t="shared" si="86"/>
        <v>0</v>
      </c>
      <c r="S345" s="585">
        <f t="shared" si="87"/>
        <v>0</v>
      </c>
      <c r="T345" s="314">
        <f t="shared" si="88"/>
        <v>0</v>
      </c>
      <c r="U345" s="336"/>
      <c r="V345" s="326"/>
      <c r="W345" s="585">
        <f t="shared" si="89"/>
        <v>0</v>
      </c>
      <c r="X345" s="585">
        <f t="shared" si="90"/>
        <v>0</v>
      </c>
      <c r="Y345" s="314">
        <f t="shared" si="91"/>
        <v>0</v>
      </c>
      <c r="Z345" s="86"/>
      <c r="AA345" s="86"/>
      <c r="AB345" s="86"/>
      <c r="AC345" s="86"/>
      <c r="AD345" s="86"/>
      <c r="AE345" s="86"/>
      <c r="AF345" s="86"/>
      <c r="AG345" s="86"/>
      <c r="AH345" s="86"/>
      <c r="AI345" s="86"/>
      <c r="AJ345" s="86"/>
      <c r="AK345" s="86"/>
      <c r="AL345" s="86"/>
      <c r="AM345" s="86"/>
      <c r="AN345" s="86"/>
      <c r="AO345" s="86"/>
      <c r="AP345" s="86"/>
      <c r="AQ345" s="86"/>
      <c r="AR345" s="86"/>
      <c r="AS345" s="86"/>
      <c r="AT345" s="86"/>
      <c r="AU345" s="86"/>
      <c r="AV345" s="3"/>
      <c r="AW345" s="3"/>
    </row>
    <row r="346" spans="1:49" s="43" customFormat="1" x14ac:dyDescent="0.35">
      <c r="A346" s="54">
        <v>8.1199999999999992</v>
      </c>
      <c r="B346" s="37"/>
      <c r="C346" s="59" t="s">
        <v>728</v>
      </c>
      <c r="D346" s="151"/>
      <c r="E346" s="56"/>
      <c r="F346" s="272"/>
      <c r="G346" s="269"/>
      <c r="H346" s="693"/>
      <c r="I346" s="693"/>
      <c r="J346" s="526"/>
      <c r="K346" s="396"/>
      <c r="L346" s="397"/>
      <c r="M346" s="590"/>
      <c r="N346" s="590"/>
      <c r="O346" s="313"/>
      <c r="P346" s="335"/>
      <c r="Q346" s="325"/>
      <c r="R346" s="590"/>
      <c r="S346" s="590"/>
      <c r="T346" s="313"/>
      <c r="U346" s="335"/>
      <c r="V346" s="325"/>
      <c r="W346" s="590"/>
      <c r="X346" s="590"/>
      <c r="Y346" s="313"/>
      <c r="Z346" s="86"/>
      <c r="AA346" s="86"/>
      <c r="AB346" s="86"/>
      <c r="AC346" s="86"/>
      <c r="AD346" s="86"/>
      <c r="AE346" s="86"/>
      <c r="AF346" s="86"/>
      <c r="AG346" s="86"/>
      <c r="AH346" s="86"/>
      <c r="AI346" s="86"/>
      <c r="AJ346" s="86"/>
      <c r="AK346" s="86"/>
      <c r="AL346" s="86"/>
      <c r="AM346" s="86"/>
      <c r="AN346" s="86"/>
      <c r="AO346" s="86"/>
      <c r="AP346" s="86"/>
      <c r="AQ346" s="86"/>
      <c r="AR346" s="86"/>
      <c r="AS346" s="86"/>
      <c r="AT346" s="86"/>
      <c r="AU346" s="86"/>
    </row>
    <row r="347" spans="1:49" s="43" customFormat="1" ht="31" x14ac:dyDescent="0.35">
      <c r="A347" s="52"/>
      <c r="B347" s="37"/>
      <c r="C347" s="59" t="s">
        <v>815</v>
      </c>
      <c r="D347" s="151"/>
      <c r="E347" s="56"/>
      <c r="F347" s="272"/>
      <c r="G347" s="269"/>
      <c r="H347" s="693"/>
      <c r="I347" s="693"/>
      <c r="J347" s="526"/>
      <c r="K347" s="396"/>
      <c r="L347" s="397"/>
      <c r="M347" s="590"/>
      <c r="N347" s="590"/>
      <c r="O347" s="313"/>
      <c r="P347" s="335"/>
      <c r="Q347" s="325"/>
      <c r="R347" s="590"/>
      <c r="S347" s="590"/>
      <c r="T347" s="313"/>
      <c r="U347" s="335"/>
      <c r="V347" s="325"/>
      <c r="W347" s="590"/>
      <c r="X347" s="590"/>
      <c r="Y347" s="313"/>
      <c r="Z347" s="86"/>
      <c r="AA347" s="86"/>
      <c r="AB347" s="86"/>
      <c r="AC347" s="86"/>
      <c r="AD347" s="86"/>
      <c r="AE347" s="86"/>
      <c r="AF347" s="86"/>
      <c r="AG347" s="86"/>
      <c r="AH347" s="86"/>
      <c r="AI347" s="86"/>
      <c r="AJ347" s="86"/>
      <c r="AK347" s="86"/>
      <c r="AL347" s="86"/>
      <c r="AM347" s="86"/>
      <c r="AN347" s="86"/>
      <c r="AO347" s="86"/>
      <c r="AP347" s="86"/>
      <c r="AQ347" s="86"/>
      <c r="AR347" s="86"/>
      <c r="AS347" s="86"/>
      <c r="AT347" s="86"/>
      <c r="AU347" s="86"/>
    </row>
    <row r="348" spans="1:49" s="44" customFormat="1" ht="46.5" x14ac:dyDescent="0.35">
      <c r="A348" s="51" t="s">
        <v>2613</v>
      </c>
      <c r="B348" s="13"/>
      <c r="C348" s="60" t="s">
        <v>826</v>
      </c>
      <c r="D348" s="158" t="s">
        <v>615</v>
      </c>
      <c r="E348" s="2"/>
      <c r="F348" s="274"/>
      <c r="G348" s="278"/>
      <c r="H348" s="274">
        <f t="shared" ref="H348:H350" si="97">F348*E348</f>
        <v>0</v>
      </c>
      <c r="I348" s="715">
        <f t="shared" ref="I348:I350" si="98">E348*G348</f>
        <v>0</v>
      </c>
      <c r="J348" s="282">
        <f t="shared" ref="J348:J350" si="99">(E348*F348)+(E348*G348)</f>
        <v>0</v>
      </c>
      <c r="K348" s="337"/>
      <c r="L348" s="331"/>
      <c r="M348" s="585">
        <f t="shared" si="83"/>
        <v>0</v>
      </c>
      <c r="N348" s="585">
        <f t="shared" si="84"/>
        <v>0</v>
      </c>
      <c r="O348" s="314">
        <f t="shared" si="85"/>
        <v>0</v>
      </c>
      <c r="P348" s="336"/>
      <c r="Q348" s="326"/>
      <c r="R348" s="585">
        <f t="shared" si="86"/>
        <v>0</v>
      </c>
      <c r="S348" s="585">
        <f t="shared" si="87"/>
        <v>0</v>
      </c>
      <c r="T348" s="314">
        <f t="shared" si="88"/>
        <v>0</v>
      </c>
      <c r="U348" s="336"/>
      <c r="V348" s="326"/>
      <c r="W348" s="585">
        <f t="shared" si="89"/>
        <v>0</v>
      </c>
      <c r="X348" s="585">
        <f t="shared" si="90"/>
        <v>0</v>
      </c>
      <c r="Y348" s="314">
        <f t="shared" si="91"/>
        <v>0</v>
      </c>
      <c r="Z348" s="86"/>
      <c r="AA348" s="86"/>
      <c r="AB348" s="86"/>
      <c r="AC348" s="86"/>
      <c r="AD348" s="86"/>
      <c r="AE348" s="86"/>
      <c r="AF348" s="86"/>
      <c r="AG348" s="86"/>
      <c r="AH348" s="86"/>
      <c r="AI348" s="86"/>
      <c r="AJ348" s="86"/>
      <c r="AK348" s="86"/>
      <c r="AL348" s="86"/>
      <c r="AM348" s="86"/>
      <c r="AN348" s="86"/>
      <c r="AO348" s="86"/>
      <c r="AP348" s="86"/>
      <c r="AQ348" s="86"/>
      <c r="AR348" s="86"/>
      <c r="AS348" s="86"/>
      <c r="AT348" s="86"/>
      <c r="AU348" s="86"/>
      <c r="AV348" s="3"/>
      <c r="AW348" s="3"/>
    </row>
    <row r="349" spans="1:49" s="44" customFormat="1" x14ac:dyDescent="0.35">
      <c r="A349" s="51" t="s">
        <v>2614</v>
      </c>
      <c r="B349" s="13"/>
      <c r="C349" s="60" t="s">
        <v>827</v>
      </c>
      <c r="D349" s="158" t="s">
        <v>615</v>
      </c>
      <c r="E349" s="2"/>
      <c r="F349" s="274"/>
      <c r="G349" s="278"/>
      <c r="H349" s="274">
        <f t="shared" si="97"/>
        <v>0</v>
      </c>
      <c r="I349" s="715">
        <f t="shared" si="98"/>
        <v>0</v>
      </c>
      <c r="J349" s="282">
        <f t="shared" si="99"/>
        <v>0</v>
      </c>
      <c r="K349" s="337"/>
      <c r="L349" s="331"/>
      <c r="M349" s="585">
        <f t="shared" si="83"/>
        <v>0</v>
      </c>
      <c r="N349" s="585">
        <f t="shared" si="84"/>
        <v>0</v>
      </c>
      <c r="O349" s="314">
        <f t="shared" si="85"/>
        <v>0</v>
      </c>
      <c r="P349" s="336"/>
      <c r="Q349" s="326"/>
      <c r="R349" s="585">
        <f t="shared" si="86"/>
        <v>0</v>
      </c>
      <c r="S349" s="585">
        <f t="shared" si="87"/>
        <v>0</v>
      </c>
      <c r="T349" s="314">
        <f t="shared" si="88"/>
        <v>0</v>
      </c>
      <c r="U349" s="336"/>
      <c r="V349" s="326"/>
      <c r="W349" s="585">
        <f t="shared" si="89"/>
        <v>0</v>
      </c>
      <c r="X349" s="585">
        <f t="shared" si="90"/>
        <v>0</v>
      </c>
      <c r="Y349" s="314">
        <f t="shared" si="91"/>
        <v>0</v>
      </c>
      <c r="Z349" s="86"/>
      <c r="AA349" s="86"/>
      <c r="AB349" s="86"/>
      <c r="AC349" s="86"/>
      <c r="AD349" s="86"/>
      <c r="AE349" s="86"/>
      <c r="AF349" s="86"/>
      <c r="AG349" s="86"/>
      <c r="AH349" s="86"/>
      <c r="AI349" s="86"/>
      <c r="AJ349" s="86"/>
      <c r="AK349" s="86"/>
      <c r="AL349" s="86"/>
      <c r="AM349" s="86"/>
      <c r="AN349" s="86"/>
      <c r="AO349" s="86"/>
      <c r="AP349" s="86"/>
      <c r="AQ349" s="86"/>
      <c r="AR349" s="86"/>
      <c r="AS349" s="86"/>
      <c r="AT349" s="86"/>
      <c r="AU349" s="86"/>
      <c r="AV349" s="3"/>
      <c r="AW349" s="3"/>
    </row>
    <row r="350" spans="1:49" s="44" customFormat="1" x14ac:dyDescent="0.35">
      <c r="A350" s="51" t="s">
        <v>2615</v>
      </c>
      <c r="B350" s="13"/>
      <c r="C350" s="60" t="s">
        <v>823</v>
      </c>
      <c r="D350" s="158" t="s">
        <v>615</v>
      </c>
      <c r="E350" s="2"/>
      <c r="F350" s="274"/>
      <c r="G350" s="278"/>
      <c r="H350" s="274">
        <f t="shared" si="97"/>
        <v>0</v>
      </c>
      <c r="I350" s="715">
        <f t="shared" si="98"/>
        <v>0</v>
      </c>
      <c r="J350" s="282">
        <f t="shared" si="99"/>
        <v>0</v>
      </c>
      <c r="K350" s="337"/>
      <c r="L350" s="331"/>
      <c r="M350" s="585">
        <f t="shared" si="83"/>
        <v>0</v>
      </c>
      <c r="N350" s="585">
        <f t="shared" si="84"/>
        <v>0</v>
      </c>
      <c r="O350" s="314">
        <f t="shared" si="85"/>
        <v>0</v>
      </c>
      <c r="P350" s="336"/>
      <c r="Q350" s="326"/>
      <c r="R350" s="585">
        <f t="shared" si="86"/>
        <v>0</v>
      </c>
      <c r="S350" s="585">
        <f t="shared" si="87"/>
        <v>0</v>
      </c>
      <c r="T350" s="314">
        <f t="shared" si="88"/>
        <v>0</v>
      </c>
      <c r="U350" s="336"/>
      <c r="V350" s="326"/>
      <c r="W350" s="585">
        <f t="shared" si="89"/>
        <v>0</v>
      </c>
      <c r="X350" s="585">
        <f t="shared" si="90"/>
        <v>0</v>
      </c>
      <c r="Y350" s="314">
        <f t="shared" si="91"/>
        <v>0</v>
      </c>
      <c r="Z350" s="86"/>
      <c r="AA350" s="86"/>
      <c r="AB350" s="86"/>
      <c r="AC350" s="86"/>
      <c r="AD350" s="86"/>
      <c r="AE350" s="86"/>
      <c r="AF350" s="86"/>
      <c r="AG350" s="86"/>
      <c r="AH350" s="86"/>
      <c r="AI350" s="86"/>
      <c r="AJ350" s="86"/>
      <c r="AK350" s="86"/>
      <c r="AL350" s="86"/>
      <c r="AM350" s="86"/>
      <c r="AN350" s="86"/>
      <c r="AO350" s="86"/>
      <c r="AP350" s="86"/>
      <c r="AQ350" s="86"/>
      <c r="AR350" s="86"/>
      <c r="AS350" s="86"/>
      <c r="AT350" s="86"/>
      <c r="AU350" s="86"/>
      <c r="AV350" s="3"/>
      <c r="AW350" s="3"/>
    </row>
    <row r="351" spans="1:49" s="43" customFormat="1" x14ac:dyDescent="0.35">
      <c r="A351" s="54">
        <v>8.1300000000000008</v>
      </c>
      <c r="B351" s="37"/>
      <c r="C351" s="59" t="s">
        <v>2639</v>
      </c>
      <c r="D351" s="151"/>
      <c r="E351" s="56"/>
      <c r="F351" s="272"/>
      <c r="G351" s="269"/>
      <c r="H351" s="693"/>
      <c r="I351" s="693"/>
      <c r="J351" s="526"/>
      <c r="K351" s="396"/>
      <c r="L351" s="397"/>
      <c r="M351" s="590"/>
      <c r="N351" s="590"/>
      <c r="O351" s="313"/>
      <c r="P351" s="335"/>
      <c r="Q351" s="325"/>
      <c r="R351" s="590"/>
      <c r="S351" s="590"/>
      <c r="T351" s="313"/>
      <c r="U351" s="335"/>
      <c r="V351" s="325"/>
      <c r="W351" s="590"/>
      <c r="X351" s="590"/>
      <c r="Y351" s="313"/>
      <c r="Z351" s="86"/>
      <c r="AA351" s="86"/>
      <c r="AB351" s="86"/>
      <c r="AC351" s="86"/>
      <c r="AD351" s="86"/>
      <c r="AE351" s="86"/>
      <c r="AF351" s="86"/>
      <c r="AG351" s="86"/>
      <c r="AH351" s="86"/>
      <c r="AI351" s="86"/>
      <c r="AJ351" s="86"/>
      <c r="AK351" s="86"/>
      <c r="AL351" s="86"/>
      <c r="AM351" s="86"/>
      <c r="AN351" s="86"/>
      <c r="AO351" s="86"/>
      <c r="AP351" s="86"/>
      <c r="AQ351" s="86"/>
      <c r="AR351" s="86"/>
      <c r="AS351" s="86"/>
      <c r="AT351" s="86"/>
      <c r="AU351" s="86"/>
    </row>
    <row r="352" spans="1:49" x14ac:dyDescent="0.35">
      <c r="A352" s="61" t="s">
        <v>2616</v>
      </c>
      <c r="B352" s="16"/>
      <c r="C352" s="20" t="s">
        <v>1712</v>
      </c>
      <c r="D352" s="31" t="s">
        <v>6</v>
      </c>
      <c r="E352" s="295"/>
      <c r="F352" s="270"/>
      <c r="G352" s="278"/>
      <c r="H352" s="274">
        <f t="shared" ref="H352:H368" si="100">F352*E352</f>
        <v>0</v>
      </c>
      <c r="I352" s="715">
        <f t="shared" ref="I352:I368" si="101">E352*G352</f>
        <v>0</v>
      </c>
      <c r="J352" s="282">
        <f t="shared" ref="J352:J368" si="102">(E352*F352)+(E352*G352)</f>
        <v>0</v>
      </c>
      <c r="K352" s="337"/>
      <c r="L352" s="331"/>
      <c r="M352" s="585">
        <f t="shared" si="83"/>
        <v>0</v>
      </c>
      <c r="N352" s="585">
        <f t="shared" si="84"/>
        <v>0</v>
      </c>
      <c r="O352" s="314">
        <f t="shared" si="85"/>
        <v>0</v>
      </c>
      <c r="P352" s="336"/>
      <c r="Q352" s="326"/>
      <c r="R352" s="585">
        <f t="shared" si="86"/>
        <v>0</v>
      </c>
      <c r="S352" s="585">
        <f t="shared" si="87"/>
        <v>0</v>
      </c>
      <c r="T352" s="314">
        <f t="shared" si="88"/>
        <v>0</v>
      </c>
      <c r="U352" s="336"/>
      <c r="V352" s="326"/>
      <c r="W352" s="585">
        <f t="shared" si="89"/>
        <v>0</v>
      </c>
      <c r="X352" s="585">
        <f t="shared" si="90"/>
        <v>0</v>
      </c>
      <c r="Y352" s="314">
        <f t="shared" si="91"/>
        <v>0</v>
      </c>
    </row>
    <row r="353" spans="1:25" x14ac:dyDescent="0.35">
      <c r="A353" s="61" t="s">
        <v>2617</v>
      </c>
      <c r="B353" s="16"/>
      <c r="C353" s="22" t="s">
        <v>633</v>
      </c>
      <c r="D353" s="31" t="s">
        <v>6</v>
      </c>
      <c r="E353" s="295"/>
      <c r="F353" s="270"/>
      <c r="G353" s="278"/>
      <c r="H353" s="274">
        <f t="shared" si="100"/>
        <v>0</v>
      </c>
      <c r="I353" s="715">
        <f t="shared" si="101"/>
        <v>0</v>
      </c>
      <c r="J353" s="282">
        <f t="shared" si="102"/>
        <v>0</v>
      </c>
      <c r="K353" s="337"/>
      <c r="L353" s="331"/>
      <c r="M353" s="585">
        <f t="shared" si="83"/>
        <v>0</v>
      </c>
      <c r="N353" s="585">
        <f t="shared" si="84"/>
        <v>0</v>
      </c>
      <c r="O353" s="314">
        <f t="shared" si="85"/>
        <v>0</v>
      </c>
      <c r="P353" s="336"/>
      <c r="Q353" s="326"/>
      <c r="R353" s="585">
        <f t="shared" si="86"/>
        <v>0</v>
      </c>
      <c r="S353" s="585">
        <f t="shared" si="87"/>
        <v>0</v>
      </c>
      <c r="T353" s="314">
        <f t="shared" si="88"/>
        <v>0</v>
      </c>
      <c r="U353" s="336"/>
      <c r="V353" s="326"/>
      <c r="W353" s="585">
        <f t="shared" si="89"/>
        <v>0</v>
      </c>
      <c r="X353" s="585">
        <f t="shared" si="90"/>
        <v>0</v>
      </c>
      <c r="Y353" s="314">
        <f t="shared" si="91"/>
        <v>0</v>
      </c>
    </row>
    <row r="354" spans="1:25" x14ac:dyDescent="0.35">
      <c r="A354" s="61" t="s">
        <v>2618</v>
      </c>
      <c r="B354" s="16"/>
      <c r="C354" s="20" t="s">
        <v>634</v>
      </c>
      <c r="D354" s="31" t="s">
        <v>6</v>
      </c>
      <c r="E354" s="295"/>
      <c r="F354" s="270"/>
      <c r="G354" s="278"/>
      <c r="H354" s="274">
        <f t="shared" si="100"/>
        <v>0</v>
      </c>
      <c r="I354" s="715">
        <f t="shared" si="101"/>
        <v>0</v>
      </c>
      <c r="J354" s="282">
        <f t="shared" si="102"/>
        <v>0</v>
      </c>
      <c r="K354" s="337"/>
      <c r="L354" s="331"/>
      <c r="M354" s="585">
        <f t="shared" si="83"/>
        <v>0</v>
      </c>
      <c r="N354" s="585">
        <f t="shared" si="84"/>
        <v>0</v>
      </c>
      <c r="O354" s="314">
        <f t="shared" si="85"/>
        <v>0</v>
      </c>
      <c r="P354" s="336"/>
      <c r="Q354" s="326"/>
      <c r="R354" s="585">
        <f t="shared" si="86"/>
        <v>0</v>
      </c>
      <c r="S354" s="585">
        <f t="shared" si="87"/>
        <v>0</v>
      </c>
      <c r="T354" s="314">
        <f t="shared" si="88"/>
        <v>0</v>
      </c>
      <c r="U354" s="336"/>
      <c r="V354" s="326"/>
      <c r="W354" s="585">
        <f t="shared" si="89"/>
        <v>0</v>
      </c>
      <c r="X354" s="585">
        <f t="shared" si="90"/>
        <v>0</v>
      </c>
      <c r="Y354" s="314">
        <f t="shared" si="91"/>
        <v>0</v>
      </c>
    </row>
    <row r="355" spans="1:25" x14ac:dyDescent="0.35">
      <c r="A355" s="61" t="s">
        <v>2619</v>
      </c>
      <c r="B355" s="16"/>
      <c r="C355" s="20" t="s">
        <v>620</v>
      </c>
      <c r="D355" s="31" t="s">
        <v>6</v>
      </c>
      <c r="E355" s="295"/>
      <c r="F355" s="270"/>
      <c r="G355" s="278"/>
      <c r="H355" s="274">
        <f t="shared" si="100"/>
        <v>0</v>
      </c>
      <c r="I355" s="715">
        <f t="shared" si="101"/>
        <v>0</v>
      </c>
      <c r="J355" s="282">
        <f t="shared" si="102"/>
        <v>0</v>
      </c>
      <c r="K355" s="337"/>
      <c r="L355" s="331"/>
      <c r="M355" s="585">
        <f t="shared" si="83"/>
        <v>0</v>
      </c>
      <c r="N355" s="585">
        <f t="shared" si="84"/>
        <v>0</v>
      </c>
      <c r="O355" s="314">
        <f t="shared" si="85"/>
        <v>0</v>
      </c>
      <c r="P355" s="336"/>
      <c r="Q355" s="326"/>
      <c r="R355" s="585">
        <f t="shared" si="86"/>
        <v>0</v>
      </c>
      <c r="S355" s="585">
        <f t="shared" si="87"/>
        <v>0</v>
      </c>
      <c r="T355" s="314">
        <f t="shared" si="88"/>
        <v>0</v>
      </c>
      <c r="U355" s="336"/>
      <c r="V355" s="326"/>
      <c r="W355" s="585">
        <f t="shared" si="89"/>
        <v>0</v>
      </c>
      <c r="X355" s="585">
        <f t="shared" si="90"/>
        <v>0</v>
      </c>
      <c r="Y355" s="314">
        <f t="shared" si="91"/>
        <v>0</v>
      </c>
    </row>
    <row r="356" spans="1:25" x14ac:dyDescent="0.35">
      <c r="A356" s="61" t="s">
        <v>2620</v>
      </c>
      <c r="B356" s="16">
        <v>8018</v>
      </c>
      <c r="C356" s="20" t="s">
        <v>1478</v>
      </c>
      <c r="D356" s="31" t="s">
        <v>21</v>
      </c>
      <c r="E356" s="295"/>
      <c r="F356" s="270"/>
      <c r="G356" s="278"/>
      <c r="H356" s="274">
        <f t="shared" si="100"/>
        <v>0</v>
      </c>
      <c r="I356" s="715">
        <f t="shared" si="101"/>
        <v>0</v>
      </c>
      <c r="J356" s="282">
        <f t="shared" si="102"/>
        <v>0</v>
      </c>
      <c r="K356" s="337"/>
      <c r="L356" s="331"/>
      <c r="M356" s="585">
        <f t="shared" si="83"/>
        <v>0</v>
      </c>
      <c r="N356" s="585">
        <f t="shared" si="84"/>
        <v>0</v>
      </c>
      <c r="O356" s="314">
        <f t="shared" si="85"/>
        <v>0</v>
      </c>
      <c r="P356" s="336"/>
      <c r="Q356" s="326"/>
      <c r="R356" s="585">
        <f t="shared" si="86"/>
        <v>0</v>
      </c>
      <c r="S356" s="585">
        <f t="shared" si="87"/>
        <v>0</v>
      </c>
      <c r="T356" s="314">
        <f t="shared" si="88"/>
        <v>0</v>
      </c>
      <c r="U356" s="336"/>
      <c r="V356" s="326"/>
      <c r="W356" s="585">
        <f t="shared" si="89"/>
        <v>0</v>
      </c>
      <c r="X356" s="585">
        <f t="shared" si="90"/>
        <v>0</v>
      </c>
      <c r="Y356" s="314">
        <f t="shared" si="91"/>
        <v>0</v>
      </c>
    </row>
    <row r="357" spans="1:25" x14ac:dyDescent="0.35">
      <c r="A357" s="61" t="s">
        <v>2621</v>
      </c>
      <c r="B357" s="16">
        <v>8018</v>
      </c>
      <c r="C357" s="20" t="s">
        <v>1479</v>
      </c>
      <c r="D357" s="31" t="s">
        <v>21</v>
      </c>
      <c r="E357" s="295"/>
      <c r="F357" s="270"/>
      <c r="G357" s="278"/>
      <c r="H357" s="274">
        <f t="shared" si="100"/>
        <v>0</v>
      </c>
      <c r="I357" s="715">
        <f t="shared" si="101"/>
        <v>0</v>
      </c>
      <c r="J357" s="282">
        <f t="shared" si="102"/>
        <v>0</v>
      </c>
      <c r="K357" s="337"/>
      <c r="L357" s="331"/>
      <c r="M357" s="585">
        <f t="shared" si="83"/>
        <v>0</v>
      </c>
      <c r="N357" s="585">
        <f t="shared" si="84"/>
        <v>0</v>
      </c>
      <c r="O357" s="314">
        <f t="shared" si="85"/>
        <v>0</v>
      </c>
      <c r="P357" s="336"/>
      <c r="Q357" s="326"/>
      <c r="R357" s="585">
        <f t="shared" si="86"/>
        <v>0</v>
      </c>
      <c r="S357" s="585">
        <f t="shared" si="87"/>
        <v>0</v>
      </c>
      <c r="T357" s="314">
        <f t="shared" si="88"/>
        <v>0</v>
      </c>
      <c r="U357" s="336"/>
      <c r="V357" s="326"/>
      <c r="W357" s="585">
        <f t="shared" si="89"/>
        <v>0</v>
      </c>
      <c r="X357" s="585">
        <f t="shared" si="90"/>
        <v>0</v>
      </c>
      <c r="Y357" s="314">
        <f t="shared" si="91"/>
        <v>0</v>
      </c>
    </row>
    <row r="358" spans="1:25" x14ac:dyDescent="0.35">
      <c r="A358" s="61" t="s">
        <v>2622</v>
      </c>
      <c r="B358" s="16">
        <v>8018</v>
      </c>
      <c r="C358" s="20" t="s">
        <v>1480</v>
      </c>
      <c r="D358" s="31" t="s">
        <v>21</v>
      </c>
      <c r="E358" s="295"/>
      <c r="F358" s="270"/>
      <c r="G358" s="278"/>
      <c r="H358" s="274">
        <f t="shared" si="100"/>
        <v>0</v>
      </c>
      <c r="I358" s="715">
        <f t="shared" si="101"/>
        <v>0</v>
      </c>
      <c r="J358" s="282">
        <f t="shared" si="102"/>
        <v>0</v>
      </c>
      <c r="K358" s="337"/>
      <c r="L358" s="331"/>
      <c r="M358" s="585">
        <f t="shared" si="83"/>
        <v>0</v>
      </c>
      <c r="N358" s="585">
        <f t="shared" si="84"/>
        <v>0</v>
      </c>
      <c r="O358" s="314">
        <f t="shared" si="85"/>
        <v>0</v>
      </c>
      <c r="P358" s="336"/>
      <c r="Q358" s="326"/>
      <c r="R358" s="585">
        <f t="shared" si="86"/>
        <v>0</v>
      </c>
      <c r="S358" s="585">
        <f t="shared" si="87"/>
        <v>0</v>
      </c>
      <c r="T358" s="314">
        <f t="shared" si="88"/>
        <v>0</v>
      </c>
      <c r="U358" s="336"/>
      <c r="V358" s="326"/>
      <c r="W358" s="585">
        <f t="shared" si="89"/>
        <v>0</v>
      </c>
      <c r="X358" s="585">
        <f t="shared" si="90"/>
        <v>0</v>
      </c>
      <c r="Y358" s="314">
        <f t="shared" si="91"/>
        <v>0</v>
      </c>
    </row>
    <row r="359" spans="1:25" x14ac:dyDescent="0.35">
      <c r="A359" s="61" t="s">
        <v>2623</v>
      </c>
      <c r="B359" s="16">
        <v>8076</v>
      </c>
      <c r="C359" s="20" t="s">
        <v>727</v>
      </c>
      <c r="D359" s="31" t="s">
        <v>21</v>
      </c>
      <c r="E359" s="295"/>
      <c r="F359" s="270"/>
      <c r="G359" s="278"/>
      <c r="H359" s="274">
        <f t="shared" si="100"/>
        <v>0</v>
      </c>
      <c r="I359" s="715">
        <f t="shared" si="101"/>
        <v>0</v>
      </c>
      <c r="J359" s="282">
        <f t="shared" si="102"/>
        <v>0</v>
      </c>
      <c r="K359" s="337"/>
      <c r="L359" s="331"/>
      <c r="M359" s="585">
        <f t="shared" si="83"/>
        <v>0</v>
      </c>
      <c r="N359" s="585">
        <f t="shared" si="84"/>
        <v>0</v>
      </c>
      <c r="O359" s="314">
        <f t="shared" si="85"/>
        <v>0</v>
      </c>
      <c r="P359" s="336"/>
      <c r="Q359" s="326"/>
      <c r="R359" s="585">
        <f t="shared" si="86"/>
        <v>0</v>
      </c>
      <c r="S359" s="585">
        <f t="shared" si="87"/>
        <v>0</v>
      </c>
      <c r="T359" s="314">
        <f t="shared" si="88"/>
        <v>0</v>
      </c>
      <c r="U359" s="336"/>
      <c r="V359" s="326"/>
      <c r="W359" s="585">
        <f t="shared" si="89"/>
        <v>0</v>
      </c>
      <c r="X359" s="585">
        <f t="shared" si="90"/>
        <v>0</v>
      </c>
      <c r="Y359" s="314">
        <f t="shared" si="91"/>
        <v>0</v>
      </c>
    </row>
    <row r="360" spans="1:25" x14ac:dyDescent="0.35">
      <c r="A360" s="61" t="s">
        <v>2624</v>
      </c>
      <c r="B360" s="16"/>
      <c r="C360" s="20" t="s">
        <v>813</v>
      </c>
      <c r="D360" s="31" t="s">
        <v>6</v>
      </c>
      <c r="E360" s="295"/>
      <c r="F360" s="270"/>
      <c r="G360" s="278"/>
      <c r="H360" s="274">
        <f t="shared" si="100"/>
        <v>0</v>
      </c>
      <c r="I360" s="715">
        <f t="shared" si="101"/>
        <v>0</v>
      </c>
      <c r="J360" s="282">
        <f t="shared" si="102"/>
        <v>0</v>
      </c>
      <c r="K360" s="337"/>
      <c r="L360" s="331"/>
      <c r="M360" s="585">
        <f t="shared" si="83"/>
        <v>0</v>
      </c>
      <c r="N360" s="585">
        <f t="shared" si="84"/>
        <v>0</v>
      </c>
      <c r="O360" s="314">
        <f t="shared" si="85"/>
        <v>0</v>
      </c>
      <c r="P360" s="336"/>
      <c r="Q360" s="326"/>
      <c r="R360" s="585">
        <f t="shared" si="86"/>
        <v>0</v>
      </c>
      <c r="S360" s="585">
        <f t="shared" si="87"/>
        <v>0</v>
      </c>
      <c r="T360" s="314">
        <f t="shared" si="88"/>
        <v>0</v>
      </c>
      <c r="U360" s="336"/>
      <c r="V360" s="326"/>
      <c r="W360" s="585">
        <f t="shared" si="89"/>
        <v>0</v>
      </c>
      <c r="X360" s="585">
        <f t="shared" si="90"/>
        <v>0</v>
      </c>
      <c r="Y360" s="314">
        <f t="shared" si="91"/>
        <v>0</v>
      </c>
    </row>
    <row r="361" spans="1:25" x14ac:dyDescent="0.35">
      <c r="A361" s="61" t="s">
        <v>2625</v>
      </c>
      <c r="B361" s="20"/>
      <c r="C361" s="20" t="s">
        <v>575</v>
      </c>
      <c r="D361" s="31" t="s">
        <v>6</v>
      </c>
      <c r="E361" s="295"/>
      <c r="F361" s="270"/>
      <c r="G361" s="278"/>
      <c r="H361" s="274">
        <f t="shared" si="100"/>
        <v>0</v>
      </c>
      <c r="I361" s="715">
        <f t="shared" si="101"/>
        <v>0</v>
      </c>
      <c r="J361" s="282">
        <f t="shared" si="102"/>
        <v>0</v>
      </c>
      <c r="K361" s="337"/>
      <c r="L361" s="331"/>
      <c r="M361" s="585">
        <f t="shared" si="83"/>
        <v>0</v>
      </c>
      <c r="N361" s="585">
        <f t="shared" si="84"/>
        <v>0</v>
      </c>
      <c r="O361" s="314">
        <f t="shared" si="85"/>
        <v>0</v>
      </c>
      <c r="P361" s="336"/>
      <c r="Q361" s="326"/>
      <c r="R361" s="585">
        <f t="shared" si="86"/>
        <v>0</v>
      </c>
      <c r="S361" s="585">
        <f t="shared" si="87"/>
        <v>0</v>
      </c>
      <c r="T361" s="314">
        <f t="shared" si="88"/>
        <v>0</v>
      </c>
      <c r="U361" s="336"/>
      <c r="V361" s="326"/>
      <c r="W361" s="585">
        <f t="shared" si="89"/>
        <v>0</v>
      </c>
      <c r="X361" s="585">
        <f t="shared" si="90"/>
        <v>0</v>
      </c>
      <c r="Y361" s="314">
        <f t="shared" si="91"/>
        <v>0</v>
      </c>
    </row>
    <row r="362" spans="1:25" x14ac:dyDescent="0.35">
      <c r="A362" s="61" t="s">
        <v>2626</v>
      </c>
      <c r="B362" s="20"/>
      <c r="C362" s="20" t="s">
        <v>576</v>
      </c>
      <c r="D362" s="31" t="s">
        <v>6</v>
      </c>
      <c r="E362" s="295"/>
      <c r="F362" s="270"/>
      <c r="G362" s="278"/>
      <c r="H362" s="274">
        <f t="shared" si="100"/>
        <v>0</v>
      </c>
      <c r="I362" s="715">
        <f t="shared" si="101"/>
        <v>0</v>
      </c>
      <c r="J362" s="282">
        <f t="shared" si="102"/>
        <v>0</v>
      </c>
      <c r="K362" s="337"/>
      <c r="L362" s="331"/>
      <c r="M362" s="585">
        <f t="shared" si="83"/>
        <v>0</v>
      </c>
      <c r="N362" s="585">
        <f t="shared" si="84"/>
        <v>0</v>
      </c>
      <c r="O362" s="314">
        <f t="shared" si="85"/>
        <v>0</v>
      </c>
      <c r="P362" s="336"/>
      <c r="Q362" s="326"/>
      <c r="R362" s="585">
        <f t="shared" si="86"/>
        <v>0</v>
      </c>
      <c r="S362" s="585">
        <f t="shared" si="87"/>
        <v>0</v>
      </c>
      <c r="T362" s="314">
        <f t="shared" si="88"/>
        <v>0</v>
      </c>
      <c r="U362" s="336"/>
      <c r="V362" s="326"/>
      <c r="W362" s="585">
        <f t="shared" si="89"/>
        <v>0</v>
      </c>
      <c r="X362" s="585">
        <f t="shared" si="90"/>
        <v>0</v>
      </c>
      <c r="Y362" s="314">
        <f t="shared" si="91"/>
        <v>0</v>
      </c>
    </row>
    <row r="363" spans="1:25" x14ac:dyDescent="0.35">
      <c r="A363" s="61" t="s">
        <v>2627</v>
      </c>
      <c r="B363" s="20"/>
      <c r="C363" s="20" t="s">
        <v>577</v>
      </c>
      <c r="D363" s="31" t="s">
        <v>21</v>
      </c>
      <c r="E363" s="295"/>
      <c r="F363" s="270"/>
      <c r="G363" s="278"/>
      <c r="H363" s="274">
        <f t="shared" si="100"/>
        <v>0</v>
      </c>
      <c r="I363" s="715">
        <f t="shared" si="101"/>
        <v>0</v>
      </c>
      <c r="J363" s="282">
        <f t="shared" si="102"/>
        <v>0</v>
      </c>
      <c r="K363" s="337"/>
      <c r="L363" s="331"/>
      <c r="M363" s="585">
        <f t="shared" si="83"/>
        <v>0</v>
      </c>
      <c r="N363" s="585">
        <f t="shared" si="84"/>
        <v>0</v>
      </c>
      <c r="O363" s="314">
        <f t="shared" si="85"/>
        <v>0</v>
      </c>
      <c r="P363" s="336"/>
      <c r="Q363" s="326"/>
      <c r="R363" s="585">
        <f t="shared" si="86"/>
        <v>0</v>
      </c>
      <c r="S363" s="585">
        <f t="shared" si="87"/>
        <v>0</v>
      </c>
      <c r="T363" s="314">
        <f t="shared" si="88"/>
        <v>0</v>
      </c>
      <c r="U363" s="336"/>
      <c r="V363" s="326"/>
      <c r="W363" s="585">
        <f t="shared" si="89"/>
        <v>0</v>
      </c>
      <c r="X363" s="585">
        <f t="shared" si="90"/>
        <v>0</v>
      </c>
      <c r="Y363" s="314">
        <f t="shared" si="91"/>
        <v>0</v>
      </c>
    </row>
    <row r="364" spans="1:25" x14ac:dyDescent="0.35">
      <c r="A364" s="61" t="s">
        <v>2628</v>
      </c>
      <c r="B364" s="16">
        <v>8010</v>
      </c>
      <c r="C364" s="20" t="s">
        <v>1708</v>
      </c>
      <c r="D364" s="31" t="s">
        <v>21</v>
      </c>
      <c r="E364" s="295"/>
      <c r="F364" s="270"/>
      <c r="G364" s="278"/>
      <c r="H364" s="274">
        <f t="shared" si="100"/>
        <v>0</v>
      </c>
      <c r="I364" s="715">
        <f t="shared" si="101"/>
        <v>0</v>
      </c>
      <c r="J364" s="282">
        <f t="shared" si="102"/>
        <v>0</v>
      </c>
      <c r="K364" s="337"/>
      <c r="L364" s="331"/>
      <c r="M364" s="585">
        <f t="shared" si="83"/>
        <v>0</v>
      </c>
      <c r="N364" s="585">
        <f t="shared" si="84"/>
        <v>0</v>
      </c>
      <c r="O364" s="314">
        <f t="shared" si="85"/>
        <v>0</v>
      </c>
      <c r="P364" s="336"/>
      <c r="Q364" s="326"/>
      <c r="R364" s="585">
        <f t="shared" si="86"/>
        <v>0</v>
      </c>
      <c r="S364" s="585">
        <f t="shared" si="87"/>
        <v>0</v>
      </c>
      <c r="T364" s="314">
        <f t="shared" si="88"/>
        <v>0</v>
      </c>
      <c r="U364" s="336"/>
      <c r="V364" s="326"/>
      <c r="W364" s="585">
        <f t="shared" si="89"/>
        <v>0</v>
      </c>
      <c r="X364" s="585">
        <f t="shared" si="90"/>
        <v>0</v>
      </c>
      <c r="Y364" s="314">
        <f t="shared" si="91"/>
        <v>0</v>
      </c>
    </row>
    <row r="365" spans="1:25" x14ac:dyDescent="0.35">
      <c r="A365" s="61" t="s">
        <v>2629</v>
      </c>
      <c r="B365" s="16">
        <v>8010</v>
      </c>
      <c r="C365" s="20" t="s">
        <v>1709</v>
      </c>
      <c r="D365" s="31" t="s">
        <v>21</v>
      </c>
      <c r="E365" s="295"/>
      <c r="F365" s="270"/>
      <c r="G365" s="278"/>
      <c r="H365" s="274">
        <f t="shared" si="100"/>
        <v>0</v>
      </c>
      <c r="I365" s="715">
        <f t="shared" si="101"/>
        <v>0</v>
      </c>
      <c r="J365" s="282">
        <f t="shared" si="102"/>
        <v>0</v>
      </c>
      <c r="K365" s="337"/>
      <c r="L365" s="331"/>
      <c r="M365" s="585">
        <f t="shared" si="83"/>
        <v>0</v>
      </c>
      <c r="N365" s="585">
        <f t="shared" si="84"/>
        <v>0</v>
      </c>
      <c r="O365" s="314">
        <f t="shared" si="85"/>
        <v>0</v>
      </c>
      <c r="P365" s="336"/>
      <c r="Q365" s="326"/>
      <c r="R365" s="585">
        <f t="shared" si="86"/>
        <v>0</v>
      </c>
      <c r="S365" s="585">
        <f t="shared" si="87"/>
        <v>0</v>
      </c>
      <c r="T365" s="314">
        <f t="shared" si="88"/>
        <v>0</v>
      </c>
      <c r="U365" s="336"/>
      <c r="V365" s="326"/>
      <c r="W365" s="585">
        <f t="shared" si="89"/>
        <v>0</v>
      </c>
      <c r="X365" s="585">
        <f t="shared" si="90"/>
        <v>0</v>
      </c>
      <c r="Y365" s="314">
        <f t="shared" si="91"/>
        <v>0</v>
      </c>
    </row>
    <row r="366" spans="1:25" x14ac:dyDescent="0.35">
      <c r="A366" s="61" t="s">
        <v>2630</v>
      </c>
      <c r="B366" s="16">
        <v>8077</v>
      </c>
      <c r="C366" s="20" t="s">
        <v>1710</v>
      </c>
      <c r="D366" s="31" t="s">
        <v>21</v>
      </c>
      <c r="E366" s="295"/>
      <c r="F366" s="270"/>
      <c r="G366" s="278"/>
      <c r="H366" s="274">
        <f t="shared" si="100"/>
        <v>0</v>
      </c>
      <c r="I366" s="715">
        <f t="shared" si="101"/>
        <v>0</v>
      </c>
      <c r="J366" s="282">
        <f t="shared" si="102"/>
        <v>0</v>
      </c>
      <c r="K366" s="337"/>
      <c r="L366" s="331"/>
      <c r="M366" s="585">
        <f t="shared" si="83"/>
        <v>0</v>
      </c>
      <c r="N366" s="585">
        <f t="shared" si="84"/>
        <v>0</v>
      </c>
      <c r="O366" s="314">
        <f t="shared" si="85"/>
        <v>0</v>
      </c>
      <c r="P366" s="336"/>
      <c r="Q366" s="326"/>
      <c r="R366" s="585">
        <f t="shared" si="86"/>
        <v>0</v>
      </c>
      <c r="S366" s="585">
        <f t="shared" si="87"/>
        <v>0</v>
      </c>
      <c r="T366" s="314">
        <f t="shared" si="88"/>
        <v>0</v>
      </c>
      <c r="U366" s="336"/>
      <c r="V366" s="326"/>
      <c r="W366" s="585">
        <f t="shared" si="89"/>
        <v>0</v>
      </c>
      <c r="X366" s="585">
        <f t="shared" si="90"/>
        <v>0</v>
      </c>
      <c r="Y366" s="314">
        <f t="shared" si="91"/>
        <v>0</v>
      </c>
    </row>
    <row r="367" spans="1:25" x14ac:dyDescent="0.35">
      <c r="A367" s="61" t="s">
        <v>2956</v>
      </c>
      <c r="B367" s="16"/>
      <c r="C367" s="20" t="s">
        <v>2955</v>
      </c>
      <c r="D367" s="31" t="s">
        <v>21</v>
      </c>
      <c r="E367" s="295"/>
      <c r="F367" s="270"/>
      <c r="G367" s="278"/>
      <c r="H367" s="274">
        <f t="shared" si="100"/>
        <v>0</v>
      </c>
      <c r="I367" s="715">
        <f t="shared" si="101"/>
        <v>0</v>
      </c>
      <c r="J367" s="282">
        <f t="shared" si="102"/>
        <v>0</v>
      </c>
      <c r="K367" s="337"/>
      <c r="L367" s="331"/>
      <c r="M367" s="585">
        <f t="shared" si="83"/>
        <v>0</v>
      </c>
      <c r="N367" s="585">
        <f t="shared" si="84"/>
        <v>0</v>
      </c>
      <c r="O367" s="314">
        <f t="shared" si="85"/>
        <v>0</v>
      </c>
      <c r="P367" s="336"/>
      <c r="Q367" s="326"/>
      <c r="R367" s="585">
        <f t="shared" si="86"/>
        <v>0</v>
      </c>
      <c r="S367" s="585">
        <f t="shared" si="87"/>
        <v>0</v>
      </c>
      <c r="T367" s="314">
        <f t="shared" si="88"/>
        <v>0</v>
      </c>
      <c r="U367" s="336"/>
      <c r="V367" s="326"/>
      <c r="W367" s="585">
        <f t="shared" si="89"/>
        <v>0</v>
      </c>
      <c r="X367" s="585">
        <f t="shared" si="90"/>
        <v>0</v>
      </c>
      <c r="Y367" s="314">
        <f t="shared" si="91"/>
        <v>0</v>
      </c>
    </row>
    <row r="368" spans="1:25" ht="31.5" thickBot="1" x14ac:dyDescent="0.4">
      <c r="A368" s="529" t="s">
        <v>2978</v>
      </c>
      <c r="B368" s="83"/>
      <c r="C368" s="28" t="s">
        <v>3002</v>
      </c>
      <c r="D368" s="32" t="s">
        <v>3003</v>
      </c>
      <c r="E368" s="298"/>
      <c r="F368" s="299"/>
      <c r="G368" s="563"/>
      <c r="H368" s="274">
        <f t="shared" si="100"/>
        <v>0</v>
      </c>
      <c r="I368" s="715">
        <f t="shared" si="101"/>
        <v>0</v>
      </c>
      <c r="J368" s="282">
        <f t="shared" si="102"/>
        <v>0</v>
      </c>
      <c r="K368" s="337"/>
      <c r="L368" s="331"/>
      <c r="M368" s="585">
        <f t="shared" si="83"/>
        <v>0</v>
      </c>
      <c r="N368" s="585">
        <f t="shared" si="84"/>
        <v>0</v>
      </c>
      <c r="O368" s="314">
        <f t="shared" si="85"/>
        <v>0</v>
      </c>
      <c r="P368" s="336"/>
      <c r="Q368" s="326"/>
      <c r="R368" s="585">
        <f t="shared" si="86"/>
        <v>0</v>
      </c>
      <c r="S368" s="585">
        <f t="shared" si="87"/>
        <v>0</v>
      </c>
      <c r="T368" s="314">
        <f t="shared" si="88"/>
        <v>0</v>
      </c>
      <c r="U368" s="336"/>
      <c r="V368" s="326"/>
      <c r="W368" s="585">
        <f t="shared" si="89"/>
        <v>0</v>
      </c>
      <c r="X368" s="585">
        <f t="shared" si="90"/>
        <v>0</v>
      </c>
      <c r="Y368" s="314">
        <f t="shared" si="91"/>
        <v>0</v>
      </c>
    </row>
    <row r="369" spans="1:47" s="63" customFormat="1" ht="42.5" customHeight="1" thickBot="1" x14ac:dyDescent="0.4">
      <c r="A369" s="62"/>
      <c r="B369" s="10"/>
      <c r="C369" s="9" t="s">
        <v>3158</v>
      </c>
      <c r="D369" s="382"/>
      <c r="E369" s="405"/>
      <c r="F369" s="302"/>
      <c r="G369" s="564"/>
      <c r="H369" s="302">
        <f>SUM(H6:H368)</f>
        <v>0</v>
      </c>
      <c r="I369" s="302">
        <f>SUM(I6:I368)</f>
        <v>0</v>
      </c>
      <c r="J369" s="316">
        <f>SUM(J6:J368)</f>
        <v>0</v>
      </c>
      <c r="K369" s="302"/>
      <c r="L369" s="564"/>
      <c r="M369" s="302">
        <f>SUM(M6:M368)</f>
        <v>0</v>
      </c>
      <c r="N369" s="302">
        <f>SUM(N6:N368)</f>
        <v>0</v>
      </c>
      <c r="O369" s="316">
        <f>SUM(O6:O368)</f>
        <v>0</v>
      </c>
      <c r="P369" s="302"/>
      <c r="Q369" s="564"/>
      <c r="R369" s="302">
        <f>SUM(R6:R368)</f>
        <v>0</v>
      </c>
      <c r="S369" s="302">
        <f>SUM(S6:S368)</f>
        <v>0</v>
      </c>
      <c r="T369" s="316">
        <f>SUM(T6:T368)</f>
        <v>0</v>
      </c>
      <c r="U369" s="302"/>
      <c r="V369" s="564"/>
      <c r="W369" s="302">
        <f>SUM(W6:W368)</f>
        <v>0</v>
      </c>
      <c r="X369" s="302">
        <f>SUM(X6:X368)</f>
        <v>0</v>
      </c>
      <c r="Y369" s="316">
        <f>SUM(Y6:Y368)</f>
        <v>0</v>
      </c>
      <c r="Z369" s="86"/>
      <c r="AA369" s="86"/>
      <c r="AB369" s="86"/>
      <c r="AC369" s="86"/>
      <c r="AD369" s="86"/>
      <c r="AE369" s="86"/>
      <c r="AF369" s="86"/>
      <c r="AG369" s="86"/>
      <c r="AH369" s="86"/>
      <c r="AI369" s="86"/>
      <c r="AJ369" s="86"/>
      <c r="AK369" s="86"/>
      <c r="AL369" s="86"/>
      <c r="AM369" s="86"/>
      <c r="AN369" s="86"/>
      <c r="AO369" s="86"/>
      <c r="AP369" s="86"/>
      <c r="AQ369" s="86"/>
      <c r="AR369" s="86"/>
      <c r="AS369" s="86"/>
      <c r="AT369" s="86"/>
      <c r="AU369" s="86"/>
    </row>
    <row r="370" spans="1:47" s="6" customFormat="1" ht="22" customHeight="1" x14ac:dyDescent="0.35">
      <c r="A370" s="189" t="s">
        <v>195</v>
      </c>
      <c r="B370" s="190"/>
      <c r="C370" s="190"/>
      <c r="D370" s="1189" t="s">
        <v>194</v>
      </c>
      <c r="E370" s="212"/>
      <c r="F370" s="372"/>
      <c r="G370" s="372"/>
      <c r="H370" s="372"/>
      <c r="I370" s="372"/>
      <c r="J370" s="191"/>
      <c r="K370" s="333"/>
      <c r="L370" s="333"/>
      <c r="M370" s="323"/>
      <c r="N370" s="323"/>
      <c r="O370" s="323"/>
      <c r="P370" s="333"/>
      <c r="Q370" s="333"/>
      <c r="R370" s="323"/>
      <c r="S370" s="323"/>
      <c r="T370" s="323"/>
      <c r="U370" s="333"/>
      <c r="V370" s="333"/>
      <c r="W370" s="323"/>
      <c r="X370" s="323"/>
      <c r="Y370" s="323"/>
      <c r="Z370" s="86"/>
      <c r="AA370" s="86"/>
      <c r="AB370" s="86"/>
      <c r="AC370" s="86"/>
      <c r="AD370" s="86"/>
      <c r="AE370" s="86"/>
      <c r="AF370" s="86"/>
      <c r="AG370" s="86"/>
      <c r="AH370" s="86"/>
      <c r="AI370" s="86"/>
      <c r="AJ370" s="86"/>
      <c r="AK370" s="86"/>
      <c r="AL370" s="86"/>
      <c r="AM370" s="86"/>
      <c r="AN370" s="86"/>
      <c r="AO370" s="86"/>
      <c r="AP370" s="86"/>
      <c r="AQ370" s="86"/>
      <c r="AR370" s="86"/>
      <c r="AS370" s="86"/>
      <c r="AT370" s="86"/>
      <c r="AU370" s="86"/>
    </row>
    <row r="371" spans="1:47" s="6" customFormat="1" ht="22" customHeight="1" thickBot="1" x14ac:dyDescent="0.4">
      <c r="A371" s="183" t="s">
        <v>982</v>
      </c>
      <c r="B371" s="184"/>
      <c r="C371" s="185"/>
      <c r="D371" s="1190"/>
      <c r="E371" s="188"/>
      <c r="F371" s="373"/>
      <c r="G371" s="373"/>
      <c r="H371" s="373"/>
      <c r="I371" s="373"/>
      <c r="J371" s="186"/>
      <c r="K371" s="333"/>
      <c r="L371" s="333"/>
      <c r="M371" s="323"/>
      <c r="N371" s="323"/>
      <c r="O371" s="323"/>
      <c r="P371" s="333"/>
      <c r="Q371" s="333"/>
      <c r="R371" s="323"/>
      <c r="S371" s="323"/>
      <c r="T371" s="323"/>
      <c r="U371" s="333"/>
      <c r="V371" s="333"/>
      <c r="W371" s="323"/>
      <c r="X371" s="323"/>
      <c r="Y371" s="323"/>
      <c r="Z371" s="86"/>
      <c r="AA371" s="86"/>
      <c r="AB371" s="86"/>
      <c r="AC371" s="86"/>
      <c r="AD371" s="86"/>
      <c r="AE371" s="86"/>
      <c r="AF371" s="86"/>
      <c r="AG371" s="86"/>
      <c r="AH371" s="86"/>
      <c r="AI371" s="86"/>
      <c r="AJ371" s="86"/>
      <c r="AK371" s="86"/>
      <c r="AL371" s="86"/>
      <c r="AM371" s="86"/>
      <c r="AN371" s="86"/>
      <c r="AO371" s="86"/>
      <c r="AP371" s="86"/>
      <c r="AQ371" s="86"/>
      <c r="AR371" s="86"/>
      <c r="AS371" s="86"/>
      <c r="AT371" s="86"/>
      <c r="AU371" s="86"/>
    </row>
    <row r="372" spans="1:47" s="6" customFormat="1" ht="22" customHeight="1" x14ac:dyDescent="0.35">
      <c r="A372" s="179" t="s">
        <v>3085</v>
      </c>
      <c r="B372" s="180"/>
      <c r="C372" s="180"/>
      <c r="D372" s="1188" t="s">
        <v>194</v>
      </c>
      <c r="E372" s="187"/>
      <c r="F372" s="374"/>
      <c r="G372" s="374"/>
      <c r="H372" s="374"/>
      <c r="I372" s="374"/>
      <c r="J372" s="181"/>
      <c r="K372" s="333"/>
      <c r="L372" s="333"/>
      <c r="M372" s="323"/>
      <c r="N372" s="323"/>
      <c r="O372" s="323"/>
      <c r="P372" s="333"/>
      <c r="Q372" s="333"/>
      <c r="R372" s="323"/>
      <c r="S372" s="323"/>
      <c r="T372" s="323"/>
      <c r="U372" s="333"/>
      <c r="V372" s="333"/>
      <c r="W372" s="323"/>
      <c r="X372" s="323"/>
      <c r="Y372" s="323"/>
      <c r="Z372" s="86"/>
      <c r="AA372" s="86"/>
      <c r="AB372" s="86"/>
      <c r="AC372" s="86"/>
      <c r="AD372" s="86"/>
      <c r="AE372" s="86"/>
      <c r="AF372" s="86"/>
      <c r="AG372" s="86"/>
      <c r="AH372" s="86"/>
      <c r="AI372" s="86"/>
      <c r="AJ372" s="86"/>
      <c r="AK372" s="86"/>
      <c r="AL372" s="86"/>
      <c r="AM372" s="86"/>
      <c r="AN372" s="86"/>
      <c r="AO372" s="86"/>
      <c r="AP372" s="86"/>
      <c r="AQ372" s="86"/>
      <c r="AR372" s="86"/>
      <c r="AS372" s="86"/>
      <c r="AT372" s="86"/>
      <c r="AU372" s="86"/>
    </row>
    <row r="373" spans="1:47" s="6" customFormat="1" ht="22" customHeight="1" thickBot="1" x14ac:dyDescent="0.4">
      <c r="A373" s="183" t="s">
        <v>196</v>
      </c>
      <c r="B373" s="184"/>
      <c r="C373" s="185"/>
      <c r="D373" s="1190"/>
      <c r="E373" s="188"/>
      <c r="F373" s="373"/>
      <c r="G373" s="373"/>
      <c r="H373" s="373"/>
      <c r="I373" s="373"/>
      <c r="J373" s="186"/>
      <c r="K373" s="333"/>
      <c r="L373" s="333"/>
      <c r="M373" s="323"/>
      <c r="N373" s="323"/>
      <c r="O373" s="323"/>
      <c r="P373" s="333"/>
      <c r="Q373" s="333"/>
      <c r="R373" s="323"/>
      <c r="S373" s="323"/>
      <c r="T373" s="323"/>
      <c r="U373" s="333"/>
      <c r="V373" s="333"/>
      <c r="W373" s="323"/>
      <c r="X373" s="323"/>
      <c r="Y373" s="323"/>
      <c r="Z373" s="86"/>
      <c r="AA373" s="86"/>
      <c r="AB373" s="86"/>
      <c r="AC373" s="86"/>
      <c r="AD373" s="86"/>
      <c r="AE373" s="86"/>
      <c r="AF373" s="86"/>
      <c r="AG373" s="86"/>
      <c r="AH373" s="86"/>
      <c r="AI373" s="86"/>
      <c r="AJ373" s="86"/>
      <c r="AK373" s="86"/>
      <c r="AL373" s="86"/>
      <c r="AM373" s="86"/>
      <c r="AN373" s="86"/>
      <c r="AO373" s="86"/>
      <c r="AP373" s="86"/>
      <c r="AQ373" s="86"/>
      <c r="AR373" s="86"/>
      <c r="AS373" s="86"/>
      <c r="AT373" s="86"/>
      <c r="AU373" s="86"/>
    </row>
    <row r="374" spans="1:47" s="6" customFormat="1" ht="22" customHeight="1" x14ac:dyDescent="0.35">
      <c r="A374" s="179" t="s">
        <v>197</v>
      </c>
      <c r="B374" s="180"/>
      <c r="C374" s="180"/>
      <c r="D374" s="1188" t="s">
        <v>194</v>
      </c>
      <c r="E374" s="187"/>
      <c r="F374" s="374"/>
      <c r="G374" s="374"/>
      <c r="H374" s="374"/>
      <c r="I374" s="374"/>
      <c r="J374" s="181"/>
      <c r="K374" s="333"/>
      <c r="L374" s="333"/>
      <c r="M374" s="323"/>
      <c r="N374" s="323"/>
      <c r="O374" s="323"/>
      <c r="P374" s="333"/>
      <c r="Q374" s="333"/>
      <c r="R374" s="323"/>
      <c r="S374" s="323"/>
      <c r="T374" s="323"/>
      <c r="U374" s="333"/>
      <c r="V374" s="333"/>
      <c r="W374" s="323"/>
      <c r="X374" s="323"/>
      <c r="Y374" s="323"/>
      <c r="Z374" s="86"/>
      <c r="AA374" s="86"/>
      <c r="AB374" s="86"/>
      <c r="AC374" s="86"/>
      <c r="AD374" s="86"/>
      <c r="AE374" s="86"/>
      <c r="AF374" s="86"/>
      <c r="AG374" s="86"/>
      <c r="AH374" s="86"/>
      <c r="AI374" s="86"/>
      <c r="AJ374" s="86"/>
      <c r="AK374" s="86"/>
      <c r="AL374" s="86"/>
      <c r="AM374" s="86"/>
      <c r="AN374" s="86"/>
      <c r="AO374" s="86"/>
      <c r="AP374" s="86"/>
      <c r="AQ374" s="86"/>
      <c r="AR374" s="86"/>
      <c r="AS374" s="86"/>
      <c r="AT374" s="86"/>
      <c r="AU374" s="86"/>
    </row>
    <row r="375" spans="1:47" s="6" customFormat="1" ht="22" customHeight="1" thickBot="1" x14ac:dyDescent="0.4">
      <c r="A375" s="183" t="s">
        <v>198</v>
      </c>
      <c r="B375" s="184"/>
      <c r="C375" s="185"/>
      <c r="D375" s="1190"/>
      <c r="E375" s="188"/>
      <c r="F375" s="373"/>
      <c r="G375" s="373"/>
      <c r="H375" s="373"/>
      <c r="I375" s="373"/>
      <c r="J375" s="186"/>
      <c r="K375" s="333"/>
      <c r="L375" s="333"/>
      <c r="M375" s="323"/>
      <c r="N375" s="323"/>
      <c r="O375" s="323"/>
      <c r="P375" s="333"/>
      <c r="Q375" s="333"/>
      <c r="R375" s="323"/>
      <c r="S375" s="323"/>
      <c r="T375" s="323"/>
      <c r="U375" s="333"/>
      <c r="V375" s="333"/>
      <c r="W375" s="323"/>
      <c r="X375" s="323"/>
      <c r="Y375" s="323"/>
      <c r="Z375" s="86"/>
      <c r="AA375" s="86"/>
      <c r="AB375" s="86"/>
      <c r="AC375" s="86"/>
      <c r="AD375" s="86"/>
      <c r="AE375" s="86"/>
      <c r="AF375" s="86"/>
      <c r="AG375" s="86"/>
      <c r="AH375" s="86"/>
      <c r="AI375" s="86"/>
      <c r="AJ375" s="86"/>
      <c r="AK375" s="86"/>
      <c r="AL375" s="86"/>
      <c r="AM375" s="86"/>
      <c r="AN375" s="86"/>
      <c r="AO375" s="86"/>
      <c r="AP375" s="86"/>
      <c r="AQ375" s="86"/>
      <c r="AR375" s="86"/>
      <c r="AS375" s="86"/>
      <c r="AT375" s="86"/>
      <c r="AU375" s="86"/>
    </row>
    <row r="376" spans="1:47" s="6" customFormat="1" ht="22" customHeight="1" x14ac:dyDescent="0.35">
      <c r="A376" s="179" t="s">
        <v>199</v>
      </c>
      <c r="B376" s="180"/>
      <c r="C376" s="180"/>
      <c r="D376" s="1188" t="s">
        <v>194</v>
      </c>
      <c r="E376" s="187"/>
      <c r="F376" s="374"/>
      <c r="G376" s="374"/>
      <c r="H376" s="374"/>
      <c r="I376" s="374"/>
      <c r="J376" s="181"/>
      <c r="K376" s="333"/>
      <c r="L376" s="333"/>
      <c r="M376" s="323"/>
      <c r="N376" s="323"/>
      <c r="O376" s="323"/>
      <c r="P376" s="333"/>
      <c r="Q376" s="333"/>
      <c r="R376" s="323"/>
      <c r="S376" s="323"/>
      <c r="T376" s="323"/>
      <c r="U376" s="333"/>
      <c r="V376" s="333"/>
      <c r="W376" s="323"/>
      <c r="X376" s="323"/>
      <c r="Y376" s="323"/>
      <c r="Z376" s="86"/>
      <c r="AA376" s="86"/>
      <c r="AB376" s="86"/>
      <c r="AC376" s="86"/>
      <c r="AD376" s="86"/>
      <c r="AE376" s="86"/>
      <c r="AF376" s="86"/>
      <c r="AG376" s="86"/>
      <c r="AH376" s="86"/>
      <c r="AI376" s="86"/>
      <c r="AJ376" s="86"/>
      <c r="AK376" s="86"/>
      <c r="AL376" s="86"/>
      <c r="AM376" s="86"/>
      <c r="AN376" s="86"/>
      <c r="AO376" s="86"/>
      <c r="AP376" s="86"/>
      <c r="AQ376" s="86"/>
      <c r="AR376" s="86"/>
      <c r="AS376" s="86"/>
      <c r="AT376" s="86"/>
      <c r="AU376" s="86"/>
    </row>
    <row r="377" spans="1:47" s="6" customFormat="1" ht="22" customHeight="1" thickBot="1" x14ac:dyDescent="0.4">
      <c r="A377" s="183" t="s">
        <v>3086</v>
      </c>
      <c r="B377" s="184"/>
      <c r="C377" s="185"/>
      <c r="D377" s="1190"/>
      <c r="E377" s="188"/>
      <c r="F377" s="373"/>
      <c r="G377" s="373"/>
      <c r="H377" s="373"/>
      <c r="I377" s="373"/>
      <c r="J377" s="186"/>
      <c r="K377" s="333"/>
      <c r="L377" s="333"/>
      <c r="M377" s="323"/>
      <c r="N377" s="323"/>
      <c r="O377" s="323"/>
      <c r="P377" s="333"/>
      <c r="Q377" s="333"/>
      <c r="R377" s="323"/>
      <c r="S377" s="323"/>
      <c r="T377" s="323"/>
      <c r="U377" s="333"/>
      <c r="V377" s="333"/>
      <c r="W377" s="323"/>
      <c r="X377" s="323"/>
      <c r="Y377" s="323"/>
      <c r="Z377" s="86"/>
      <c r="AA377" s="86"/>
      <c r="AB377" s="86"/>
      <c r="AC377" s="86"/>
      <c r="AD377" s="86"/>
      <c r="AE377" s="86"/>
      <c r="AF377" s="86"/>
      <c r="AG377" s="86"/>
      <c r="AH377" s="86"/>
      <c r="AI377" s="86"/>
      <c r="AJ377" s="86"/>
      <c r="AK377" s="86"/>
      <c r="AL377" s="86"/>
      <c r="AM377" s="86"/>
      <c r="AN377" s="86"/>
      <c r="AO377" s="86"/>
      <c r="AP377" s="86"/>
      <c r="AQ377" s="86"/>
      <c r="AR377" s="86"/>
      <c r="AS377" s="86"/>
      <c r="AT377" s="86"/>
      <c r="AU377" s="86"/>
    </row>
    <row r="378" spans="1:47" s="14" customFormat="1" x14ac:dyDescent="0.35">
      <c r="A378" s="105"/>
      <c r="B378" s="105"/>
      <c r="C378" s="105"/>
      <c r="D378" s="105"/>
      <c r="E378" s="105"/>
      <c r="F378" s="178"/>
      <c r="G378" s="178"/>
      <c r="H378" s="178"/>
      <c r="I378" s="178"/>
      <c r="J378" s="178"/>
      <c r="K378" s="333"/>
      <c r="L378" s="333"/>
      <c r="M378" s="323"/>
      <c r="N378" s="323"/>
      <c r="O378" s="323"/>
      <c r="P378" s="333"/>
      <c r="Q378" s="333"/>
      <c r="R378" s="323"/>
      <c r="S378" s="323"/>
      <c r="T378" s="323"/>
      <c r="U378" s="333"/>
      <c r="V378" s="333"/>
      <c r="W378" s="323"/>
      <c r="X378" s="323"/>
      <c r="Y378" s="323"/>
      <c r="Z378" s="86"/>
      <c r="AA378" s="86"/>
      <c r="AB378" s="86"/>
      <c r="AC378" s="86"/>
      <c r="AD378" s="86"/>
      <c r="AE378" s="86"/>
      <c r="AF378" s="86"/>
      <c r="AG378" s="86"/>
      <c r="AH378" s="86"/>
      <c r="AI378" s="86"/>
      <c r="AJ378" s="86"/>
      <c r="AK378" s="86"/>
      <c r="AL378" s="86"/>
      <c r="AM378" s="86"/>
      <c r="AN378" s="86"/>
      <c r="AO378" s="86"/>
      <c r="AP378" s="86"/>
      <c r="AQ378" s="86"/>
      <c r="AR378" s="86"/>
      <c r="AS378" s="86"/>
      <c r="AT378" s="86"/>
      <c r="AU378" s="86"/>
    </row>
    <row r="379" spans="1:47" s="143" customFormat="1" x14ac:dyDescent="0.35">
      <c r="B379" s="150"/>
      <c r="C379" s="150"/>
      <c r="D379" s="141"/>
      <c r="E379" s="141"/>
      <c r="F379" s="171"/>
      <c r="G379" s="171"/>
      <c r="H379" s="171"/>
      <c r="I379" s="171"/>
      <c r="J379" s="171"/>
      <c r="K379" s="333"/>
      <c r="L379" s="333"/>
      <c r="M379" s="323"/>
      <c r="N379" s="323"/>
      <c r="O379" s="323"/>
      <c r="P379" s="333"/>
      <c r="Q379" s="333"/>
      <c r="R379" s="323"/>
      <c r="S379" s="323"/>
      <c r="T379" s="323"/>
      <c r="U379" s="333"/>
      <c r="V379" s="333"/>
      <c r="W379" s="323"/>
      <c r="X379" s="323"/>
      <c r="Y379" s="323"/>
      <c r="Z379" s="86"/>
      <c r="AA379" s="86"/>
      <c r="AB379" s="86"/>
      <c r="AC379" s="86"/>
      <c r="AD379" s="86"/>
      <c r="AE379" s="86"/>
      <c r="AF379" s="86"/>
      <c r="AG379" s="86"/>
      <c r="AH379" s="86"/>
      <c r="AI379" s="86"/>
      <c r="AJ379" s="86"/>
      <c r="AK379" s="86"/>
      <c r="AL379" s="86"/>
      <c r="AM379" s="86"/>
      <c r="AN379" s="86"/>
      <c r="AO379" s="86"/>
      <c r="AP379" s="86"/>
      <c r="AQ379" s="86"/>
      <c r="AR379" s="86"/>
      <c r="AS379" s="86"/>
      <c r="AT379" s="86"/>
      <c r="AU379" s="86"/>
    </row>
    <row r="380" spans="1:47" s="143" customFormat="1" x14ac:dyDescent="0.35">
      <c r="B380" s="150"/>
      <c r="C380" s="150"/>
      <c r="D380" s="141"/>
      <c r="E380" s="141"/>
      <c r="F380" s="171"/>
      <c r="G380" s="171"/>
      <c r="H380" s="171"/>
      <c r="I380" s="171"/>
      <c r="J380" s="171"/>
      <c r="K380" s="333"/>
      <c r="L380" s="333"/>
      <c r="M380" s="323"/>
      <c r="N380" s="323"/>
      <c r="O380" s="323"/>
      <c r="P380" s="333"/>
      <c r="Q380" s="333"/>
      <c r="R380" s="323"/>
      <c r="S380" s="323"/>
      <c r="T380" s="323"/>
      <c r="U380" s="333"/>
      <c r="V380" s="333"/>
      <c r="W380" s="323"/>
      <c r="X380" s="323"/>
      <c r="Y380" s="323"/>
      <c r="Z380" s="86"/>
      <c r="AA380" s="86"/>
      <c r="AB380" s="86"/>
      <c r="AC380" s="86"/>
      <c r="AD380" s="86"/>
      <c r="AE380" s="86"/>
      <c r="AF380" s="86"/>
      <c r="AG380" s="86"/>
      <c r="AH380" s="86"/>
      <c r="AI380" s="86"/>
      <c r="AJ380" s="86"/>
      <c r="AK380" s="86"/>
      <c r="AL380" s="86"/>
      <c r="AM380" s="86"/>
      <c r="AN380" s="86"/>
      <c r="AO380" s="86"/>
      <c r="AP380" s="86"/>
      <c r="AQ380" s="86"/>
      <c r="AR380" s="86"/>
      <c r="AS380" s="86"/>
      <c r="AT380" s="86"/>
      <c r="AU380" s="86"/>
    </row>
    <row r="381" spans="1:47" s="143" customFormat="1" x14ac:dyDescent="0.35">
      <c r="B381" s="150"/>
      <c r="C381" s="150"/>
      <c r="D381" s="141"/>
      <c r="E381" s="141"/>
      <c r="F381" s="171"/>
      <c r="G381" s="171"/>
      <c r="H381" s="171"/>
      <c r="I381" s="171"/>
      <c r="J381" s="171"/>
      <c r="K381" s="333"/>
      <c r="L381" s="333"/>
      <c r="M381" s="323"/>
      <c r="N381" s="323"/>
      <c r="O381" s="323"/>
      <c r="P381" s="333"/>
      <c r="Q381" s="333"/>
      <c r="R381" s="323"/>
      <c r="S381" s="323"/>
      <c r="T381" s="323"/>
      <c r="U381" s="333"/>
      <c r="V381" s="333"/>
      <c r="W381" s="323"/>
      <c r="X381" s="323"/>
      <c r="Y381" s="323"/>
      <c r="Z381" s="86"/>
      <c r="AA381" s="86"/>
      <c r="AB381" s="86"/>
      <c r="AC381" s="86"/>
      <c r="AD381" s="86"/>
      <c r="AE381" s="86"/>
      <c r="AF381" s="86"/>
      <c r="AG381" s="86"/>
      <c r="AH381" s="86"/>
      <c r="AI381" s="86"/>
      <c r="AJ381" s="86"/>
      <c r="AK381" s="86"/>
      <c r="AL381" s="86"/>
      <c r="AM381" s="86"/>
      <c r="AN381" s="86"/>
      <c r="AO381" s="86"/>
      <c r="AP381" s="86"/>
      <c r="AQ381" s="86"/>
      <c r="AR381" s="86"/>
      <c r="AS381" s="86"/>
      <c r="AT381" s="86"/>
      <c r="AU381" s="86"/>
    </row>
    <row r="382" spans="1:47" s="143" customFormat="1" x14ac:dyDescent="0.35">
      <c r="B382" s="150"/>
      <c r="C382" s="150"/>
      <c r="D382" s="141"/>
      <c r="E382" s="141"/>
      <c r="F382" s="171"/>
      <c r="G382" s="171"/>
      <c r="H382" s="171"/>
      <c r="I382" s="171"/>
      <c r="J382" s="171"/>
      <c r="K382" s="333"/>
      <c r="L382" s="333"/>
      <c r="M382" s="323"/>
      <c r="N382" s="323"/>
      <c r="O382" s="323"/>
      <c r="P382" s="333"/>
      <c r="Q382" s="333"/>
      <c r="R382" s="323"/>
      <c r="S382" s="323"/>
      <c r="T382" s="323"/>
      <c r="U382" s="333"/>
      <c r="V382" s="333"/>
      <c r="W382" s="323"/>
      <c r="X382" s="323"/>
      <c r="Y382" s="323"/>
      <c r="Z382" s="86"/>
      <c r="AA382" s="86"/>
      <c r="AB382" s="86"/>
      <c r="AC382" s="86"/>
      <c r="AD382" s="86"/>
      <c r="AE382" s="86"/>
      <c r="AF382" s="86"/>
      <c r="AG382" s="86"/>
      <c r="AH382" s="86"/>
      <c r="AI382" s="86"/>
      <c r="AJ382" s="86"/>
      <c r="AK382" s="86"/>
      <c r="AL382" s="86"/>
      <c r="AM382" s="86"/>
      <c r="AN382" s="86"/>
      <c r="AO382" s="86"/>
      <c r="AP382" s="86"/>
      <c r="AQ382" s="86"/>
      <c r="AR382" s="86"/>
      <c r="AS382" s="86"/>
      <c r="AT382" s="86"/>
      <c r="AU382" s="86"/>
    </row>
    <row r="383" spans="1:47" x14ac:dyDescent="0.35">
      <c r="G383" s="323"/>
      <c r="H383" s="323"/>
      <c r="I383" s="323"/>
    </row>
    <row r="384" spans="1:47" x14ac:dyDescent="0.35">
      <c r="G384" s="323"/>
      <c r="H384" s="323"/>
      <c r="I384" s="323"/>
    </row>
    <row r="385" spans="7:9" x14ac:dyDescent="0.35">
      <c r="G385" s="484"/>
      <c r="H385" s="484"/>
      <c r="I385" s="484"/>
    </row>
    <row r="386" spans="7:9" x14ac:dyDescent="0.35">
      <c r="G386" s="484"/>
      <c r="H386" s="484"/>
      <c r="I386" s="484"/>
    </row>
    <row r="387" spans="7:9" x14ac:dyDescent="0.35">
      <c r="G387" s="484"/>
      <c r="H387" s="484"/>
      <c r="I387" s="484"/>
    </row>
    <row r="388" spans="7:9" x14ac:dyDescent="0.35">
      <c r="G388" s="484"/>
      <c r="H388" s="484"/>
      <c r="I388" s="484"/>
    </row>
    <row r="389" spans="7:9" x14ac:dyDescent="0.35">
      <c r="G389" s="484"/>
      <c r="H389" s="484"/>
      <c r="I389" s="484"/>
    </row>
    <row r="390" spans="7:9" x14ac:dyDescent="0.35">
      <c r="G390" s="484"/>
      <c r="H390" s="484"/>
      <c r="I390" s="484"/>
    </row>
    <row r="391" spans="7:9" x14ac:dyDescent="0.35">
      <c r="G391" s="484"/>
      <c r="H391" s="484"/>
      <c r="I391" s="484"/>
    </row>
    <row r="392" spans="7:9" x14ac:dyDescent="0.35">
      <c r="G392" s="484"/>
      <c r="H392" s="484"/>
      <c r="I392" s="484"/>
    </row>
    <row r="393" spans="7:9" x14ac:dyDescent="0.35">
      <c r="G393" s="484"/>
      <c r="H393" s="484"/>
      <c r="I393" s="484"/>
    </row>
    <row r="394" spans="7:9" x14ac:dyDescent="0.35">
      <c r="G394" s="484"/>
      <c r="H394" s="484"/>
      <c r="I394" s="484"/>
    </row>
    <row r="395" spans="7:9" x14ac:dyDescent="0.35">
      <c r="G395" s="323"/>
      <c r="H395" s="323"/>
      <c r="I395" s="323"/>
    </row>
    <row r="396" spans="7:9" x14ac:dyDescent="0.35">
      <c r="G396" s="323"/>
      <c r="H396" s="323"/>
      <c r="I396" s="323"/>
    </row>
    <row r="397" spans="7:9" x14ac:dyDescent="0.35">
      <c r="G397" s="323"/>
      <c r="H397" s="323"/>
      <c r="I397" s="323"/>
    </row>
    <row r="398" spans="7:9" x14ac:dyDescent="0.35">
      <c r="G398" s="323"/>
      <c r="H398" s="323"/>
      <c r="I398" s="323"/>
    </row>
    <row r="399" spans="7:9" x14ac:dyDescent="0.35">
      <c r="G399" s="323"/>
      <c r="H399" s="323"/>
      <c r="I399" s="323"/>
    </row>
    <row r="400" spans="7:9" x14ac:dyDescent="0.35">
      <c r="G400" s="323"/>
      <c r="H400" s="323"/>
      <c r="I400" s="323"/>
    </row>
    <row r="401" spans="7:9" x14ac:dyDescent="0.35">
      <c r="G401" s="323"/>
      <c r="H401" s="323"/>
      <c r="I401" s="323"/>
    </row>
    <row r="402" spans="7:9" x14ac:dyDescent="0.35">
      <c r="G402" s="323"/>
      <c r="H402" s="323"/>
      <c r="I402" s="323"/>
    </row>
    <row r="403" spans="7:9" x14ac:dyDescent="0.35">
      <c r="G403" s="323"/>
      <c r="H403" s="323"/>
      <c r="I403" s="323"/>
    </row>
    <row r="404" spans="7:9" x14ac:dyDescent="0.35">
      <c r="G404" s="323"/>
      <c r="H404" s="323"/>
      <c r="I404" s="323"/>
    </row>
    <row r="405" spans="7:9" x14ac:dyDescent="0.35">
      <c r="G405" s="323"/>
      <c r="H405" s="323"/>
      <c r="I405" s="323"/>
    </row>
    <row r="406" spans="7:9" x14ac:dyDescent="0.35">
      <c r="G406" s="323"/>
      <c r="H406" s="323"/>
      <c r="I406" s="323"/>
    </row>
    <row r="407" spans="7:9" x14ac:dyDescent="0.35">
      <c r="G407" s="323"/>
      <c r="H407" s="323"/>
      <c r="I407" s="323"/>
    </row>
    <row r="408" spans="7:9" x14ac:dyDescent="0.35">
      <c r="G408" s="323"/>
      <c r="H408" s="323"/>
      <c r="I408" s="323"/>
    </row>
    <row r="409" spans="7:9" x14ac:dyDescent="0.35">
      <c r="G409" s="323"/>
      <c r="H409" s="323"/>
      <c r="I409" s="323"/>
    </row>
    <row r="410" spans="7:9" x14ac:dyDescent="0.35">
      <c r="G410" s="323"/>
      <c r="H410" s="323"/>
      <c r="I410" s="323"/>
    </row>
    <row r="411" spans="7:9" x14ac:dyDescent="0.35">
      <c r="G411" s="323"/>
      <c r="H411" s="323"/>
      <c r="I411" s="323"/>
    </row>
    <row r="412" spans="7:9" x14ac:dyDescent="0.35">
      <c r="G412" s="323"/>
      <c r="H412" s="323"/>
      <c r="I412" s="323"/>
    </row>
    <row r="413" spans="7:9" x14ac:dyDescent="0.35">
      <c r="G413" s="323"/>
      <c r="H413" s="323"/>
      <c r="I413" s="323"/>
    </row>
    <row r="414" spans="7:9" x14ac:dyDescent="0.35">
      <c r="G414" s="323"/>
      <c r="H414" s="323"/>
      <c r="I414" s="323"/>
    </row>
    <row r="415" spans="7:9" x14ac:dyDescent="0.35">
      <c r="G415" s="319"/>
      <c r="H415" s="319"/>
      <c r="I415" s="319"/>
    </row>
    <row r="416" spans="7:9" x14ac:dyDescent="0.35">
      <c r="G416" s="557"/>
      <c r="H416" s="557"/>
      <c r="I416" s="557"/>
    </row>
    <row r="417" spans="7:9" x14ac:dyDescent="0.35">
      <c r="G417" s="319"/>
      <c r="H417" s="319"/>
      <c r="I417" s="319"/>
    </row>
    <row r="418" spans="7:9" x14ac:dyDescent="0.35">
      <c r="G418" s="319"/>
      <c r="H418" s="319"/>
      <c r="I418" s="319"/>
    </row>
    <row r="419" spans="7:9" x14ac:dyDescent="0.35">
      <c r="G419" s="319"/>
      <c r="H419" s="319"/>
      <c r="I419" s="319"/>
    </row>
    <row r="420" spans="7:9" x14ac:dyDescent="0.35">
      <c r="G420" s="319"/>
      <c r="H420" s="319"/>
      <c r="I420" s="319"/>
    </row>
    <row r="421" spans="7:9" x14ac:dyDescent="0.35">
      <c r="G421" s="319"/>
      <c r="H421" s="319"/>
      <c r="I421" s="319"/>
    </row>
    <row r="422" spans="7:9" x14ac:dyDescent="0.35">
      <c r="G422" s="319"/>
      <c r="H422" s="319"/>
      <c r="I422" s="319"/>
    </row>
    <row r="423" spans="7:9" x14ac:dyDescent="0.35">
      <c r="G423" s="319"/>
      <c r="H423" s="319"/>
      <c r="I423" s="319"/>
    </row>
    <row r="424" spans="7:9" x14ac:dyDescent="0.35">
      <c r="G424" s="319"/>
      <c r="H424" s="319"/>
      <c r="I424" s="319"/>
    </row>
    <row r="425" spans="7:9" x14ac:dyDescent="0.35">
      <c r="G425" s="319"/>
      <c r="H425" s="319"/>
      <c r="I425" s="319"/>
    </row>
    <row r="426" spans="7:9" x14ac:dyDescent="0.35">
      <c r="G426" s="319"/>
      <c r="H426" s="319"/>
      <c r="I426" s="319"/>
    </row>
    <row r="427" spans="7:9" x14ac:dyDescent="0.35">
      <c r="G427" s="319"/>
      <c r="H427" s="319"/>
      <c r="I427" s="319"/>
    </row>
    <row r="428" spans="7:9" x14ac:dyDescent="0.35">
      <c r="G428" s="319"/>
      <c r="H428" s="319"/>
      <c r="I428" s="319"/>
    </row>
    <row r="429" spans="7:9" x14ac:dyDescent="0.35">
      <c r="G429" s="319"/>
      <c r="H429" s="319"/>
      <c r="I429" s="319"/>
    </row>
    <row r="430" spans="7:9" x14ac:dyDescent="0.35">
      <c r="G430" s="319"/>
      <c r="H430" s="319"/>
      <c r="I430" s="319"/>
    </row>
    <row r="431" spans="7:9" x14ac:dyDescent="0.35">
      <c r="G431" s="319"/>
      <c r="H431" s="319"/>
      <c r="I431" s="319"/>
    </row>
    <row r="432" spans="7:9" x14ac:dyDescent="0.35">
      <c r="G432" s="319"/>
      <c r="H432" s="319"/>
      <c r="I432" s="319"/>
    </row>
    <row r="433" spans="7:9" x14ac:dyDescent="0.35">
      <c r="G433" s="319"/>
      <c r="H433" s="319"/>
      <c r="I433" s="319"/>
    </row>
    <row r="434" spans="7:9" x14ac:dyDescent="0.35">
      <c r="G434" s="421"/>
      <c r="H434" s="421"/>
      <c r="I434" s="421"/>
    </row>
    <row r="435" spans="7:9" x14ac:dyDescent="0.35">
      <c r="G435" s="319"/>
      <c r="H435" s="319"/>
      <c r="I435" s="319"/>
    </row>
    <row r="436" spans="7:9" x14ac:dyDescent="0.35">
      <c r="G436" s="319"/>
      <c r="H436" s="319"/>
      <c r="I436" s="319"/>
    </row>
    <row r="437" spans="7:9" x14ac:dyDescent="0.35">
      <c r="G437" s="559"/>
      <c r="H437" s="559"/>
      <c r="I437" s="559"/>
    </row>
    <row r="438" spans="7:9" x14ac:dyDescent="0.35">
      <c r="G438" s="319"/>
      <c r="H438" s="319"/>
      <c r="I438" s="319"/>
    </row>
    <row r="439" spans="7:9" x14ac:dyDescent="0.35">
      <c r="G439" s="319"/>
      <c r="H439" s="319"/>
      <c r="I439" s="319"/>
    </row>
    <row r="440" spans="7:9" x14ac:dyDescent="0.35">
      <c r="G440" s="319"/>
      <c r="H440" s="319"/>
      <c r="I440" s="319"/>
    </row>
    <row r="441" spans="7:9" x14ac:dyDescent="0.35">
      <c r="G441" s="319"/>
      <c r="H441" s="319"/>
      <c r="I441" s="319"/>
    </row>
    <row r="442" spans="7:9" x14ac:dyDescent="0.35">
      <c r="G442" s="319"/>
      <c r="H442" s="319"/>
      <c r="I442" s="319"/>
    </row>
    <row r="443" spans="7:9" x14ac:dyDescent="0.35">
      <c r="G443" s="319"/>
      <c r="H443" s="319"/>
      <c r="I443" s="319"/>
    </row>
    <row r="444" spans="7:9" x14ac:dyDescent="0.35">
      <c r="G444" s="319"/>
      <c r="H444" s="319"/>
      <c r="I444" s="319"/>
    </row>
    <row r="445" spans="7:9" x14ac:dyDescent="0.35">
      <c r="G445" s="319"/>
      <c r="H445" s="319"/>
      <c r="I445" s="319"/>
    </row>
    <row r="446" spans="7:9" x14ac:dyDescent="0.35">
      <c r="G446" s="319"/>
      <c r="H446" s="319"/>
      <c r="I446" s="319"/>
    </row>
    <row r="447" spans="7:9" x14ac:dyDescent="0.35">
      <c r="G447" s="319"/>
      <c r="H447" s="319"/>
      <c r="I447" s="319"/>
    </row>
    <row r="448" spans="7:9" x14ac:dyDescent="0.35">
      <c r="G448" s="319"/>
      <c r="H448" s="319"/>
      <c r="I448" s="319"/>
    </row>
    <row r="449" spans="7:9" x14ac:dyDescent="0.35">
      <c r="G449" s="319"/>
      <c r="H449" s="319"/>
      <c r="I449" s="319"/>
    </row>
    <row r="450" spans="7:9" x14ac:dyDescent="0.35">
      <c r="G450" s="319"/>
      <c r="H450" s="319"/>
      <c r="I450" s="319"/>
    </row>
    <row r="451" spans="7:9" x14ac:dyDescent="0.35">
      <c r="G451" s="319"/>
      <c r="H451" s="319"/>
      <c r="I451" s="319"/>
    </row>
    <row r="452" spans="7:9" x14ac:dyDescent="0.35">
      <c r="G452" s="319"/>
      <c r="H452" s="319"/>
      <c r="I452" s="319"/>
    </row>
    <row r="453" spans="7:9" x14ac:dyDescent="0.35">
      <c r="G453" s="558"/>
      <c r="H453" s="558"/>
      <c r="I453" s="558"/>
    </row>
    <row r="454" spans="7:9" x14ac:dyDescent="0.35">
      <c r="G454" s="319"/>
      <c r="H454" s="319"/>
      <c r="I454" s="319"/>
    </row>
  </sheetData>
  <mergeCells count="10">
    <mergeCell ref="K1:O2"/>
    <mergeCell ref="P1:T2"/>
    <mergeCell ref="U1:Y2"/>
    <mergeCell ref="D374:D375"/>
    <mergeCell ref="D376:D377"/>
    <mergeCell ref="A2:D2"/>
    <mergeCell ref="E1:J2"/>
    <mergeCell ref="B1:D1"/>
    <mergeCell ref="D370:D371"/>
    <mergeCell ref="D372:D373"/>
  </mergeCells>
  <phoneticPr fontId="30" type="noConversion"/>
  <hyperlinks>
    <hyperlink ref="B155" r:id="rId1" display="http://tescod1.eskom.co.za:84/Prt09BG/8000/8005.pdf" xr:uid="{00000000-0004-0000-0700-000000000000}"/>
    <hyperlink ref="B156" r:id="rId2" display="http://tescod1.eskom.co.za:84/Prt09BG/8000/8005.pdf" xr:uid="{00000000-0004-0000-0700-000001000000}"/>
    <hyperlink ref="B157" r:id="rId3" display="http://tescod1.eskom.co.za:84/Prt09BG/8000/8005.pdf" xr:uid="{00000000-0004-0000-0700-000002000000}"/>
    <hyperlink ref="B158" r:id="rId4" display="http://tescod1.eskom.co.za:84/Prt09BG/8000/8005.pdf" xr:uid="{00000000-0004-0000-0700-000003000000}"/>
    <hyperlink ref="B159" r:id="rId5" display="http://tescod1.eskom.co.za:84/Prt09BG/8000/8005.pdf" xr:uid="{00000000-0004-0000-0700-000004000000}"/>
    <hyperlink ref="B160" r:id="rId6" display="http://tescod1.eskom.co.za:84/Prt09BG/8000/8005.pdf" xr:uid="{00000000-0004-0000-0700-000005000000}"/>
    <hyperlink ref="B161" r:id="rId7" display="http://tescod1.eskom.co.za:84/Prt09BG/8000/8005.pdf" xr:uid="{00000000-0004-0000-0700-000006000000}"/>
    <hyperlink ref="B162" r:id="rId8" display="http://tescod1.eskom.co.za:84/Prt09BG/8000/8005.pdf" xr:uid="{00000000-0004-0000-0700-000007000000}"/>
    <hyperlink ref="B182" r:id="rId9" display="http://tescod1.eskom.co.za:84/Prt09BG/8000/8005.pdf" xr:uid="{00000000-0004-0000-0700-000008000000}"/>
    <hyperlink ref="B183" r:id="rId10" display="http://tescod1.eskom.co.za:84/Prt09BG/8000/8005.pdf" xr:uid="{00000000-0004-0000-0700-000009000000}"/>
    <hyperlink ref="B184" r:id="rId11" display="http://tescod1.eskom.co.za:84/Prt09BG/8000/8005.pdf" xr:uid="{00000000-0004-0000-0700-00000A000000}"/>
    <hyperlink ref="B185" r:id="rId12" display="http://tescod1.eskom.co.za:84/Prt09BG/8000/8005.pdf" xr:uid="{00000000-0004-0000-0700-00000B000000}"/>
    <hyperlink ref="B186" r:id="rId13" display="http://tescod1.eskom.co.za:84/Prt09BG/8000/8005.pdf" xr:uid="{00000000-0004-0000-0700-00000C000000}"/>
    <hyperlink ref="B187" r:id="rId14" display="http://tescod1.eskom.co.za:84/Prt09BG/8000/8005.pdf" xr:uid="{00000000-0004-0000-0700-00000D000000}"/>
    <hyperlink ref="B188" r:id="rId15" display="http://tescod1.eskom.co.za:84/Prt09BG/8000/8005.pdf" xr:uid="{00000000-0004-0000-0700-00000E000000}"/>
    <hyperlink ref="B189" r:id="rId16" display="http://tescod1.eskom.co.za:84/Prt09BG/8000/8005.pdf" xr:uid="{00000000-0004-0000-0700-00000F000000}"/>
    <hyperlink ref="B190" r:id="rId17" display="http://tescod1.eskom.co.za:84/Prt09BG/8000/8005.pdf" xr:uid="{00000000-0004-0000-0700-000010000000}"/>
    <hyperlink ref="B191" r:id="rId18" display="http://tescod1.eskom.co.za:84/Prt09BG/8000/8005.pdf" xr:uid="{00000000-0004-0000-0700-000011000000}"/>
    <hyperlink ref="B231" r:id="rId19" display="http://tescod1.eskom.co.za:84/Prt09BG/8000/8016.PDF" xr:uid="{00000000-0004-0000-0700-000012000000}"/>
    <hyperlink ref="B232" r:id="rId20" display="http://tescod1.eskom.co.za:84/Prt09BG/8000/8016.PDF" xr:uid="{00000000-0004-0000-0700-000013000000}"/>
    <hyperlink ref="B233" r:id="rId21" display="http://tescod1.eskom.co.za:84/Prt09BG/8000/8017.PDF" xr:uid="{00000000-0004-0000-0700-000014000000}"/>
    <hyperlink ref="B234" r:id="rId22" display="http://tescod1.eskom.co.za:84/Prt09BG/8000/8017.PDF" xr:uid="{00000000-0004-0000-0700-000015000000}"/>
    <hyperlink ref="B235" r:id="rId23" display="http://tescod1.eskom.co.za:84/Prt09BG/8000/8017.PDF" xr:uid="{00000000-0004-0000-0700-000016000000}"/>
    <hyperlink ref="B236" r:id="rId24" display="http://tescod1.eskom.co.za:84/Prt09BG/8000/8017.PDF" xr:uid="{00000000-0004-0000-0700-000017000000}"/>
    <hyperlink ref="B237" r:id="rId25" display="http://tescod1.eskom.co.za:84/Prt09BG/8000/8017.PDF" xr:uid="{00000000-0004-0000-0700-000018000000}"/>
    <hyperlink ref="B238" r:id="rId26" display="http://tescod1.eskom.co.za:84/Prt09BG/8000/8017.PDF" xr:uid="{00000000-0004-0000-0700-000019000000}"/>
    <hyperlink ref="B239" r:id="rId27" display="http://tescod1.eskom.co.za:84/Prt09BG/8000/8017.PDF" xr:uid="{00000000-0004-0000-0700-00001A000000}"/>
    <hyperlink ref="B240" r:id="rId28" display="http://tescod1.eskom.co.za:84/Prt09BG/8000/8017.PDF" xr:uid="{00000000-0004-0000-0700-00001B000000}"/>
    <hyperlink ref="B241" r:id="rId29" display="http://tescod1.eskom.co.za:84/Prt09BG/8000/8017.PDF" xr:uid="{00000000-0004-0000-0700-00001C000000}"/>
    <hyperlink ref="B242" r:id="rId30" display="http://tescod1.eskom.co.za:84/Prt09BG/8000/8017.PDF" xr:uid="{00000000-0004-0000-0700-00001D000000}"/>
    <hyperlink ref="B243" r:id="rId31" display="http://tescod1.eskom.co.za:84/Prt09BG/8000/8017.PDF" xr:uid="{00000000-0004-0000-0700-00001E000000}"/>
    <hyperlink ref="B244" r:id="rId32" display="http://tescod1.eskom.co.za:84/Prt09BG/8000/8017.PDF" xr:uid="{00000000-0004-0000-0700-00001F000000}"/>
    <hyperlink ref="B245" r:id="rId33" display="http://tescod1.eskom.co.za:84/Prt09BG/8000/8017.PDF" xr:uid="{00000000-0004-0000-0700-000020000000}"/>
    <hyperlink ref="B246" r:id="rId34" display="http://tescod1.eskom.co.za:84/Prt09BG/8000/8017.PDF" xr:uid="{00000000-0004-0000-0700-000021000000}"/>
    <hyperlink ref="B247" r:id="rId35" display="http://tescod1.eskom.co.za:84/Prt09BG/8000/8017.PDF" xr:uid="{00000000-0004-0000-0700-000022000000}"/>
    <hyperlink ref="B248" r:id="rId36" display="http://tescod1.eskom.co.za:84/Prt09BG/8000/8017.PDF" xr:uid="{00000000-0004-0000-0700-000023000000}"/>
    <hyperlink ref="B249" r:id="rId37" display="http://tescod1.eskom.co.za:84/Prt09BG/8000/8017.PDF" xr:uid="{00000000-0004-0000-0700-000024000000}"/>
    <hyperlink ref="B250" r:id="rId38" display="http://tescod1.eskom.co.za:84/Prt09BG/8000/8017.PDF" xr:uid="{00000000-0004-0000-0700-000025000000}"/>
    <hyperlink ref="B251" r:id="rId39" display="http://tescod1.eskom.co.za:84/Prt09BG/8000/8017.PDF" xr:uid="{00000000-0004-0000-0700-000026000000}"/>
    <hyperlink ref="B252" r:id="rId40" display="http://tescod1.eskom.co.za:84/Prt09BG/8000/8017.PDF" xr:uid="{00000000-0004-0000-0700-000027000000}"/>
    <hyperlink ref="B253" r:id="rId41" display="http://tescod1.eskom.co.za:84/Prt09BG/8000/8017.PDF" xr:uid="{00000000-0004-0000-0700-000028000000}"/>
    <hyperlink ref="B254" r:id="rId42" display="http://tescod1.eskom.co.za:84/Prt09BG/8000/8017.PDF" xr:uid="{00000000-0004-0000-0700-000029000000}"/>
    <hyperlink ref="B255" r:id="rId43" display="http://tescod1.eskom.co.za:84/Prt09BG/8000/8017.PDF" xr:uid="{00000000-0004-0000-0700-00002A000000}"/>
    <hyperlink ref="B256" r:id="rId44" display="http://tescod1.eskom.co.za:84/Prt09BG/8000/8017.PDF" xr:uid="{00000000-0004-0000-0700-00002B000000}"/>
    <hyperlink ref="B257" r:id="rId45" display="http://tescod1.eskom.co.za:84/Prt09BG/8000/8017.PDF" xr:uid="{00000000-0004-0000-0700-00002C000000}"/>
    <hyperlink ref="B258" r:id="rId46" display="http://tescod1.eskom.co.za:84/Prt09BG/8000/8017.PDF" xr:uid="{00000000-0004-0000-0700-00002D000000}"/>
    <hyperlink ref="B259" r:id="rId47" display="http://tescod1.eskom.co.za:84/Prt09BG/8000/8017.PDF" xr:uid="{00000000-0004-0000-0700-00002E000000}"/>
    <hyperlink ref="B260" r:id="rId48" display="http://tescod1.eskom.co.za:84/Prt09BG/8000/8017.PDF" xr:uid="{00000000-0004-0000-0700-00002F000000}"/>
    <hyperlink ref="B261" r:id="rId49" display="http://tescod1.eskom.co.za:84/Prt09BG/8000/8017.PDF" xr:uid="{00000000-0004-0000-0700-000030000000}"/>
    <hyperlink ref="B262" r:id="rId50" display="http://tescod1.eskom.co.za:84/Prt09BG/8000/8017.PDF" xr:uid="{00000000-0004-0000-0700-000031000000}"/>
    <hyperlink ref="B263" r:id="rId51" display="http://tescod1.eskom.co.za:84/Prt09BG/8000/8017.PDF" xr:uid="{00000000-0004-0000-0700-000032000000}"/>
    <hyperlink ref="B264" r:id="rId52" display="http://tescod1.eskom.co.za:84/Prt09BG/8000/8017.PDF" xr:uid="{00000000-0004-0000-0700-000033000000}"/>
    <hyperlink ref="B282" r:id="rId53" display="http://tescod1.eskom.co.za:84/Prt09BG/8000/8007.PDF" xr:uid="{00000000-0004-0000-0700-000034000000}"/>
    <hyperlink ref="B283" r:id="rId54" display="http://tescod1.eskom.co.za:84/Prt09BG/8000/8007.PDF" xr:uid="{00000000-0004-0000-0700-000035000000}"/>
    <hyperlink ref="B284" r:id="rId55" display="http://tescod1.eskom.co.za:84/Prt09BG/8000/8007.PDF" xr:uid="{00000000-0004-0000-0700-000036000000}"/>
    <hyperlink ref="B285" r:id="rId56" display="http://tescod1.eskom.co.za:84/Prt09BG/8000/8007.PDF" xr:uid="{00000000-0004-0000-0700-000037000000}"/>
    <hyperlink ref="B286" r:id="rId57" display="http://tescod1.eskom.co.za:84/Prt09BG/8000/8007.PDF" xr:uid="{00000000-0004-0000-0700-000038000000}"/>
    <hyperlink ref="B287" r:id="rId58" display="http://tescod1.eskom.co.za:84/Prt09BG/8000/8007.PDF" xr:uid="{00000000-0004-0000-0700-000039000000}"/>
    <hyperlink ref="B288" r:id="rId59" display="http://tescod1.eskom.co.za:84/Prt09BG/8000/8007.PDF" xr:uid="{00000000-0004-0000-0700-00003A000000}"/>
    <hyperlink ref="B289" r:id="rId60" display="http://tescod1.eskom.co.za:84/Prt09BG/8000/8007.PDF" xr:uid="{00000000-0004-0000-0700-00003B000000}"/>
    <hyperlink ref="B294" r:id="rId61" display="http://tescod1.eskom.co.za:84/Prt09BG/8000/8008.PDF" xr:uid="{00000000-0004-0000-0700-00003C000000}"/>
    <hyperlink ref="B295" r:id="rId62" display="http://tescod1.eskom.co.za:84/Prt09BG/8000/8008.PDF" xr:uid="{00000000-0004-0000-0700-00003D000000}"/>
    <hyperlink ref="B296" r:id="rId63" display="http://tescod1.eskom.co.za:84/Prt09BG/8000/8008.PDF" xr:uid="{00000000-0004-0000-0700-00003E000000}"/>
    <hyperlink ref="B297" r:id="rId64" display="http://tescod1.eskom.co.za:84/Prt09BG/8000/8008.PDF" xr:uid="{00000000-0004-0000-0700-00003F000000}"/>
    <hyperlink ref="B298" r:id="rId65" display="http://tescod1.eskom.co.za:84/Prt09BG/8000/8008.PDF" xr:uid="{00000000-0004-0000-0700-000040000000}"/>
    <hyperlink ref="B299" r:id="rId66" display="http://tescod1.eskom.co.za:84/Prt09BG/8000/8008.pdf" xr:uid="{00000000-0004-0000-0700-000041000000}"/>
    <hyperlink ref="B301" r:id="rId67" display="http://tescod1.eskom.co.za:84/Prt09BG/8000/8008.PDF" xr:uid="{00000000-0004-0000-0700-000042000000}"/>
    <hyperlink ref="B302" r:id="rId68" display="http://tescod1.eskom.co.za:84/Prt09BG/8000/8008.PDF" xr:uid="{00000000-0004-0000-0700-000043000000}"/>
    <hyperlink ref="B303" r:id="rId69" display="http://tescod1.eskom.co.za:84/Prt09BG/8000/8008.PDF" xr:uid="{00000000-0004-0000-0700-000044000000}"/>
    <hyperlink ref="B304" r:id="rId70" display="http://tescod1.eskom.co.za:84/Prt09BG/8000/8008.PDF" xr:uid="{00000000-0004-0000-0700-000045000000}"/>
    <hyperlink ref="B305" r:id="rId71" display="http://tescod1.eskom.co.za:84/Prt09BG/8000/8008.PDF" xr:uid="{00000000-0004-0000-0700-000046000000}"/>
    <hyperlink ref="B306" r:id="rId72" display="http://tescod1.eskom.co.za:84/Prt09BG/8000/8008.PDF" xr:uid="{00000000-0004-0000-0700-000047000000}"/>
    <hyperlink ref="B307" r:id="rId73" display="http://tescod1.eskom.co.za:84/Prt09BG/8000/8008.PDF" xr:uid="{00000000-0004-0000-0700-000048000000}"/>
    <hyperlink ref="B308" r:id="rId74" display="http://tescod1.eskom.co.za:84/Prt09BG/8000/8008.PDF" xr:uid="{00000000-0004-0000-0700-000049000000}"/>
    <hyperlink ref="B309" r:id="rId75" display="http://tescod1.eskom.co.za:84/Prt09BG/8000/8008.PDF" xr:uid="{00000000-0004-0000-0700-00004A000000}"/>
    <hyperlink ref="B310" r:id="rId76" display="http://tescod1.eskom.co.za:84/Prt09BG/8000/8008.PDF" xr:uid="{00000000-0004-0000-0700-00004B000000}"/>
    <hyperlink ref="B311" r:id="rId77" display="http://tescod1.eskom.co.za:84/Prt09BG/8000/8008.PDF" xr:uid="{00000000-0004-0000-0700-00004C000000}"/>
    <hyperlink ref="B312" r:id="rId78" display="http://tescod1.eskom.co.za:84/Prt09BG/8000/8008.PDF" xr:uid="{00000000-0004-0000-0700-00004D000000}"/>
    <hyperlink ref="B313" r:id="rId79" display="http://tescod1.eskom.co.za:84/Prt09BG/8000/8008.PDF" xr:uid="{00000000-0004-0000-0700-00004E000000}"/>
    <hyperlink ref="B314" r:id="rId80" display="http://tescod1.eskom.co.za:84/Prt09BG/8000/8021.PDF" xr:uid="{00000000-0004-0000-0700-00004F000000}"/>
    <hyperlink ref="B315" r:id="rId81" display="http://tescod1.eskom.co.za:84/Prt09BG/8000/8021.PDF" xr:uid="{00000000-0004-0000-0700-000050000000}"/>
    <hyperlink ref="B316" r:id="rId82" display="http://tescod1.eskom.co.za:84/Prt09BG/8000/8021.PDF" xr:uid="{00000000-0004-0000-0700-000051000000}"/>
    <hyperlink ref="B317" r:id="rId83" display="http://tescod1.eskom.co.za:84/Prt09BG/8000/8021.PDF" xr:uid="{00000000-0004-0000-0700-000052000000}"/>
    <hyperlink ref="B318" r:id="rId84" display="http://tescod1.eskom.co.za:84/Prt09BG/8000/8021.PDF" xr:uid="{00000000-0004-0000-0700-000053000000}"/>
    <hyperlink ref="B319" r:id="rId85" display="http://tescod1.eskom.co.za:84/Prt09BG/8000/8021.PDF" xr:uid="{00000000-0004-0000-0700-000054000000}"/>
    <hyperlink ref="B320" r:id="rId86" display="http://tescod1.eskom.co.za:84/Prt09BG/8000/8021.PDF" xr:uid="{00000000-0004-0000-0700-000055000000}"/>
    <hyperlink ref="B321" r:id="rId87" display="http://tescod1.eskom.co.za:84/Prt09BG/8000/8021.PDF" xr:uid="{00000000-0004-0000-0700-000056000000}"/>
    <hyperlink ref="B322" r:id="rId88" display="http://tescod1.eskom.co.za:84/Prt09BG/8000/8021.PDF" xr:uid="{00000000-0004-0000-0700-000057000000}"/>
    <hyperlink ref="B323" r:id="rId89" display="http://tescod1.eskom.co.za:84/Prt09BG/8000/8021.PDF" xr:uid="{00000000-0004-0000-0700-000058000000}"/>
    <hyperlink ref="B324" r:id="rId90" display="http://tescod1.eskom.co.za:84/Prt09BG/8000/8021.PDF" xr:uid="{00000000-0004-0000-0700-000059000000}"/>
    <hyperlink ref="B325" r:id="rId91" display="http://tescod1.eskom.co.za:84/Prt09BG/8000/8021.PDF" xr:uid="{00000000-0004-0000-0700-00005A000000}"/>
    <hyperlink ref="B326" r:id="rId92" display="http://tescod1.eskom.co.za:84/Prt09BG/8000/8021.PDF" xr:uid="{00000000-0004-0000-0700-00005B000000}"/>
    <hyperlink ref="B327" r:id="rId93" display="http://tescod1.eskom.co.za:84/Prt09BG/8000/8021.PDF" xr:uid="{00000000-0004-0000-0700-00005C000000}"/>
    <hyperlink ref="B328" r:id="rId94" display="http://tescod1.eskom.co.za:84/Prt09BG/8000/8021.PDF" xr:uid="{00000000-0004-0000-0700-00005D000000}"/>
    <hyperlink ref="B329" r:id="rId95" display="http://tescod1.eskom.co.za:84/Prt09BG/8000/8021.PDF" xr:uid="{00000000-0004-0000-0700-00005E000000}"/>
    <hyperlink ref="B330" r:id="rId96" display="http://tescod1.eskom.co.za:84/Prt09BG/8000/8021.PDF" xr:uid="{00000000-0004-0000-0700-00005F000000}"/>
    <hyperlink ref="B331" r:id="rId97" display="http://tescod1.eskom.co.za:84/Prt09BG/8000/8021.PDF" xr:uid="{00000000-0004-0000-0700-000060000000}"/>
    <hyperlink ref="B332" r:id="rId98" display="http://tescod1.eskom.co.za:84/Prt09BG/8000/8021.PDF" xr:uid="{00000000-0004-0000-0700-000061000000}"/>
    <hyperlink ref="B300" r:id="rId99" display="http://tescod1.eskom.co.za:84/Prt09BG/8000/8008.PDF" xr:uid="{00000000-0004-0000-0700-000062000000}"/>
  </hyperlinks>
  <pageMargins left="0.25" right="0.25" top="0.75" bottom="0.75" header="0.3" footer="0.3"/>
  <pageSetup paperSize="9" scale="54" fitToHeight="0" orientation="portrait" r:id="rId1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pageSetUpPr fitToPage="1"/>
  </sheetPr>
  <dimension ref="A1:AA580"/>
  <sheetViews>
    <sheetView view="pageBreakPreview" zoomScale="70" zoomScaleNormal="100" zoomScaleSheetLayoutView="70" workbookViewId="0">
      <pane ySplit="2" topLeftCell="A3" activePane="bottomLeft" state="frozen"/>
      <selection activeCell="AN16" sqref="AN16"/>
      <selection pane="bottomLeft" activeCell="AN16" sqref="AN16"/>
    </sheetView>
  </sheetViews>
  <sheetFormatPr defaultColWidth="9.1796875" defaultRowHeight="15.5" x14ac:dyDescent="0.35"/>
  <cols>
    <col min="1" max="1" width="9.1796875" style="4" customWidth="1"/>
    <col min="2" max="2" width="10" style="4" customWidth="1"/>
    <col min="3" max="3" width="72.6328125" style="3" customWidth="1"/>
    <col min="4" max="4" width="8.81640625" style="3" customWidth="1"/>
    <col min="5" max="5" width="9.26953125" style="485" customWidth="1"/>
    <col min="6" max="6" width="16" style="560" customWidth="1"/>
    <col min="7" max="7" width="16.54296875" style="485" customWidth="1"/>
    <col min="8" max="8" width="11.453125" style="333" hidden="1" customWidth="1"/>
    <col min="9" max="9" width="17.7265625" style="323" hidden="1" customWidth="1"/>
    <col min="10" max="10" width="11.36328125" style="333" hidden="1" customWidth="1"/>
    <col min="11" max="11" width="17.7265625" style="323" hidden="1" customWidth="1"/>
    <col min="12" max="12" width="11.36328125" style="333" hidden="1" customWidth="1"/>
    <col min="13" max="13" width="17.7265625" style="323" hidden="1" customWidth="1"/>
    <col min="14" max="14" width="11.36328125" style="333" hidden="1" customWidth="1"/>
    <col min="15" max="15" width="17.7265625" style="323" hidden="1" customWidth="1"/>
    <col min="16" max="16" width="11.36328125" style="333" hidden="1" customWidth="1"/>
    <col min="17" max="17" width="17.7265625" style="323" hidden="1" customWidth="1"/>
    <col min="18" max="18" width="11.36328125" style="333" hidden="1" customWidth="1"/>
    <col min="19" max="19" width="17.7265625" style="323" hidden="1" customWidth="1"/>
    <col min="20" max="20" width="11.36328125" style="333" hidden="1" customWidth="1"/>
    <col min="21" max="21" width="17.7265625" style="323" hidden="1" customWidth="1"/>
    <col min="22" max="22" width="11.36328125" style="333" hidden="1" customWidth="1"/>
    <col min="23" max="23" width="17.7265625" style="323" hidden="1" customWidth="1"/>
    <col min="24" max="24" width="11.36328125" style="333" hidden="1" customWidth="1"/>
    <col min="25" max="25" width="17.7265625" style="323" hidden="1" customWidth="1"/>
    <col min="26" max="26" width="11.36328125" style="333" hidden="1" customWidth="1"/>
    <col min="27" max="27" width="17.7265625" style="323" hidden="1" customWidth="1"/>
    <col min="28" max="16384" width="9.1796875" style="3"/>
  </cols>
  <sheetData>
    <row r="1" spans="1:27" s="85" customFormat="1" ht="49" customHeight="1" x14ac:dyDescent="0.35">
      <c r="A1" s="285" t="s">
        <v>981</v>
      </c>
      <c r="B1" s="1271" t="s">
        <v>1720</v>
      </c>
      <c r="C1" s="1272"/>
      <c r="D1" s="1273"/>
      <c r="E1" s="1268" t="s">
        <v>3142</v>
      </c>
      <c r="F1" s="1269"/>
      <c r="G1" s="1270"/>
      <c r="H1" s="1265" t="s">
        <v>3155</v>
      </c>
      <c r="I1" s="1266"/>
      <c r="J1" s="1265" t="s">
        <v>3154</v>
      </c>
      <c r="K1" s="1266"/>
      <c r="L1" s="1267" t="s">
        <v>3153</v>
      </c>
      <c r="M1" s="1267"/>
      <c r="N1" s="1265" t="s">
        <v>3152</v>
      </c>
      <c r="O1" s="1266"/>
      <c r="P1" s="1265" t="s">
        <v>3151</v>
      </c>
      <c r="Q1" s="1267"/>
      <c r="R1" s="1265" t="s">
        <v>3150</v>
      </c>
      <c r="S1" s="1266"/>
      <c r="T1" s="1265" t="s">
        <v>3149</v>
      </c>
      <c r="U1" s="1267"/>
      <c r="V1" s="1265" t="s">
        <v>3148</v>
      </c>
      <c r="W1" s="1266"/>
      <c r="X1" s="1265" t="s">
        <v>3147</v>
      </c>
      <c r="Y1" s="1267"/>
      <c r="Z1" s="1265" t="s">
        <v>3146</v>
      </c>
      <c r="AA1" s="1266"/>
    </row>
    <row r="2" spans="1:27" s="376" customFormat="1" ht="41" customHeight="1" thickBot="1" x14ac:dyDescent="0.4">
      <c r="A2" s="365" t="s">
        <v>1</v>
      </c>
      <c r="B2" s="543" t="s">
        <v>2</v>
      </c>
      <c r="C2" s="367" t="s">
        <v>3</v>
      </c>
      <c r="D2" s="368" t="s">
        <v>4</v>
      </c>
      <c r="E2" s="572" t="s">
        <v>3141</v>
      </c>
      <c r="F2" s="369" t="s">
        <v>3156</v>
      </c>
      <c r="G2" s="544" t="s">
        <v>193</v>
      </c>
      <c r="H2" s="370" t="s">
        <v>3161</v>
      </c>
      <c r="I2" s="371" t="s">
        <v>193</v>
      </c>
      <c r="J2" s="370" t="s">
        <v>3161</v>
      </c>
      <c r="K2" s="371" t="s">
        <v>193</v>
      </c>
      <c r="L2" s="586" t="s">
        <v>3161</v>
      </c>
      <c r="M2" s="584" t="s">
        <v>193</v>
      </c>
      <c r="N2" s="370" t="s">
        <v>3161</v>
      </c>
      <c r="O2" s="371" t="s">
        <v>193</v>
      </c>
      <c r="P2" s="370" t="s">
        <v>3161</v>
      </c>
      <c r="Q2" s="584" t="s">
        <v>193</v>
      </c>
      <c r="R2" s="370" t="s">
        <v>3161</v>
      </c>
      <c r="S2" s="371" t="s">
        <v>193</v>
      </c>
      <c r="T2" s="370" t="s">
        <v>3161</v>
      </c>
      <c r="U2" s="584" t="s">
        <v>193</v>
      </c>
      <c r="V2" s="370" t="s">
        <v>3161</v>
      </c>
      <c r="W2" s="371" t="s">
        <v>193</v>
      </c>
      <c r="X2" s="370" t="s">
        <v>3161</v>
      </c>
      <c r="Y2" s="584" t="s">
        <v>193</v>
      </c>
      <c r="Z2" s="370" t="s">
        <v>3161</v>
      </c>
      <c r="AA2" s="371" t="s">
        <v>193</v>
      </c>
    </row>
    <row r="3" spans="1:27" s="39" customFormat="1" ht="51" customHeight="1" x14ac:dyDescent="0.35">
      <c r="A3" s="1274" t="s">
        <v>622</v>
      </c>
      <c r="B3" s="1275"/>
      <c r="C3" s="1276"/>
      <c r="D3" s="1291"/>
      <c r="E3" s="573"/>
      <c r="F3" s="1292"/>
      <c r="G3" s="364"/>
      <c r="H3" s="396"/>
      <c r="I3" s="313"/>
      <c r="J3" s="396"/>
      <c r="K3" s="313"/>
      <c r="L3" s="589"/>
      <c r="M3" s="590"/>
      <c r="N3" s="396"/>
      <c r="O3" s="313"/>
      <c r="P3" s="396"/>
      <c r="Q3" s="590"/>
      <c r="R3" s="396"/>
      <c r="S3" s="313"/>
      <c r="T3" s="396"/>
      <c r="U3" s="590"/>
      <c r="V3" s="396"/>
      <c r="W3" s="313"/>
      <c r="X3" s="396"/>
      <c r="Y3" s="590"/>
      <c r="Z3" s="396"/>
      <c r="AA3" s="313"/>
    </row>
    <row r="4" spans="1:27" s="39" customFormat="1" ht="52" customHeight="1" x14ac:dyDescent="0.35">
      <c r="A4" s="1277" t="s">
        <v>1721</v>
      </c>
      <c r="B4" s="1278"/>
      <c r="C4" s="1279"/>
      <c r="D4" s="570"/>
      <c r="E4" s="354"/>
      <c r="F4" s="266"/>
      <c r="G4" s="312"/>
      <c r="H4" s="396"/>
      <c r="I4" s="313"/>
      <c r="J4" s="396"/>
      <c r="K4" s="313"/>
      <c r="L4" s="589"/>
      <c r="M4" s="590"/>
      <c r="N4" s="396"/>
      <c r="O4" s="313"/>
      <c r="P4" s="396"/>
      <c r="Q4" s="590"/>
      <c r="R4" s="396"/>
      <c r="S4" s="313"/>
      <c r="T4" s="396"/>
      <c r="U4" s="590"/>
      <c r="V4" s="396"/>
      <c r="W4" s="313"/>
      <c r="X4" s="396"/>
      <c r="Y4" s="590"/>
      <c r="Z4" s="396"/>
      <c r="AA4" s="313"/>
    </row>
    <row r="5" spans="1:27" s="39" customFormat="1" ht="42" x14ac:dyDescent="0.35">
      <c r="A5" s="161">
        <v>9.1</v>
      </c>
      <c r="B5" s="166"/>
      <c r="C5" s="569" t="s">
        <v>1738</v>
      </c>
      <c r="D5" s="571"/>
      <c r="E5" s="354"/>
      <c r="F5" s="567"/>
      <c r="G5" s="312"/>
      <c r="H5" s="396"/>
      <c r="I5" s="313"/>
      <c r="J5" s="396"/>
      <c r="K5" s="313"/>
      <c r="L5" s="589"/>
      <c r="M5" s="590"/>
      <c r="N5" s="396"/>
      <c r="O5" s="313"/>
      <c r="P5" s="396"/>
      <c r="Q5" s="590"/>
      <c r="R5" s="396"/>
      <c r="S5" s="313"/>
      <c r="T5" s="396"/>
      <c r="U5" s="590"/>
      <c r="V5" s="396"/>
      <c r="W5" s="313"/>
      <c r="X5" s="396"/>
      <c r="Y5" s="590"/>
      <c r="Z5" s="396"/>
      <c r="AA5" s="313"/>
    </row>
    <row r="6" spans="1:27" s="18" customFormat="1" x14ac:dyDescent="0.35">
      <c r="A6" s="15" t="s">
        <v>653</v>
      </c>
      <c r="B6" s="16"/>
      <c r="C6" s="111" t="s">
        <v>1727</v>
      </c>
      <c r="D6" s="31" t="s">
        <v>21</v>
      </c>
      <c r="E6" s="357"/>
      <c r="F6" s="568"/>
      <c r="G6" s="315">
        <f>F6*E6</f>
        <v>0</v>
      </c>
      <c r="H6" s="337"/>
      <c r="I6" s="314">
        <f>H6*F6</f>
        <v>0</v>
      </c>
      <c r="J6" s="337"/>
      <c r="K6" s="314">
        <f>J6*F6</f>
        <v>0</v>
      </c>
      <c r="L6" s="587"/>
      <c r="M6" s="585">
        <f>L6*F6</f>
        <v>0</v>
      </c>
      <c r="N6" s="337"/>
      <c r="O6" s="314">
        <f>N6*F6</f>
        <v>0</v>
      </c>
      <c r="P6" s="337"/>
      <c r="Q6" s="585">
        <f>P6*F6</f>
        <v>0</v>
      </c>
      <c r="R6" s="337"/>
      <c r="S6" s="314">
        <f>R6*F6</f>
        <v>0</v>
      </c>
      <c r="T6" s="337"/>
      <c r="U6" s="585">
        <f>T6*F6</f>
        <v>0</v>
      </c>
      <c r="V6" s="337"/>
      <c r="W6" s="314">
        <f>V6*F6</f>
        <v>0</v>
      </c>
      <c r="X6" s="337"/>
      <c r="Y6" s="585">
        <f>X6*F6</f>
        <v>0</v>
      </c>
      <c r="Z6" s="337"/>
      <c r="AA6" s="314">
        <f>Z6*F6</f>
        <v>0</v>
      </c>
    </row>
    <row r="7" spans="1:27" s="18" customFormat="1" x14ac:dyDescent="0.35">
      <c r="A7" s="15" t="s">
        <v>654</v>
      </c>
      <c r="B7" s="16"/>
      <c r="C7" s="111" t="s">
        <v>1728</v>
      </c>
      <c r="D7" s="31" t="s">
        <v>21</v>
      </c>
      <c r="E7" s="357"/>
      <c r="F7" s="568"/>
      <c r="G7" s="315">
        <f t="shared" ref="G7:G16" si="0">F7*E7</f>
        <v>0</v>
      </c>
      <c r="H7" s="337"/>
      <c r="I7" s="314">
        <f t="shared" ref="I7:I16" si="1">H7*F7</f>
        <v>0</v>
      </c>
      <c r="J7" s="337"/>
      <c r="K7" s="314">
        <f t="shared" ref="K7:K16" si="2">J7*F7</f>
        <v>0</v>
      </c>
      <c r="L7" s="587"/>
      <c r="M7" s="585">
        <f t="shared" ref="M7:M16" si="3">L7*F7</f>
        <v>0</v>
      </c>
      <c r="N7" s="337"/>
      <c r="O7" s="314">
        <f t="shared" ref="O7:O16" si="4">N7*F7</f>
        <v>0</v>
      </c>
      <c r="P7" s="337"/>
      <c r="Q7" s="585">
        <f t="shared" ref="Q7:Q16" si="5">P7*F7</f>
        <v>0</v>
      </c>
      <c r="R7" s="337"/>
      <c r="S7" s="314">
        <f t="shared" ref="S7:S16" si="6">R7*F7</f>
        <v>0</v>
      </c>
      <c r="T7" s="337"/>
      <c r="U7" s="585">
        <f t="shared" ref="U7:U16" si="7">T7*F7</f>
        <v>0</v>
      </c>
      <c r="V7" s="337"/>
      <c r="W7" s="314">
        <f t="shared" ref="W7:W16" si="8">V7*F7</f>
        <v>0</v>
      </c>
      <c r="X7" s="337"/>
      <c r="Y7" s="585">
        <f t="shared" ref="Y7:Y16" si="9">X7*F7</f>
        <v>0</v>
      </c>
      <c r="Z7" s="337"/>
      <c r="AA7" s="314">
        <f t="shared" ref="AA7:AA16" si="10">Z7*F7</f>
        <v>0</v>
      </c>
    </row>
    <row r="8" spans="1:27" s="18" customFormat="1" x14ac:dyDescent="0.35">
      <c r="A8" s="15" t="s">
        <v>655</v>
      </c>
      <c r="B8" s="16"/>
      <c r="C8" s="111" t="s">
        <v>1729</v>
      </c>
      <c r="D8" s="31" t="s">
        <v>21</v>
      </c>
      <c r="E8" s="357"/>
      <c r="F8" s="568"/>
      <c r="G8" s="315">
        <f t="shared" si="0"/>
        <v>0</v>
      </c>
      <c r="H8" s="337"/>
      <c r="I8" s="314">
        <f t="shared" si="1"/>
        <v>0</v>
      </c>
      <c r="J8" s="337"/>
      <c r="K8" s="314">
        <f t="shared" si="2"/>
        <v>0</v>
      </c>
      <c r="L8" s="587"/>
      <c r="M8" s="585">
        <f t="shared" si="3"/>
        <v>0</v>
      </c>
      <c r="N8" s="337"/>
      <c r="O8" s="314">
        <f t="shared" si="4"/>
        <v>0</v>
      </c>
      <c r="P8" s="337"/>
      <c r="Q8" s="585">
        <f t="shared" si="5"/>
        <v>0</v>
      </c>
      <c r="R8" s="337"/>
      <c r="S8" s="314">
        <f t="shared" si="6"/>
        <v>0</v>
      </c>
      <c r="T8" s="337"/>
      <c r="U8" s="585">
        <f t="shared" si="7"/>
        <v>0</v>
      </c>
      <c r="V8" s="337"/>
      <c r="W8" s="314">
        <f t="shared" si="8"/>
        <v>0</v>
      </c>
      <c r="X8" s="337"/>
      <c r="Y8" s="585">
        <f t="shared" si="9"/>
        <v>0</v>
      </c>
      <c r="Z8" s="337"/>
      <c r="AA8" s="314">
        <f t="shared" si="10"/>
        <v>0</v>
      </c>
    </row>
    <row r="9" spans="1:27" s="18" customFormat="1" x14ac:dyDescent="0.35">
      <c r="A9" s="15" t="s">
        <v>656</v>
      </c>
      <c r="B9" s="16"/>
      <c r="C9" s="111" t="s">
        <v>1730</v>
      </c>
      <c r="D9" s="31" t="s">
        <v>21</v>
      </c>
      <c r="E9" s="357"/>
      <c r="F9" s="568"/>
      <c r="G9" s="315">
        <f t="shared" si="0"/>
        <v>0</v>
      </c>
      <c r="H9" s="337"/>
      <c r="I9" s="314">
        <f t="shared" si="1"/>
        <v>0</v>
      </c>
      <c r="J9" s="337"/>
      <c r="K9" s="314">
        <f t="shared" si="2"/>
        <v>0</v>
      </c>
      <c r="L9" s="587"/>
      <c r="M9" s="585">
        <f t="shared" si="3"/>
        <v>0</v>
      </c>
      <c r="N9" s="337"/>
      <c r="O9" s="314">
        <f t="shared" si="4"/>
        <v>0</v>
      </c>
      <c r="P9" s="337"/>
      <c r="Q9" s="585">
        <f t="shared" si="5"/>
        <v>0</v>
      </c>
      <c r="R9" s="337"/>
      <c r="S9" s="314">
        <f t="shared" si="6"/>
        <v>0</v>
      </c>
      <c r="T9" s="337"/>
      <c r="U9" s="585">
        <f t="shared" si="7"/>
        <v>0</v>
      </c>
      <c r="V9" s="337"/>
      <c r="W9" s="314">
        <f t="shared" si="8"/>
        <v>0</v>
      </c>
      <c r="X9" s="337"/>
      <c r="Y9" s="585">
        <f t="shared" si="9"/>
        <v>0</v>
      </c>
      <c r="Z9" s="337"/>
      <c r="AA9" s="314">
        <f t="shared" si="10"/>
        <v>0</v>
      </c>
    </row>
    <row r="10" spans="1:27" s="18" customFormat="1" x14ac:dyDescent="0.35">
      <c r="A10" s="15" t="s">
        <v>657</v>
      </c>
      <c r="B10" s="16"/>
      <c r="C10" s="111" t="s">
        <v>1731</v>
      </c>
      <c r="D10" s="31" t="s">
        <v>21</v>
      </c>
      <c r="E10" s="357"/>
      <c r="F10" s="568"/>
      <c r="G10" s="315">
        <f t="shared" si="0"/>
        <v>0</v>
      </c>
      <c r="H10" s="337"/>
      <c r="I10" s="314">
        <f t="shared" si="1"/>
        <v>0</v>
      </c>
      <c r="J10" s="337"/>
      <c r="K10" s="314">
        <f t="shared" si="2"/>
        <v>0</v>
      </c>
      <c r="L10" s="587"/>
      <c r="M10" s="585">
        <f t="shared" si="3"/>
        <v>0</v>
      </c>
      <c r="N10" s="337"/>
      <c r="O10" s="314">
        <f t="shared" si="4"/>
        <v>0</v>
      </c>
      <c r="P10" s="337"/>
      <c r="Q10" s="585">
        <f t="shared" si="5"/>
        <v>0</v>
      </c>
      <c r="R10" s="337"/>
      <c r="S10" s="314">
        <f t="shared" si="6"/>
        <v>0</v>
      </c>
      <c r="T10" s="337"/>
      <c r="U10" s="585">
        <f t="shared" si="7"/>
        <v>0</v>
      </c>
      <c r="V10" s="337"/>
      <c r="W10" s="314">
        <f t="shared" si="8"/>
        <v>0</v>
      </c>
      <c r="X10" s="337"/>
      <c r="Y10" s="585">
        <f t="shared" si="9"/>
        <v>0</v>
      </c>
      <c r="Z10" s="337"/>
      <c r="AA10" s="314">
        <f t="shared" si="10"/>
        <v>0</v>
      </c>
    </row>
    <row r="11" spans="1:27" s="18" customFormat="1" x14ac:dyDescent="0.35">
      <c r="A11" s="15" t="s">
        <v>658</v>
      </c>
      <c r="B11" s="16"/>
      <c r="C11" s="111" t="s">
        <v>1732</v>
      </c>
      <c r="D11" s="31" t="s">
        <v>21</v>
      </c>
      <c r="E11" s="357"/>
      <c r="F11" s="568"/>
      <c r="G11" s="315">
        <f t="shared" si="0"/>
        <v>0</v>
      </c>
      <c r="H11" s="337"/>
      <c r="I11" s="314">
        <f t="shared" si="1"/>
        <v>0</v>
      </c>
      <c r="J11" s="337"/>
      <c r="K11" s="314">
        <f t="shared" si="2"/>
        <v>0</v>
      </c>
      <c r="L11" s="587"/>
      <c r="M11" s="585">
        <f t="shared" si="3"/>
        <v>0</v>
      </c>
      <c r="N11" s="337"/>
      <c r="O11" s="314">
        <f t="shared" si="4"/>
        <v>0</v>
      </c>
      <c r="P11" s="337"/>
      <c r="Q11" s="585">
        <f t="shared" si="5"/>
        <v>0</v>
      </c>
      <c r="R11" s="337"/>
      <c r="S11" s="314">
        <f t="shared" si="6"/>
        <v>0</v>
      </c>
      <c r="T11" s="337"/>
      <c r="U11" s="585">
        <f t="shared" si="7"/>
        <v>0</v>
      </c>
      <c r="V11" s="337"/>
      <c r="W11" s="314">
        <f t="shared" si="8"/>
        <v>0</v>
      </c>
      <c r="X11" s="337"/>
      <c r="Y11" s="585">
        <f t="shared" si="9"/>
        <v>0</v>
      </c>
      <c r="Z11" s="337"/>
      <c r="AA11" s="314">
        <f t="shared" si="10"/>
        <v>0</v>
      </c>
    </row>
    <row r="12" spans="1:27" s="18" customFormat="1" x14ac:dyDescent="0.35">
      <c r="A12" s="15" t="s">
        <v>659</v>
      </c>
      <c r="B12" s="16"/>
      <c r="C12" s="111" t="s">
        <v>1733</v>
      </c>
      <c r="D12" s="31" t="s">
        <v>21</v>
      </c>
      <c r="E12" s="357"/>
      <c r="F12" s="568"/>
      <c r="G12" s="315">
        <f t="shared" si="0"/>
        <v>0</v>
      </c>
      <c r="H12" s="337"/>
      <c r="I12" s="314">
        <f t="shared" si="1"/>
        <v>0</v>
      </c>
      <c r="J12" s="337"/>
      <c r="K12" s="314">
        <f t="shared" si="2"/>
        <v>0</v>
      </c>
      <c r="L12" s="587"/>
      <c r="M12" s="585">
        <f t="shared" si="3"/>
        <v>0</v>
      </c>
      <c r="N12" s="337"/>
      <c r="O12" s="314">
        <f t="shared" si="4"/>
        <v>0</v>
      </c>
      <c r="P12" s="337"/>
      <c r="Q12" s="585">
        <f t="shared" si="5"/>
        <v>0</v>
      </c>
      <c r="R12" s="337"/>
      <c r="S12" s="314">
        <f t="shared" si="6"/>
        <v>0</v>
      </c>
      <c r="T12" s="337"/>
      <c r="U12" s="585">
        <f t="shared" si="7"/>
        <v>0</v>
      </c>
      <c r="V12" s="337"/>
      <c r="W12" s="314">
        <f t="shared" si="8"/>
        <v>0</v>
      </c>
      <c r="X12" s="337"/>
      <c r="Y12" s="585">
        <f t="shared" si="9"/>
        <v>0</v>
      </c>
      <c r="Z12" s="337"/>
      <c r="AA12" s="314">
        <f t="shared" si="10"/>
        <v>0</v>
      </c>
    </row>
    <row r="13" spans="1:27" s="18" customFormat="1" x14ac:dyDescent="0.35">
      <c r="A13" s="15" t="s">
        <v>660</v>
      </c>
      <c r="B13" s="16"/>
      <c r="C13" s="111" t="s">
        <v>1734</v>
      </c>
      <c r="D13" s="31" t="s">
        <v>21</v>
      </c>
      <c r="E13" s="357"/>
      <c r="F13" s="568"/>
      <c r="G13" s="315">
        <f t="shared" si="0"/>
        <v>0</v>
      </c>
      <c r="H13" s="337"/>
      <c r="I13" s="314">
        <f t="shared" si="1"/>
        <v>0</v>
      </c>
      <c r="J13" s="337"/>
      <c r="K13" s="314">
        <f t="shared" si="2"/>
        <v>0</v>
      </c>
      <c r="L13" s="587"/>
      <c r="M13" s="585">
        <f t="shared" si="3"/>
        <v>0</v>
      </c>
      <c r="N13" s="337"/>
      <c r="O13" s="314">
        <f t="shared" si="4"/>
        <v>0</v>
      </c>
      <c r="P13" s="337"/>
      <c r="Q13" s="585">
        <f t="shared" si="5"/>
        <v>0</v>
      </c>
      <c r="R13" s="337"/>
      <c r="S13" s="314">
        <f t="shared" si="6"/>
        <v>0</v>
      </c>
      <c r="T13" s="337"/>
      <c r="U13" s="585">
        <f t="shared" si="7"/>
        <v>0</v>
      </c>
      <c r="V13" s="337"/>
      <c r="W13" s="314">
        <f t="shared" si="8"/>
        <v>0</v>
      </c>
      <c r="X13" s="337"/>
      <c r="Y13" s="585">
        <f t="shared" si="9"/>
        <v>0</v>
      </c>
      <c r="Z13" s="337"/>
      <c r="AA13" s="314">
        <f t="shared" si="10"/>
        <v>0</v>
      </c>
    </row>
    <row r="14" spans="1:27" s="18" customFormat="1" ht="25.5" customHeight="1" x14ac:dyDescent="0.35">
      <c r="A14" s="15" t="s">
        <v>661</v>
      </c>
      <c r="B14" s="16"/>
      <c r="C14" s="111" t="s">
        <v>1735</v>
      </c>
      <c r="D14" s="31" t="s">
        <v>21</v>
      </c>
      <c r="E14" s="357"/>
      <c r="F14" s="568"/>
      <c r="G14" s="315">
        <f t="shared" si="0"/>
        <v>0</v>
      </c>
      <c r="H14" s="337"/>
      <c r="I14" s="314">
        <f t="shared" si="1"/>
        <v>0</v>
      </c>
      <c r="J14" s="337"/>
      <c r="K14" s="314">
        <f t="shared" si="2"/>
        <v>0</v>
      </c>
      <c r="L14" s="587"/>
      <c r="M14" s="585">
        <f t="shared" si="3"/>
        <v>0</v>
      </c>
      <c r="N14" s="337"/>
      <c r="O14" s="314">
        <f t="shared" si="4"/>
        <v>0</v>
      </c>
      <c r="P14" s="337"/>
      <c r="Q14" s="585">
        <f t="shared" si="5"/>
        <v>0</v>
      </c>
      <c r="R14" s="337"/>
      <c r="S14" s="314">
        <f t="shared" si="6"/>
        <v>0</v>
      </c>
      <c r="T14" s="337"/>
      <c r="U14" s="585">
        <f t="shared" si="7"/>
        <v>0</v>
      </c>
      <c r="V14" s="337"/>
      <c r="W14" s="314">
        <f t="shared" si="8"/>
        <v>0</v>
      </c>
      <c r="X14" s="337"/>
      <c r="Y14" s="585">
        <f t="shared" si="9"/>
        <v>0</v>
      </c>
      <c r="Z14" s="337"/>
      <c r="AA14" s="314">
        <f t="shared" si="10"/>
        <v>0</v>
      </c>
    </row>
    <row r="15" spans="1:27" s="18" customFormat="1" x14ac:dyDescent="0.35">
      <c r="A15" s="15" t="s">
        <v>662</v>
      </c>
      <c r="B15" s="16"/>
      <c r="C15" s="111" t="s">
        <v>1736</v>
      </c>
      <c r="D15" s="31" t="s">
        <v>21</v>
      </c>
      <c r="E15" s="357"/>
      <c r="F15" s="568"/>
      <c r="G15" s="315">
        <f t="shared" si="0"/>
        <v>0</v>
      </c>
      <c r="H15" s="337"/>
      <c r="I15" s="314">
        <f t="shared" si="1"/>
        <v>0</v>
      </c>
      <c r="J15" s="337"/>
      <c r="K15" s="314">
        <f t="shared" si="2"/>
        <v>0</v>
      </c>
      <c r="L15" s="587"/>
      <c r="M15" s="585">
        <f t="shared" si="3"/>
        <v>0</v>
      </c>
      <c r="N15" s="337"/>
      <c r="O15" s="314">
        <f t="shared" si="4"/>
        <v>0</v>
      </c>
      <c r="P15" s="337"/>
      <c r="Q15" s="585">
        <f t="shared" si="5"/>
        <v>0</v>
      </c>
      <c r="R15" s="337"/>
      <c r="S15" s="314">
        <f t="shared" si="6"/>
        <v>0</v>
      </c>
      <c r="T15" s="337"/>
      <c r="U15" s="585">
        <f t="shared" si="7"/>
        <v>0</v>
      </c>
      <c r="V15" s="337"/>
      <c r="W15" s="314">
        <f t="shared" si="8"/>
        <v>0</v>
      </c>
      <c r="X15" s="337"/>
      <c r="Y15" s="585">
        <f t="shared" si="9"/>
        <v>0</v>
      </c>
      <c r="Z15" s="337"/>
      <c r="AA15" s="314">
        <f t="shared" si="10"/>
        <v>0</v>
      </c>
    </row>
    <row r="16" spans="1:27" s="18" customFormat="1" x14ac:dyDescent="0.35">
      <c r="A16" s="15" t="s">
        <v>663</v>
      </c>
      <c r="B16" s="16"/>
      <c r="C16" s="111" t="s">
        <v>1737</v>
      </c>
      <c r="D16" s="31" t="s">
        <v>21</v>
      </c>
      <c r="E16" s="357"/>
      <c r="F16" s="568"/>
      <c r="G16" s="315">
        <f t="shared" si="0"/>
        <v>0</v>
      </c>
      <c r="H16" s="337"/>
      <c r="I16" s="314">
        <f t="shared" si="1"/>
        <v>0</v>
      </c>
      <c r="J16" s="337"/>
      <c r="K16" s="314">
        <f t="shared" si="2"/>
        <v>0</v>
      </c>
      <c r="L16" s="587"/>
      <c r="M16" s="585">
        <f t="shared" si="3"/>
        <v>0</v>
      </c>
      <c r="N16" s="337"/>
      <c r="O16" s="314">
        <f t="shared" si="4"/>
        <v>0</v>
      </c>
      <c r="P16" s="337"/>
      <c r="Q16" s="585">
        <f t="shared" si="5"/>
        <v>0</v>
      </c>
      <c r="R16" s="337"/>
      <c r="S16" s="314">
        <f t="shared" si="6"/>
        <v>0</v>
      </c>
      <c r="T16" s="337"/>
      <c r="U16" s="585">
        <f t="shared" si="7"/>
        <v>0</v>
      </c>
      <c r="V16" s="337"/>
      <c r="W16" s="314">
        <f t="shared" si="8"/>
        <v>0</v>
      </c>
      <c r="X16" s="337"/>
      <c r="Y16" s="585">
        <f t="shared" si="9"/>
        <v>0</v>
      </c>
      <c r="Z16" s="337"/>
      <c r="AA16" s="314">
        <f t="shared" si="10"/>
        <v>0</v>
      </c>
    </row>
    <row r="17" spans="1:27" s="18" customFormat="1" ht="31" x14ac:dyDescent="0.35">
      <c r="A17" s="163">
        <v>9.1999999999999993</v>
      </c>
      <c r="B17" s="166"/>
      <c r="C17" s="166" t="s">
        <v>1740</v>
      </c>
      <c r="D17" s="565"/>
      <c r="E17" s="355"/>
      <c r="F17" s="280"/>
      <c r="G17" s="312"/>
      <c r="H17" s="396"/>
      <c r="I17" s="313"/>
      <c r="J17" s="396"/>
      <c r="K17" s="313"/>
      <c r="L17" s="589"/>
      <c r="M17" s="590"/>
      <c r="N17" s="396"/>
      <c r="O17" s="313"/>
      <c r="P17" s="396"/>
      <c r="Q17" s="590"/>
      <c r="R17" s="396"/>
      <c r="S17" s="313"/>
      <c r="T17" s="396"/>
      <c r="U17" s="590"/>
      <c r="V17" s="396"/>
      <c r="W17" s="313"/>
      <c r="X17" s="396"/>
      <c r="Y17" s="590"/>
      <c r="Z17" s="396"/>
      <c r="AA17" s="313"/>
    </row>
    <row r="18" spans="1:27" s="18" customFormat="1" x14ac:dyDescent="0.35">
      <c r="A18" s="15" t="s">
        <v>664</v>
      </c>
      <c r="B18" s="16"/>
      <c r="C18" s="111" t="s">
        <v>1727</v>
      </c>
      <c r="D18" s="31" t="s">
        <v>21</v>
      </c>
      <c r="E18" s="357"/>
      <c r="F18" s="568"/>
      <c r="G18" s="315">
        <f t="shared" ref="G18:G28" si="11">F18*E18</f>
        <v>0</v>
      </c>
      <c r="H18" s="337"/>
      <c r="I18" s="314">
        <f t="shared" ref="I18:I28" si="12">H18*F18</f>
        <v>0</v>
      </c>
      <c r="J18" s="337"/>
      <c r="K18" s="314">
        <f t="shared" ref="K18:K28" si="13">J18*F18</f>
        <v>0</v>
      </c>
      <c r="L18" s="587"/>
      <c r="M18" s="585">
        <f t="shared" ref="M18:M28" si="14">L18*F18</f>
        <v>0</v>
      </c>
      <c r="N18" s="337"/>
      <c r="O18" s="314">
        <f t="shared" ref="O18:O28" si="15">N18*F18</f>
        <v>0</v>
      </c>
      <c r="P18" s="337"/>
      <c r="Q18" s="585">
        <f t="shared" ref="Q18:Q28" si="16">P18*F18</f>
        <v>0</v>
      </c>
      <c r="R18" s="337"/>
      <c r="S18" s="314">
        <f t="shared" ref="S18:S28" si="17">R18*F18</f>
        <v>0</v>
      </c>
      <c r="T18" s="337"/>
      <c r="U18" s="585">
        <f t="shared" ref="U18:U28" si="18">T18*F18</f>
        <v>0</v>
      </c>
      <c r="V18" s="337"/>
      <c r="W18" s="314">
        <f t="shared" ref="W18:W28" si="19">V18*F18</f>
        <v>0</v>
      </c>
      <c r="X18" s="337"/>
      <c r="Y18" s="585">
        <f t="shared" ref="Y18:Y28" si="20">X18*F18</f>
        <v>0</v>
      </c>
      <c r="Z18" s="337"/>
      <c r="AA18" s="314">
        <f t="shared" ref="AA18:AA28" si="21">Z18*F18</f>
        <v>0</v>
      </c>
    </row>
    <row r="19" spans="1:27" s="18" customFormat="1" x14ac:dyDescent="0.35">
      <c r="A19" s="15" t="s">
        <v>665</v>
      </c>
      <c r="B19" s="16"/>
      <c r="C19" s="111" t="s">
        <v>1728</v>
      </c>
      <c r="D19" s="31" t="s">
        <v>21</v>
      </c>
      <c r="E19" s="357"/>
      <c r="F19" s="568"/>
      <c r="G19" s="315">
        <f t="shared" si="11"/>
        <v>0</v>
      </c>
      <c r="H19" s="337"/>
      <c r="I19" s="314">
        <f t="shared" si="12"/>
        <v>0</v>
      </c>
      <c r="J19" s="337"/>
      <c r="K19" s="314">
        <f t="shared" si="13"/>
        <v>0</v>
      </c>
      <c r="L19" s="587"/>
      <c r="M19" s="585">
        <f t="shared" si="14"/>
        <v>0</v>
      </c>
      <c r="N19" s="337"/>
      <c r="O19" s="314">
        <f t="shared" si="15"/>
        <v>0</v>
      </c>
      <c r="P19" s="337"/>
      <c r="Q19" s="585">
        <f t="shared" si="16"/>
        <v>0</v>
      </c>
      <c r="R19" s="337"/>
      <c r="S19" s="314">
        <f t="shared" si="17"/>
        <v>0</v>
      </c>
      <c r="T19" s="337"/>
      <c r="U19" s="585">
        <f t="shared" si="18"/>
        <v>0</v>
      </c>
      <c r="V19" s="337"/>
      <c r="W19" s="314">
        <f t="shared" si="19"/>
        <v>0</v>
      </c>
      <c r="X19" s="337"/>
      <c r="Y19" s="585">
        <f t="shared" si="20"/>
        <v>0</v>
      </c>
      <c r="Z19" s="337"/>
      <c r="AA19" s="314">
        <f t="shared" si="21"/>
        <v>0</v>
      </c>
    </row>
    <row r="20" spans="1:27" s="18" customFormat="1" x14ac:dyDescent="0.35">
      <c r="A20" s="15" t="s">
        <v>666</v>
      </c>
      <c r="B20" s="16"/>
      <c r="C20" s="111" t="s">
        <v>1729</v>
      </c>
      <c r="D20" s="31" t="s">
        <v>21</v>
      </c>
      <c r="E20" s="357"/>
      <c r="F20" s="568"/>
      <c r="G20" s="315">
        <f t="shared" si="11"/>
        <v>0</v>
      </c>
      <c r="H20" s="337"/>
      <c r="I20" s="314">
        <f t="shared" si="12"/>
        <v>0</v>
      </c>
      <c r="J20" s="337"/>
      <c r="K20" s="314">
        <f t="shared" si="13"/>
        <v>0</v>
      </c>
      <c r="L20" s="587"/>
      <c r="M20" s="585">
        <f t="shared" si="14"/>
        <v>0</v>
      </c>
      <c r="N20" s="337"/>
      <c r="O20" s="314">
        <f t="shared" si="15"/>
        <v>0</v>
      </c>
      <c r="P20" s="337"/>
      <c r="Q20" s="585">
        <f t="shared" si="16"/>
        <v>0</v>
      </c>
      <c r="R20" s="337"/>
      <c r="S20" s="314">
        <f t="shared" si="17"/>
        <v>0</v>
      </c>
      <c r="T20" s="337"/>
      <c r="U20" s="585">
        <f t="shared" si="18"/>
        <v>0</v>
      </c>
      <c r="V20" s="337"/>
      <c r="W20" s="314">
        <f t="shared" si="19"/>
        <v>0</v>
      </c>
      <c r="X20" s="337"/>
      <c r="Y20" s="585">
        <f t="shared" si="20"/>
        <v>0</v>
      </c>
      <c r="Z20" s="337"/>
      <c r="AA20" s="314">
        <f t="shared" si="21"/>
        <v>0</v>
      </c>
    </row>
    <row r="21" spans="1:27" s="18" customFormat="1" x14ac:dyDescent="0.35">
      <c r="A21" s="15" t="s">
        <v>667</v>
      </c>
      <c r="B21" s="16"/>
      <c r="C21" s="111" t="s">
        <v>1730</v>
      </c>
      <c r="D21" s="31" t="s">
        <v>21</v>
      </c>
      <c r="E21" s="357"/>
      <c r="F21" s="568"/>
      <c r="G21" s="315">
        <f t="shared" si="11"/>
        <v>0</v>
      </c>
      <c r="H21" s="337"/>
      <c r="I21" s="314">
        <f t="shared" si="12"/>
        <v>0</v>
      </c>
      <c r="J21" s="337"/>
      <c r="K21" s="314">
        <f t="shared" si="13"/>
        <v>0</v>
      </c>
      <c r="L21" s="587"/>
      <c r="M21" s="585">
        <f t="shared" si="14"/>
        <v>0</v>
      </c>
      <c r="N21" s="337"/>
      <c r="O21" s="314">
        <f t="shared" si="15"/>
        <v>0</v>
      </c>
      <c r="P21" s="337"/>
      <c r="Q21" s="585">
        <f t="shared" si="16"/>
        <v>0</v>
      </c>
      <c r="R21" s="337"/>
      <c r="S21" s="314">
        <f t="shared" si="17"/>
        <v>0</v>
      </c>
      <c r="T21" s="337"/>
      <c r="U21" s="585">
        <f t="shared" si="18"/>
        <v>0</v>
      </c>
      <c r="V21" s="337"/>
      <c r="W21" s="314">
        <f t="shared" si="19"/>
        <v>0</v>
      </c>
      <c r="X21" s="337"/>
      <c r="Y21" s="585">
        <f t="shared" si="20"/>
        <v>0</v>
      </c>
      <c r="Z21" s="337"/>
      <c r="AA21" s="314">
        <f t="shared" si="21"/>
        <v>0</v>
      </c>
    </row>
    <row r="22" spans="1:27" s="18" customFormat="1" x14ac:dyDescent="0.35">
      <c r="A22" s="15" t="s">
        <v>668</v>
      </c>
      <c r="B22" s="16"/>
      <c r="C22" s="111" t="s">
        <v>1731</v>
      </c>
      <c r="D22" s="31" t="s">
        <v>21</v>
      </c>
      <c r="E22" s="357"/>
      <c r="F22" s="568"/>
      <c r="G22" s="315">
        <f t="shared" si="11"/>
        <v>0</v>
      </c>
      <c r="H22" s="337"/>
      <c r="I22" s="314">
        <f t="shared" si="12"/>
        <v>0</v>
      </c>
      <c r="J22" s="337"/>
      <c r="K22" s="314">
        <f t="shared" si="13"/>
        <v>0</v>
      </c>
      <c r="L22" s="587"/>
      <c r="M22" s="585">
        <f t="shared" si="14"/>
        <v>0</v>
      </c>
      <c r="N22" s="337"/>
      <c r="O22" s="314">
        <f t="shared" si="15"/>
        <v>0</v>
      </c>
      <c r="P22" s="337"/>
      <c r="Q22" s="585">
        <f t="shared" si="16"/>
        <v>0</v>
      </c>
      <c r="R22" s="337"/>
      <c r="S22" s="314">
        <f t="shared" si="17"/>
        <v>0</v>
      </c>
      <c r="T22" s="337"/>
      <c r="U22" s="585">
        <f t="shared" si="18"/>
        <v>0</v>
      </c>
      <c r="V22" s="337"/>
      <c r="W22" s="314">
        <f t="shared" si="19"/>
        <v>0</v>
      </c>
      <c r="X22" s="337"/>
      <c r="Y22" s="585">
        <f t="shared" si="20"/>
        <v>0</v>
      </c>
      <c r="Z22" s="337"/>
      <c r="AA22" s="314">
        <f t="shared" si="21"/>
        <v>0</v>
      </c>
    </row>
    <row r="23" spans="1:27" s="18" customFormat="1" x14ac:dyDescent="0.35">
      <c r="A23" s="15" t="s">
        <v>3133</v>
      </c>
      <c r="B23" s="16"/>
      <c r="C23" s="111" t="s">
        <v>1732</v>
      </c>
      <c r="D23" s="31" t="s">
        <v>21</v>
      </c>
      <c r="E23" s="357"/>
      <c r="F23" s="568"/>
      <c r="G23" s="315">
        <f t="shared" si="11"/>
        <v>0</v>
      </c>
      <c r="H23" s="337"/>
      <c r="I23" s="314">
        <f t="shared" si="12"/>
        <v>0</v>
      </c>
      <c r="J23" s="337"/>
      <c r="K23" s="314">
        <f t="shared" si="13"/>
        <v>0</v>
      </c>
      <c r="L23" s="587"/>
      <c r="M23" s="585">
        <f t="shared" si="14"/>
        <v>0</v>
      </c>
      <c r="N23" s="337"/>
      <c r="O23" s="314">
        <f t="shared" si="15"/>
        <v>0</v>
      </c>
      <c r="P23" s="337"/>
      <c r="Q23" s="585">
        <f t="shared" si="16"/>
        <v>0</v>
      </c>
      <c r="R23" s="337"/>
      <c r="S23" s="314">
        <f t="shared" si="17"/>
        <v>0</v>
      </c>
      <c r="T23" s="337"/>
      <c r="U23" s="585">
        <f t="shared" si="18"/>
        <v>0</v>
      </c>
      <c r="V23" s="337"/>
      <c r="W23" s="314">
        <f t="shared" si="19"/>
        <v>0</v>
      </c>
      <c r="X23" s="337"/>
      <c r="Y23" s="585">
        <f t="shared" si="20"/>
        <v>0</v>
      </c>
      <c r="Z23" s="337"/>
      <c r="AA23" s="314">
        <f t="shared" si="21"/>
        <v>0</v>
      </c>
    </row>
    <row r="24" spans="1:27" s="18" customFormat="1" x14ac:dyDescent="0.35">
      <c r="A24" s="15" t="s">
        <v>3134</v>
      </c>
      <c r="B24" s="16"/>
      <c r="C24" s="111" t="s">
        <v>1733</v>
      </c>
      <c r="D24" s="31" t="s">
        <v>21</v>
      </c>
      <c r="E24" s="357"/>
      <c r="F24" s="568"/>
      <c r="G24" s="315">
        <f t="shared" si="11"/>
        <v>0</v>
      </c>
      <c r="H24" s="337"/>
      <c r="I24" s="314">
        <f t="shared" si="12"/>
        <v>0</v>
      </c>
      <c r="J24" s="337"/>
      <c r="K24" s="314">
        <f t="shared" si="13"/>
        <v>0</v>
      </c>
      <c r="L24" s="587"/>
      <c r="M24" s="585">
        <f t="shared" si="14"/>
        <v>0</v>
      </c>
      <c r="N24" s="337"/>
      <c r="O24" s="314">
        <f t="shared" si="15"/>
        <v>0</v>
      </c>
      <c r="P24" s="337"/>
      <c r="Q24" s="585">
        <f t="shared" si="16"/>
        <v>0</v>
      </c>
      <c r="R24" s="337"/>
      <c r="S24" s="314">
        <f t="shared" si="17"/>
        <v>0</v>
      </c>
      <c r="T24" s="337"/>
      <c r="U24" s="585">
        <f t="shared" si="18"/>
        <v>0</v>
      </c>
      <c r="V24" s="337"/>
      <c r="W24" s="314">
        <f t="shared" si="19"/>
        <v>0</v>
      </c>
      <c r="X24" s="337"/>
      <c r="Y24" s="585">
        <f t="shared" si="20"/>
        <v>0</v>
      </c>
      <c r="Z24" s="337"/>
      <c r="AA24" s="314">
        <f t="shared" si="21"/>
        <v>0</v>
      </c>
    </row>
    <row r="25" spans="1:27" s="18" customFormat="1" x14ac:dyDescent="0.35">
      <c r="A25" s="15" t="s">
        <v>3135</v>
      </c>
      <c r="B25" s="16"/>
      <c r="C25" s="111" t="s">
        <v>1734</v>
      </c>
      <c r="D25" s="31" t="s">
        <v>21</v>
      </c>
      <c r="E25" s="357"/>
      <c r="F25" s="568"/>
      <c r="G25" s="315">
        <f t="shared" si="11"/>
        <v>0</v>
      </c>
      <c r="H25" s="337"/>
      <c r="I25" s="314">
        <f t="shared" si="12"/>
        <v>0</v>
      </c>
      <c r="J25" s="337"/>
      <c r="K25" s="314">
        <f t="shared" si="13"/>
        <v>0</v>
      </c>
      <c r="L25" s="587"/>
      <c r="M25" s="585">
        <f t="shared" si="14"/>
        <v>0</v>
      </c>
      <c r="N25" s="337"/>
      <c r="O25" s="314">
        <f t="shared" si="15"/>
        <v>0</v>
      </c>
      <c r="P25" s="337"/>
      <c r="Q25" s="585">
        <f t="shared" si="16"/>
        <v>0</v>
      </c>
      <c r="R25" s="337"/>
      <c r="S25" s="314">
        <f t="shared" si="17"/>
        <v>0</v>
      </c>
      <c r="T25" s="337"/>
      <c r="U25" s="585">
        <f t="shared" si="18"/>
        <v>0</v>
      </c>
      <c r="V25" s="337"/>
      <c r="W25" s="314">
        <f t="shared" si="19"/>
        <v>0</v>
      </c>
      <c r="X25" s="337"/>
      <c r="Y25" s="585">
        <f t="shared" si="20"/>
        <v>0</v>
      </c>
      <c r="Z25" s="337"/>
      <c r="AA25" s="314">
        <f t="shared" si="21"/>
        <v>0</v>
      </c>
    </row>
    <row r="26" spans="1:27" s="18" customFormat="1" x14ac:dyDescent="0.35">
      <c r="A26" s="15" t="s">
        <v>3136</v>
      </c>
      <c r="B26" s="16"/>
      <c r="C26" s="111" t="s">
        <v>1735</v>
      </c>
      <c r="D26" s="31" t="s">
        <v>21</v>
      </c>
      <c r="E26" s="357"/>
      <c r="F26" s="568"/>
      <c r="G26" s="315">
        <f t="shared" si="11"/>
        <v>0</v>
      </c>
      <c r="H26" s="337"/>
      <c r="I26" s="314">
        <f t="shared" si="12"/>
        <v>0</v>
      </c>
      <c r="J26" s="337"/>
      <c r="K26" s="314">
        <f t="shared" si="13"/>
        <v>0</v>
      </c>
      <c r="L26" s="587"/>
      <c r="M26" s="585">
        <f t="shared" si="14"/>
        <v>0</v>
      </c>
      <c r="N26" s="337"/>
      <c r="O26" s="314">
        <f t="shared" si="15"/>
        <v>0</v>
      </c>
      <c r="P26" s="337"/>
      <c r="Q26" s="585">
        <f t="shared" si="16"/>
        <v>0</v>
      </c>
      <c r="R26" s="337"/>
      <c r="S26" s="314">
        <f t="shared" si="17"/>
        <v>0</v>
      </c>
      <c r="T26" s="337"/>
      <c r="U26" s="585">
        <f t="shared" si="18"/>
        <v>0</v>
      </c>
      <c r="V26" s="337"/>
      <c r="W26" s="314">
        <f t="shared" si="19"/>
        <v>0</v>
      </c>
      <c r="X26" s="337"/>
      <c r="Y26" s="585">
        <f t="shared" si="20"/>
        <v>0</v>
      </c>
      <c r="Z26" s="337"/>
      <c r="AA26" s="314">
        <f t="shared" si="21"/>
        <v>0</v>
      </c>
    </row>
    <row r="27" spans="1:27" s="18" customFormat="1" x14ac:dyDescent="0.35">
      <c r="A27" s="15" t="s">
        <v>959</v>
      </c>
      <c r="B27" s="16"/>
      <c r="C27" s="111" t="s">
        <v>1736</v>
      </c>
      <c r="D27" s="31" t="s">
        <v>21</v>
      </c>
      <c r="E27" s="357"/>
      <c r="F27" s="568"/>
      <c r="G27" s="315">
        <f t="shared" si="11"/>
        <v>0</v>
      </c>
      <c r="H27" s="337"/>
      <c r="I27" s="314">
        <f t="shared" si="12"/>
        <v>0</v>
      </c>
      <c r="J27" s="337"/>
      <c r="K27" s="314">
        <f t="shared" si="13"/>
        <v>0</v>
      </c>
      <c r="L27" s="587"/>
      <c r="M27" s="585">
        <f t="shared" si="14"/>
        <v>0</v>
      </c>
      <c r="N27" s="337"/>
      <c r="O27" s="314">
        <f t="shared" si="15"/>
        <v>0</v>
      </c>
      <c r="P27" s="337"/>
      <c r="Q27" s="585">
        <f t="shared" si="16"/>
        <v>0</v>
      </c>
      <c r="R27" s="337"/>
      <c r="S27" s="314">
        <f t="shared" si="17"/>
        <v>0</v>
      </c>
      <c r="T27" s="337"/>
      <c r="U27" s="585">
        <f t="shared" si="18"/>
        <v>0</v>
      </c>
      <c r="V27" s="337"/>
      <c r="W27" s="314">
        <f t="shared" si="19"/>
        <v>0</v>
      </c>
      <c r="X27" s="337"/>
      <c r="Y27" s="585">
        <f t="shared" si="20"/>
        <v>0</v>
      </c>
      <c r="Z27" s="337"/>
      <c r="AA27" s="314">
        <f t="shared" si="21"/>
        <v>0</v>
      </c>
    </row>
    <row r="28" spans="1:27" s="18" customFormat="1" x14ac:dyDescent="0.35">
      <c r="A28" s="15" t="s">
        <v>960</v>
      </c>
      <c r="B28" s="16"/>
      <c r="C28" s="111" t="s">
        <v>1737</v>
      </c>
      <c r="D28" s="31" t="s">
        <v>21</v>
      </c>
      <c r="E28" s="357"/>
      <c r="F28" s="568"/>
      <c r="G28" s="315">
        <f t="shared" si="11"/>
        <v>0</v>
      </c>
      <c r="H28" s="337"/>
      <c r="I28" s="314">
        <f t="shared" si="12"/>
        <v>0</v>
      </c>
      <c r="J28" s="337"/>
      <c r="K28" s="314">
        <f t="shared" si="13"/>
        <v>0</v>
      </c>
      <c r="L28" s="587"/>
      <c r="M28" s="585">
        <f t="shared" si="14"/>
        <v>0</v>
      </c>
      <c r="N28" s="337"/>
      <c r="O28" s="314">
        <f t="shared" si="15"/>
        <v>0</v>
      </c>
      <c r="P28" s="337"/>
      <c r="Q28" s="585">
        <f t="shared" si="16"/>
        <v>0</v>
      </c>
      <c r="R28" s="337"/>
      <c r="S28" s="314">
        <f t="shared" si="17"/>
        <v>0</v>
      </c>
      <c r="T28" s="337"/>
      <c r="U28" s="585">
        <f t="shared" si="18"/>
        <v>0</v>
      </c>
      <c r="V28" s="337"/>
      <c r="W28" s="314">
        <f t="shared" si="19"/>
        <v>0</v>
      </c>
      <c r="X28" s="337"/>
      <c r="Y28" s="585">
        <f t="shared" si="20"/>
        <v>0</v>
      </c>
      <c r="Z28" s="337"/>
      <c r="AA28" s="314">
        <f t="shared" si="21"/>
        <v>0</v>
      </c>
    </row>
    <row r="29" spans="1:27" s="39" customFormat="1" x14ac:dyDescent="0.35">
      <c r="A29" s="163">
        <v>9.3000000000000007</v>
      </c>
      <c r="B29" s="166"/>
      <c r="C29" s="166" t="s">
        <v>1741</v>
      </c>
      <c r="D29" s="565"/>
      <c r="E29" s="355"/>
      <c r="F29" s="280"/>
      <c r="G29" s="312"/>
      <c r="H29" s="396"/>
      <c r="I29" s="313"/>
      <c r="J29" s="396"/>
      <c r="K29" s="313"/>
      <c r="L29" s="589"/>
      <c r="M29" s="590"/>
      <c r="N29" s="396"/>
      <c r="O29" s="313"/>
      <c r="P29" s="396"/>
      <c r="Q29" s="590"/>
      <c r="R29" s="396"/>
      <c r="S29" s="313"/>
      <c r="T29" s="396"/>
      <c r="U29" s="590"/>
      <c r="V29" s="396"/>
      <c r="W29" s="313"/>
      <c r="X29" s="396"/>
      <c r="Y29" s="590"/>
      <c r="Z29" s="396"/>
      <c r="AA29" s="313"/>
    </row>
    <row r="30" spans="1:27" s="18" customFormat="1" x14ac:dyDescent="0.35">
      <c r="A30" s="15" t="s">
        <v>669</v>
      </c>
      <c r="B30" s="16"/>
      <c r="C30" s="17" t="s">
        <v>623</v>
      </c>
      <c r="D30" s="31" t="s">
        <v>21</v>
      </c>
      <c r="E30" s="357"/>
      <c r="F30" s="568"/>
      <c r="G30" s="315">
        <f t="shared" ref="G30:G31" si="22">F30*E30</f>
        <v>0</v>
      </c>
      <c r="H30" s="337"/>
      <c r="I30" s="314">
        <f t="shared" ref="I30:I31" si="23">H30*F30</f>
        <v>0</v>
      </c>
      <c r="J30" s="337"/>
      <c r="K30" s="314">
        <f t="shared" ref="K30:K31" si="24">J30*F30</f>
        <v>0</v>
      </c>
      <c r="L30" s="587"/>
      <c r="M30" s="585">
        <f t="shared" ref="M30:M31" si="25">L30*F30</f>
        <v>0</v>
      </c>
      <c r="N30" s="337"/>
      <c r="O30" s="314">
        <f t="shared" ref="O30:O31" si="26">N30*F30</f>
        <v>0</v>
      </c>
      <c r="P30" s="337"/>
      <c r="Q30" s="585">
        <f t="shared" ref="Q30:Q31" si="27">P30*F30</f>
        <v>0</v>
      </c>
      <c r="R30" s="337"/>
      <c r="S30" s="314">
        <f t="shared" ref="S30:S31" si="28">R30*F30</f>
        <v>0</v>
      </c>
      <c r="T30" s="337"/>
      <c r="U30" s="585">
        <f t="shared" ref="U30:U31" si="29">T30*F30</f>
        <v>0</v>
      </c>
      <c r="V30" s="337"/>
      <c r="W30" s="314">
        <f t="shared" ref="W30:W31" si="30">V30*F30</f>
        <v>0</v>
      </c>
      <c r="X30" s="337"/>
      <c r="Y30" s="585">
        <f t="shared" ref="Y30:Y31" si="31">X30*F30</f>
        <v>0</v>
      </c>
      <c r="Z30" s="337"/>
      <c r="AA30" s="314">
        <f t="shared" ref="AA30:AA31" si="32">Z30*F30</f>
        <v>0</v>
      </c>
    </row>
    <row r="31" spans="1:27" s="18" customFormat="1" x14ac:dyDescent="0.35">
      <c r="A31" s="15" t="s">
        <v>961</v>
      </c>
      <c r="B31" s="16"/>
      <c r="C31" s="17" t="s">
        <v>624</v>
      </c>
      <c r="D31" s="31" t="s">
        <v>21</v>
      </c>
      <c r="E31" s="357"/>
      <c r="F31" s="568"/>
      <c r="G31" s="315">
        <f t="shared" si="22"/>
        <v>0</v>
      </c>
      <c r="H31" s="337"/>
      <c r="I31" s="314">
        <f t="shared" si="23"/>
        <v>0</v>
      </c>
      <c r="J31" s="337"/>
      <c r="K31" s="314">
        <f t="shared" si="24"/>
        <v>0</v>
      </c>
      <c r="L31" s="587"/>
      <c r="M31" s="585">
        <f t="shared" si="25"/>
        <v>0</v>
      </c>
      <c r="N31" s="337"/>
      <c r="O31" s="314">
        <f t="shared" si="26"/>
        <v>0</v>
      </c>
      <c r="P31" s="337"/>
      <c r="Q31" s="585">
        <f t="shared" si="27"/>
        <v>0</v>
      </c>
      <c r="R31" s="337"/>
      <c r="S31" s="314">
        <f t="shared" si="28"/>
        <v>0</v>
      </c>
      <c r="T31" s="337"/>
      <c r="U31" s="585">
        <f t="shared" si="29"/>
        <v>0</v>
      </c>
      <c r="V31" s="337"/>
      <c r="W31" s="314">
        <f t="shared" si="30"/>
        <v>0</v>
      </c>
      <c r="X31" s="337"/>
      <c r="Y31" s="585">
        <f t="shared" si="31"/>
        <v>0</v>
      </c>
      <c r="Z31" s="337"/>
      <c r="AA31" s="314">
        <f t="shared" si="32"/>
        <v>0</v>
      </c>
    </row>
    <row r="32" spans="1:27" s="18" customFormat="1" x14ac:dyDescent="0.35">
      <c r="A32" s="163">
        <v>9.4</v>
      </c>
      <c r="B32" s="166"/>
      <c r="C32" s="166" t="s">
        <v>1742</v>
      </c>
      <c r="D32" s="565"/>
      <c r="E32" s="355"/>
      <c r="F32" s="280"/>
      <c r="G32" s="312"/>
      <c r="H32" s="396"/>
      <c r="I32" s="313"/>
      <c r="J32" s="396"/>
      <c r="K32" s="313"/>
      <c r="L32" s="589"/>
      <c r="M32" s="590"/>
      <c r="N32" s="396"/>
      <c r="O32" s="313"/>
      <c r="P32" s="396"/>
      <c r="Q32" s="590"/>
      <c r="R32" s="396"/>
      <c r="S32" s="313"/>
      <c r="T32" s="396"/>
      <c r="U32" s="590"/>
      <c r="V32" s="396"/>
      <c r="W32" s="313"/>
      <c r="X32" s="396"/>
      <c r="Y32" s="590"/>
      <c r="Z32" s="396"/>
      <c r="AA32" s="313"/>
    </row>
    <row r="33" spans="1:27" s="18" customFormat="1" x14ac:dyDescent="0.35">
      <c r="A33" s="15" t="s">
        <v>962</v>
      </c>
      <c r="B33" s="40">
        <v>3136</v>
      </c>
      <c r="C33" s="17" t="s">
        <v>7</v>
      </c>
      <c r="D33" s="31" t="s">
        <v>6</v>
      </c>
      <c r="E33" s="357"/>
      <c r="F33" s="568"/>
      <c r="G33" s="315">
        <f t="shared" ref="G33:G47" si="33">F33*E33</f>
        <v>0</v>
      </c>
      <c r="H33" s="337"/>
      <c r="I33" s="314">
        <f t="shared" ref="I33:I47" si="34">H33*F33</f>
        <v>0</v>
      </c>
      <c r="J33" s="337"/>
      <c r="K33" s="314">
        <f t="shared" ref="K33:K47" si="35">J33*F33</f>
        <v>0</v>
      </c>
      <c r="L33" s="587"/>
      <c r="M33" s="585">
        <f t="shared" ref="M33:M47" si="36">L33*F33</f>
        <v>0</v>
      </c>
      <c r="N33" s="337"/>
      <c r="O33" s="314">
        <f t="shared" ref="O33:O47" si="37">N33*F33</f>
        <v>0</v>
      </c>
      <c r="P33" s="337"/>
      <c r="Q33" s="585">
        <f t="shared" ref="Q33:Q47" si="38">P33*F33</f>
        <v>0</v>
      </c>
      <c r="R33" s="337"/>
      <c r="S33" s="314">
        <f t="shared" ref="S33:S47" si="39">R33*F33</f>
        <v>0</v>
      </c>
      <c r="T33" s="337"/>
      <c r="U33" s="585">
        <f t="shared" ref="U33:U47" si="40">T33*F33</f>
        <v>0</v>
      </c>
      <c r="V33" s="337"/>
      <c r="W33" s="314">
        <f t="shared" ref="W33:W47" si="41">V33*F33</f>
        <v>0</v>
      </c>
      <c r="X33" s="337"/>
      <c r="Y33" s="585">
        <f t="shared" ref="Y33:Y47" si="42">X33*F33</f>
        <v>0</v>
      </c>
      <c r="Z33" s="337"/>
      <c r="AA33" s="314">
        <f t="shared" ref="AA33:AA47" si="43">Z33*F33</f>
        <v>0</v>
      </c>
    </row>
    <row r="34" spans="1:27" s="18" customFormat="1" x14ac:dyDescent="0.35">
      <c r="A34" s="15" t="s">
        <v>963</v>
      </c>
      <c r="B34" s="40">
        <v>3136</v>
      </c>
      <c r="C34" s="17" t="s">
        <v>8</v>
      </c>
      <c r="D34" s="31" t="s">
        <v>6</v>
      </c>
      <c r="E34" s="357"/>
      <c r="F34" s="568"/>
      <c r="G34" s="315">
        <f t="shared" si="33"/>
        <v>0</v>
      </c>
      <c r="H34" s="337"/>
      <c r="I34" s="314">
        <f t="shared" si="34"/>
        <v>0</v>
      </c>
      <c r="J34" s="337"/>
      <c r="K34" s="314">
        <f t="shared" si="35"/>
        <v>0</v>
      </c>
      <c r="L34" s="587"/>
      <c r="M34" s="585">
        <f t="shared" si="36"/>
        <v>0</v>
      </c>
      <c r="N34" s="337"/>
      <c r="O34" s="314">
        <f t="shared" si="37"/>
        <v>0</v>
      </c>
      <c r="P34" s="337"/>
      <c r="Q34" s="585">
        <f t="shared" si="38"/>
        <v>0</v>
      </c>
      <c r="R34" s="337"/>
      <c r="S34" s="314">
        <f t="shared" si="39"/>
        <v>0</v>
      </c>
      <c r="T34" s="337"/>
      <c r="U34" s="585">
        <f t="shared" si="40"/>
        <v>0</v>
      </c>
      <c r="V34" s="337"/>
      <c r="W34" s="314">
        <f t="shared" si="41"/>
        <v>0</v>
      </c>
      <c r="X34" s="337"/>
      <c r="Y34" s="585">
        <f t="shared" si="42"/>
        <v>0</v>
      </c>
      <c r="Z34" s="337"/>
      <c r="AA34" s="314">
        <f t="shared" si="43"/>
        <v>0</v>
      </c>
    </row>
    <row r="35" spans="1:27" s="18" customFormat="1" x14ac:dyDescent="0.35">
      <c r="A35" s="15" t="s">
        <v>964</v>
      </c>
      <c r="B35" s="40">
        <v>3136</v>
      </c>
      <c r="C35" s="17" t="s">
        <v>9</v>
      </c>
      <c r="D35" s="31" t="s">
        <v>6</v>
      </c>
      <c r="E35" s="357"/>
      <c r="F35" s="568"/>
      <c r="G35" s="315">
        <f t="shared" si="33"/>
        <v>0</v>
      </c>
      <c r="H35" s="337"/>
      <c r="I35" s="314">
        <f t="shared" si="34"/>
        <v>0</v>
      </c>
      <c r="J35" s="337"/>
      <c r="K35" s="314">
        <f t="shared" si="35"/>
        <v>0</v>
      </c>
      <c r="L35" s="587"/>
      <c r="M35" s="585">
        <f t="shared" si="36"/>
        <v>0</v>
      </c>
      <c r="N35" s="337"/>
      <c r="O35" s="314">
        <f t="shared" si="37"/>
        <v>0</v>
      </c>
      <c r="P35" s="337"/>
      <c r="Q35" s="585">
        <f t="shared" si="38"/>
        <v>0</v>
      </c>
      <c r="R35" s="337"/>
      <c r="S35" s="314">
        <f t="shared" si="39"/>
        <v>0</v>
      </c>
      <c r="T35" s="337"/>
      <c r="U35" s="585">
        <f t="shared" si="40"/>
        <v>0</v>
      </c>
      <c r="V35" s="337"/>
      <c r="W35" s="314">
        <f t="shared" si="41"/>
        <v>0</v>
      </c>
      <c r="X35" s="337"/>
      <c r="Y35" s="585">
        <f t="shared" si="42"/>
        <v>0</v>
      </c>
      <c r="Z35" s="337"/>
      <c r="AA35" s="314">
        <f t="shared" si="43"/>
        <v>0</v>
      </c>
    </row>
    <row r="36" spans="1:27" s="18" customFormat="1" x14ac:dyDescent="0.35">
      <c r="A36" s="15" t="s">
        <v>965</v>
      </c>
      <c r="B36" s="40">
        <v>3136</v>
      </c>
      <c r="C36" s="17" t="s">
        <v>10</v>
      </c>
      <c r="D36" s="31" t="s">
        <v>6</v>
      </c>
      <c r="E36" s="357"/>
      <c r="F36" s="568"/>
      <c r="G36" s="315">
        <f t="shared" si="33"/>
        <v>0</v>
      </c>
      <c r="H36" s="337"/>
      <c r="I36" s="314">
        <f t="shared" si="34"/>
        <v>0</v>
      </c>
      <c r="J36" s="337"/>
      <c r="K36" s="314">
        <f t="shared" si="35"/>
        <v>0</v>
      </c>
      <c r="L36" s="587"/>
      <c r="M36" s="585">
        <f t="shared" si="36"/>
        <v>0</v>
      </c>
      <c r="N36" s="337"/>
      <c r="O36" s="314">
        <f t="shared" si="37"/>
        <v>0</v>
      </c>
      <c r="P36" s="337"/>
      <c r="Q36" s="585">
        <f t="shared" si="38"/>
        <v>0</v>
      </c>
      <c r="R36" s="337"/>
      <c r="S36" s="314">
        <f t="shared" si="39"/>
        <v>0</v>
      </c>
      <c r="T36" s="337"/>
      <c r="U36" s="585">
        <f t="shared" si="40"/>
        <v>0</v>
      </c>
      <c r="V36" s="337"/>
      <c r="W36" s="314">
        <f t="shared" si="41"/>
        <v>0</v>
      </c>
      <c r="X36" s="337"/>
      <c r="Y36" s="585">
        <f t="shared" si="42"/>
        <v>0</v>
      </c>
      <c r="Z36" s="337"/>
      <c r="AA36" s="314">
        <f t="shared" si="43"/>
        <v>0</v>
      </c>
    </row>
    <row r="37" spans="1:27" s="18" customFormat="1" x14ac:dyDescent="0.35">
      <c r="A37" s="15" t="s">
        <v>1393</v>
      </c>
      <c r="B37" s="40">
        <v>3136</v>
      </c>
      <c r="C37" s="17" t="s">
        <v>11</v>
      </c>
      <c r="D37" s="31" t="s">
        <v>6</v>
      </c>
      <c r="E37" s="357"/>
      <c r="F37" s="568"/>
      <c r="G37" s="315">
        <f t="shared" si="33"/>
        <v>0</v>
      </c>
      <c r="H37" s="337"/>
      <c r="I37" s="314">
        <f t="shared" si="34"/>
        <v>0</v>
      </c>
      <c r="J37" s="337"/>
      <c r="K37" s="314">
        <f t="shared" si="35"/>
        <v>0</v>
      </c>
      <c r="L37" s="587"/>
      <c r="M37" s="585">
        <f t="shared" si="36"/>
        <v>0</v>
      </c>
      <c r="N37" s="337"/>
      <c r="O37" s="314">
        <f t="shared" si="37"/>
        <v>0</v>
      </c>
      <c r="P37" s="337"/>
      <c r="Q37" s="585">
        <f t="shared" si="38"/>
        <v>0</v>
      </c>
      <c r="R37" s="337"/>
      <c r="S37" s="314">
        <f t="shared" si="39"/>
        <v>0</v>
      </c>
      <c r="T37" s="337"/>
      <c r="U37" s="585">
        <f t="shared" si="40"/>
        <v>0</v>
      </c>
      <c r="V37" s="337"/>
      <c r="W37" s="314">
        <f t="shared" si="41"/>
        <v>0</v>
      </c>
      <c r="X37" s="337"/>
      <c r="Y37" s="585">
        <f t="shared" si="42"/>
        <v>0</v>
      </c>
      <c r="Z37" s="337"/>
      <c r="AA37" s="314">
        <f t="shared" si="43"/>
        <v>0</v>
      </c>
    </row>
    <row r="38" spans="1:27" s="18" customFormat="1" x14ac:dyDescent="0.35">
      <c r="A38" s="15" t="s">
        <v>1394</v>
      </c>
      <c r="B38" s="40">
        <v>3136</v>
      </c>
      <c r="C38" s="17" t="s">
        <v>12</v>
      </c>
      <c r="D38" s="31" t="s">
        <v>6</v>
      </c>
      <c r="E38" s="357"/>
      <c r="F38" s="568"/>
      <c r="G38" s="315">
        <f t="shared" si="33"/>
        <v>0</v>
      </c>
      <c r="H38" s="337"/>
      <c r="I38" s="314">
        <f t="shared" si="34"/>
        <v>0</v>
      </c>
      <c r="J38" s="337"/>
      <c r="K38" s="314">
        <f t="shared" si="35"/>
        <v>0</v>
      </c>
      <c r="L38" s="587"/>
      <c r="M38" s="585">
        <f t="shared" si="36"/>
        <v>0</v>
      </c>
      <c r="N38" s="337"/>
      <c r="O38" s="314">
        <f t="shared" si="37"/>
        <v>0</v>
      </c>
      <c r="P38" s="337"/>
      <c r="Q38" s="585">
        <f t="shared" si="38"/>
        <v>0</v>
      </c>
      <c r="R38" s="337"/>
      <c r="S38" s="314">
        <f t="shared" si="39"/>
        <v>0</v>
      </c>
      <c r="T38" s="337"/>
      <c r="U38" s="585">
        <f t="shared" si="40"/>
        <v>0</v>
      </c>
      <c r="V38" s="337"/>
      <c r="W38" s="314">
        <f t="shared" si="41"/>
        <v>0</v>
      </c>
      <c r="X38" s="337"/>
      <c r="Y38" s="585">
        <f t="shared" si="42"/>
        <v>0</v>
      </c>
      <c r="Z38" s="337"/>
      <c r="AA38" s="314">
        <f t="shared" si="43"/>
        <v>0</v>
      </c>
    </row>
    <row r="39" spans="1:27" s="18" customFormat="1" x14ac:dyDescent="0.35">
      <c r="A39" s="15" t="s">
        <v>1395</v>
      </c>
      <c r="B39" s="40">
        <v>3136</v>
      </c>
      <c r="C39" s="17" t="s">
        <v>13</v>
      </c>
      <c r="D39" s="31" t="s">
        <v>6</v>
      </c>
      <c r="E39" s="357"/>
      <c r="F39" s="568"/>
      <c r="G39" s="315">
        <f t="shared" si="33"/>
        <v>0</v>
      </c>
      <c r="H39" s="337"/>
      <c r="I39" s="314">
        <f t="shared" si="34"/>
        <v>0</v>
      </c>
      <c r="J39" s="337"/>
      <c r="K39" s="314">
        <f t="shared" si="35"/>
        <v>0</v>
      </c>
      <c r="L39" s="587"/>
      <c r="M39" s="585">
        <f t="shared" si="36"/>
        <v>0</v>
      </c>
      <c r="N39" s="337"/>
      <c r="O39" s="314">
        <f t="shared" si="37"/>
        <v>0</v>
      </c>
      <c r="P39" s="337"/>
      <c r="Q39" s="585">
        <f t="shared" si="38"/>
        <v>0</v>
      </c>
      <c r="R39" s="337"/>
      <c r="S39" s="314">
        <f t="shared" si="39"/>
        <v>0</v>
      </c>
      <c r="T39" s="337"/>
      <c r="U39" s="585">
        <f t="shared" si="40"/>
        <v>0</v>
      </c>
      <c r="V39" s="337"/>
      <c r="W39" s="314">
        <f t="shared" si="41"/>
        <v>0</v>
      </c>
      <c r="X39" s="337"/>
      <c r="Y39" s="585">
        <f t="shared" si="42"/>
        <v>0</v>
      </c>
      <c r="Z39" s="337"/>
      <c r="AA39" s="314">
        <f t="shared" si="43"/>
        <v>0</v>
      </c>
    </row>
    <row r="40" spans="1:27" s="18" customFormat="1" x14ac:dyDescent="0.35">
      <c r="A40" s="15" t="s">
        <v>1396</v>
      </c>
      <c r="B40" s="40">
        <v>3136</v>
      </c>
      <c r="C40" s="17" t="s">
        <v>14</v>
      </c>
      <c r="D40" s="31" t="s">
        <v>6</v>
      </c>
      <c r="E40" s="357"/>
      <c r="F40" s="568"/>
      <c r="G40" s="315">
        <f t="shared" si="33"/>
        <v>0</v>
      </c>
      <c r="H40" s="337"/>
      <c r="I40" s="314">
        <f t="shared" si="34"/>
        <v>0</v>
      </c>
      <c r="J40" s="337"/>
      <c r="K40" s="314">
        <f t="shared" si="35"/>
        <v>0</v>
      </c>
      <c r="L40" s="587"/>
      <c r="M40" s="585">
        <f t="shared" si="36"/>
        <v>0</v>
      </c>
      <c r="N40" s="337"/>
      <c r="O40" s="314">
        <f t="shared" si="37"/>
        <v>0</v>
      </c>
      <c r="P40" s="337"/>
      <c r="Q40" s="585">
        <f t="shared" si="38"/>
        <v>0</v>
      </c>
      <c r="R40" s="337"/>
      <c r="S40" s="314">
        <f t="shared" si="39"/>
        <v>0</v>
      </c>
      <c r="T40" s="337"/>
      <c r="U40" s="585">
        <f t="shared" si="40"/>
        <v>0</v>
      </c>
      <c r="V40" s="337"/>
      <c r="W40" s="314">
        <f t="shared" si="41"/>
        <v>0</v>
      </c>
      <c r="X40" s="337"/>
      <c r="Y40" s="585">
        <f t="shared" si="42"/>
        <v>0</v>
      </c>
      <c r="Z40" s="337"/>
      <c r="AA40" s="314">
        <f t="shared" si="43"/>
        <v>0</v>
      </c>
    </row>
    <row r="41" spans="1:27" s="18" customFormat="1" x14ac:dyDescent="0.35">
      <c r="A41" s="15" t="s">
        <v>1397</v>
      </c>
      <c r="B41" s="40">
        <v>3136</v>
      </c>
      <c r="C41" s="17" t="s">
        <v>15</v>
      </c>
      <c r="D41" s="31" t="s">
        <v>6</v>
      </c>
      <c r="E41" s="357"/>
      <c r="F41" s="568"/>
      <c r="G41" s="315">
        <f t="shared" si="33"/>
        <v>0</v>
      </c>
      <c r="H41" s="337"/>
      <c r="I41" s="314">
        <f t="shared" si="34"/>
        <v>0</v>
      </c>
      <c r="J41" s="337"/>
      <c r="K41" s="314">
        <f t="shared" si="35"/>
        <v>0</v>
      </c>
      <c r="L41" s="587"/>
      <c r="M41" s="585">
        <f t="shared" si="36"/>
        <v>0</v>
      </c>
      <c r="N41" s="337"/>
      <c r="O41" s="314">
        <f t="shared" si="37"/>
        <v>0</v>
      </c>
      <c r="P41" s="337"/>
      <c r="Q41" s="585">
        <f t="shared" si="38"/>
        <v>0</v>
      </c>
      <c r="R41" s="337"/>
      <c r="S41" s="314">
        <f t="shared" si="39"/>
        <v>0</v>
      </c>
      <c r="T41" s="337"/>
      <c r="U41" s="585">
        <f t="shared" si="40"/>
        <v>0</v>
      </c>
      <c r="V41" s="337"/>
      <c r="W41" s="314">
        <f t="shared" si="41"/>
        <v>0</v>
      </c>
      <c r="X41" s="337"/>
      <c r="Y41" s="585">
        <f t="shared" si="42"/>
        <v>0</v>
      </c>
      <c r="Z41" s="337"/>
      <c r="AA41" s="314">
        <f t="shared" si="43"/>
        <v>0</v>
      </c>
    </row>
    <row r="42" spans="1:27" s="18" customFormat="1" x14ac:dyDescent="0.35">
      <c r="A42" s="15" t="s">
        <v>1398</v>
      </c>
      <c r="B42" s="40">
        <v>3136</v>
      </c>
      <c r="C42" s="91" t="s">
        <v>16</v>
      </c>
      <c r="D42" s="31" t="s">
        <v>6</v>
      </c>
      <c r="E42" s="357"/>
      <c r="F42" s="568"/>
      <c r="G42" s="315">
        <f t="shared" si="33"/>
        <v>0</v>
      </c>
      <c r="H42" s="337"/>
      <c r="I42" s="314">
        <f t="shared" si="34"/>
        <v>0</v>
      </c>
      <c r="J42" s="337"/>
      <c r="K42" s="314">
        <f t="shared" si="35"/>
        <v>0</v>
      </c>
      <c r="L42" s="587"/>
      <c r="M42" s="585">
        <f t="shared" si="36"/>
        <v>0</v>
      </c>
      <c r="N42" s="337"/>
      <c r="O42" s="314">
        <f t="shared" si="37"/>
        <v>0</v>
      </c>
      <c r="P42" s="337"/>
      <c r="Q42" s="585">
        <f t="shared" si="38"/>
        <v>0</v>
      </c>
      <c r="R42" s="337"/>
      <c r="S42" s="314">
        <f t="shared" si="39"/>
        <v>0</v>
      </c>
      <c r="T42" s="337"/>
      <c r="U42" s="585">
        <f t="shared" si="40"/>
        <v>0</v>
      </c>
      <c r="V42" s="337"/>
      <c r="W42" s="314">
        <f t="shared" si="41"/>
        <v>0</v>
      </c>
      <c r="X42" s="337"/>
      <c r="Y42" s="585">
        <f t="shared" si="42"/>
        <v>0</v>
      </c>
      <c r="Z42" s="337"/>
      <c r="AA42" s="314">
        <f t="shared" si="43"/>
        <v>0</v>
      </c>
    </row>
    <row r="43" spans="1:27" s="18" customFormat="1" x14ac:dyDescent="0.35">
      <c r="A43" s="15" t="s">
        <v>1399</v>
      </c>
      <c r="B43" s="40">
        <v>3136</v>
      </c>
      <c r="C43" s="91" t="s">
        <v>17</v>
      </c>
      <c r="D43" s="31" t="s">
        <v>6</v>
      </c>
      <c r="E43" s="357"/>
      <c r="F43" s="568"/>
      <c r="G43" s="315">
        <f t="shared" si="33"/>
        <v>0</v>
      </c>
      <c r="H43" s="337"/>
      <c r="I43" s="314">
        <f t="shared" si="34"/>
        <v>0</v>
      </c>
      <c r="J43" s="337"/>
      <c r="K43" s="314">
        <f t="shared" si="35"/>
        <v>0</v>
      </c>
      <c r="L43" s="587"/>
      <c r="M43" s="585">
        <f t="shared" si="36"/>
        <v>0</v>
      </c>
      <c r="N43" s="337"/>
      <c r="O43" s="314">
        <f t="shared" si="37"/>
        <v>0</v>
      </c>
      <c r="P43" s="337"/>
      <c r="Q43" s="585">
        <f t="shared" si="38"/>
        <v>0</v>
      </c>
      <c r="R43" s="337"/>
      <c r="S43" s="314">
        <f t="shared" si="39"/>
        <v>0</v>
      </c>
      <c r="T43" s="337"/>
      <c r="U43" s="585">
        <f t="shared" si="40"/>
        <v>0</v>
      </c>
      <c r="V43" s="337"/>
      <c r="W43" s="314">
        <f t="shared" si="41"/>
        <v>0</v>
      </c>
      <c r="X43" s="337"/>
      <c r="Y43" s="585">
        <f t="shared" si="42"/>
        <v>0</v>
      </c>
      <c r="Z43" s="337"/>
      <c r="AA43" s="314">
        <f t="shared" si="43"/>
        <v>0</v>
      </c>
    </row>
    <row r="44" spans="1:27" s="18" customFormat="1" x14ac:dyDescent="0.35">
      <c r="A44" s="15" t="s">
        <v>2642</v>
      </c>
      <c r="B44" s="40">
        <v>3136</v>
      </c>
      <c r="C44" s="17" t="s">
        <v>1014</v>
      </c>
      <c r="D44" s="31" t="s">
        <v>6</v>
      </c>
      <c r="E44" s="357"/>
      <c r="F44" s="568"/>
      <c r="G44" s="315">
        <f t="shared" si="33"/>
        <v>0</v>
      </c>
      <c r="H44" s="337"/>
      <c r="I44" s="314">
        <f t="shared" si="34"/>
        <v>0</v>
      </c>
      <c r="J44" s="337"/>
      <c r="K44" s="314">
        <f t="shared" si="35"/>
        <v>0</v>
      </c>
      <c r="L44" s="587"/>
      <c r="M44" s="585">
        <f t="shared" si="36"/>
        <v>0</v>
      </c>
      <c r="N44" s="337"/>
      <c r="O44" s="314">
        <f t="shared" si="37"/>
        <v>0</v>
      </c>
      <c r="P44" s="337"/>
      <c r="Q44" s="585">
        <f t="shared" si="38"/>
        <v>0</v>
      </c>
      <c r="R44" s="337"/>
      <c r="S44" s="314">
        <f t="shared" si="39"/>
        <v>0</v>
      </c>
      <c r="T44" s="337"/>
      <c r="U44" s="585">
        <f t="shared" si="40"/>
        <v>0</v>
      </c>
      <c r="V44" s="337"/>
      <c r="W44" s="314">
        <f t="shared" si="41"/>
        <v>0</v>
      </c>
      <c r="X44" s="337"/>
      <c r="Y44" s="585">
        <f t="shared" si="42"/>
        <v>0</v>
      </c>
      <c r="Z44" s="337"/>
      <c r="AA44" s="314">
        <f t="shared" si="43"/>
        <v>0</v>
      </c>
    </row>
    <row r="45" spans="1:27" s="18" customFormat="1" x14ac:dyDescent="0.35">
      <c r="A45" s="15" t="s">
        <v>2643</v>
      </c>
      <c r="B45" s="40">
        <v>3136</v>
      </c>
      <c r="C45" s="17" t="s">
        <v>1015</v>
      </c>
      <c r="D45" s="31" t="s">
        <v>6</v>
      </c>
      <c r="E45" s="357"/>
      <c r="F45" s="568"/>
      <c r="G45" s="315">
        <f t="shared" si="33"/>
        <v>0</v>
      </c>
      <c r="H45" s="337"/>
      <c r="I45" s="314">
        <f t="shared" si="34"/>
        <v>0</v>
      </c>
      <c r="J45" s="337"/>
      <c r="K45" s="314">
        <f t="shared" si="35"/>
        <v>0</v>
      </c>
      <c r="L45" s="587"/>
      <c r="M45" s="585">
        <f t="shared" si="36"/>
        <v>0</v>
      </c>
      <c r="N45" s="337"/>
      <c r="O45" s="314">
        <f t="shared" si="37"/>
        <v>0</v>
      </c>
      <c r="P45" s="337"/>
      <c r="Q45" s="585">
        <f t="shared" si="38"/>
        <v>0</v>
      </c>
      <c r="R45" s="337"/>
      <c r="S45" s="314">
        <f t="shared" si="39"/>
        <v>0</v>
      </c>
      <c r="T45" s="337"/>
      <c r="U45" s="585">
        <f t="shared" si="40"/>
        <v>0</v>
      </c>
      <c r="V45" s="337"/>
      <c r="W45" s="314">
        <f t="shared" si="41"/>
        <v>0</v>
      </c>
      <c r="X45" s="337"/>
      <c r="Y45" s="585">
        <f t="shared" si="42"/>
        <v>0</v>
      </c>
      <c r="Z45" s="337"/>
      <c r="AA45" s="314">
        <f t="shared" si="43"/>
        <v>0</v>
      </c>
    </row>
    <row r="46" spans="1:27" s="18" customFormat="1" x14ac:dyDescent="0.35">
      <c r="A46" s="15" t="s">
        <v>2644</v>
      </c>
      <c r="B46" s="40">
        <v>3136</v>
      </c>
      <c r="C46" s="91" t="s">
        <v>1016</v>
      </c>
      <c r="D46" s="31" t="s">
        <v>6</v>
      </c>
      <c r="E46" s="357"/>
      <c r="F46" s="568"/>
      <c r="G46" s="315">
        <f t="shared" si="33"/>
        <v>0</v>
      </c>
      <c r="H46" s="337"/>
      <c r="I46" s="314">
        <f t="shared" si="34"/>
        <v>0</v>
      </c>
      <c r="J46" s="337"/>
      <c r="K46" s="314">
        <f t="shared" si="35"/>
        <v>0</v>
      </c>
      <c r="L46" s="587"/>
      <c r="M46" s="585">
        <f t="shared" si="36"/>
        <v>0</v>
      </c>
      <c r="N46" s="337"/>
      <c r="O46" s="314">
        <f t="shared" si="37"/>
        <v>0</v>
      </c>
      <c r="P46" s="337"/>
      <c r="Q46" s="585">
        <f t="shared" si="38"/>
        <v>0</v>
      </c>
      <c r="R46" s="337"/>
      <c r="S46" s="314">
        <f t="shared" si="39"/>
        <v>0</v>
      </c>
      <c r="T46" s="337"/>
      <c r="U46" s="585">
        <f t="shared" si="40"/>
        <v>0</v>
      </c>
      <c r="V46" s="337"/>
      <c r="W46" s="314">
        <f t="shared" si="41"/>
        <v>0</v>
      </c>
      <c r="X46" s="337"/>
      <c r="Y46" s="585">
        <f t="shared" si="42"/>
        <v>0</v>
      </c>
      <c r="Z46" s="337"/>
      <c r="AA46" s="314">
        <f t="shared" si="43"/>
        <v>0</v>
      </c>
    </row>
    <row r="47" spans="1:27" s="18" customFormat="1" x14ac:dyDescent="0.35">
      <c r="A47" s="15" t="s">
        <v>2645</v>
      </c>
      <c r="B47" s="40">
        <v>3136</v>
      </c>
      <c r="C47" s="91" t="s">
        <v>1017</v>
      </c>
      <c r="D47" s="31" t="s">
        <v>6</v>
      </c>
      <c r="E47" s="357"/>
      <c r="F47" s="568"/>
      <c r="G47" s="315">
        <f t="shared" si="33"/>
        <v>0</v>
      </c>
      <c r="H47" s="337"/>
      <c r="I47" s="314">
        <f t="shared" si="34"/>
        <v>0</v>
      </c>
      <c r="J47" s="337"/>
      <c r="K47" s="314">
        <f t="shared" si="35"/>
        <v>0</v>
      </c>
      <c r="L47" s="587"/>
      <c r="M47" s="585">
        <f t="shared" si="36"/>
        <v>0</v>
      </c>
      <c r="N47" s="337"/>
      <c r="O47" s="314">
        <f t="shared" si="37"/>
        <v>0</v>
      </c>
      <c r="P47" s="337"/>
      <c r="Q47" s="585">
        <f t="shared" si="38"/>
        <v>0</v>
      </c>
      <c r="R47" s="337"/>
      <c r="S47" s="314">
        <f t="shared" si="39"/>
        <v>0</v>
      </c>
      <c r="T47" s="337"/>
      <c r="U47" s="585">
        <f t="shared" si="40"/>
        <v>0</v>
      </c>
      <c r="V47" s="337"/>
      <c r="W47" s="314">
        <f t="shared" si="41"/>
        <v>0</v>
      </c>
      <c r="X47" s="337"/>
      <c r="Y47" s="585">
        <f t="shared" si="42"/>
        <v>0</v>
      </c>
      <c r="Z47" s="337"/>
      <c r="AA47" s="314">
        <f t="shared" si="43"/>
        <v>0</v>
      </c>
    </row>
    <row r="48" spans="1:27" s="18" customFormat="1" x14ac:dyDescent="0.35">
      <c r="A48" s="163">
        <v>9.5</v>
      </c>
      <c r="B48" s="166"/>
      <c r="C48" s="166" t="s">
        <v>1743</v>
      </c>
      <c r="D48" s="565"/>
      <c r="E48" s="355"/>
      <c r="F48" s="280"/>
      <c r="G48" s="312"/>
      <c r="H48" s="396"/>
      <c r="I48" s="313"/>
      <c r="J48" s="396"/>
      <c r="K48" s="313"/>
      <c r="L48" s="589"/>
      <c r="M48" s="590"/>
      <c r="N48" s="396"/>
      <c r="O48" s="313"/>
      <c r="P48" s="396"/>
      <c r="Q48" s="590"/>
      <c r="R48" s="396"/>
      <c r="S48" s="313"/>
      <c r="T48" s="396"/>
      <c r="U48" s="590"/>
      <c r="V48" s="396"/>
      <c r="W48" s="313"/>
      <c r="X48" s="396"/>
      <c r="Y48" s="590"/>
      <c r="Z48" s="396"/>
      <c r="AA48" s="313"/>
    </row>
    <row r="49" spans="1:27" s="18" customFormat="1" x14ac:dyDescent="0.35">
      <c r="A49" s="15" t="s">
        <v>736</v>
      </c>
      <c r="B49" s="13">
        <v>3141</v>
      </c>
      <c r="C49" s="90" t="s">
        <v>334</v>
      </c>
      <c r="D49" s="31" t="s">
        <v>6</v>
      </c>
      <c r="E49" s="357"/>
      <c r="F49" s="568"/>
      <c r="G49" s="315">
        <f t="shared" ref="G49:G63" si="44">F49*E49</f>
        <v>0</v>
      </c>
      <c r="H49" s="337"/>
      <c r="I49" s="314">
        <f t="shared" ref="I49:I63" si="45">H49*F49</f>
        <v>0</v>
      </c>
      <c r="J49" s="337"/>
      <c r="K49" s="314">
        <f t="shared" ref="K49:K63" si="46">J49*F49</f>
        <v>0</v>
      </c>
      <c r="L49" s="587"/>
      <c r="M49" s="585">
        <f t="shared" ref="M49:M63" si="47">L49*F49</f>
        <v>0</v>
      </c>
      <c r="N49" s="337"/>
      <c r="O49" s="314">
        <f t="shared" ref="O49:O63" si="48">N49*F49</f>
        <v>0</v>
      </c>
      <c r="P49" s="337"/>
      <c r="Q49" s="585">
        <f t="shared" ref="Q49:Q63" si="49">P49*F49</f>
        <v>0</v>
      </c>
      <c r="R49" s="337"/>
      <c r="S49" s="314">
        <f t="shared" ref="S49:S63" si="50">R49*F49</f>
        <v>0</v>
      </c>
      <c r="T49" s="337"/>
      <c r="U49" s="585">
        <f t="shared" ref="U49:U63" si="51">T49*F49</f>
        <v>0</v>
      </c>
      <c r="V49" s="337"/>
      <c r="W49" s="314">
        <f t="shared" ref="W49:W63" si="52">V49*F49</f>
        <v>0</v>
      </c>
      <c r="X49" s="337"/>
      <c r="Y49" s="585">
        <f t="shared" ref="Y49:Y63" si="53">X49*F49</f>
        <v>0</v>
      </c>
      <c r="Z49" s="337"/>
      <c r="AA49" s="314">
        <f t="shared" ref="AA49:AA63" si="54">Z49*F49</f>
        <v>0</v>
      </c>
    </row>
    <row r="50" spans="1:27" s="18" customFormat="1" x14ac:dyDescent="0.35">
      <c r="A50" s="15" t="s">
        <v>737</v>
      </c>
      <c r="B50" s="13">
        <v>3141</v>
      </c>
      <c r="C50" s="90" t="s">
        <v>335</v>
      </c>
      <c r="D50" s="31" t="s">
        <v>6</v>
      </c>
      <c r="E50" s="357"/>
      <c r="F50" s="568"/>
      <c r="G50" s="315">
        <f t="shared" si="44"/>
        <v>0</v>
      </c>
      <c r="H50" s="337"/>
      <c r="I50" s="314">
        <f t="shared" si="45"/>
        <v>0</v>
      </c>
      <c r="J50" s="337"/>
      <c r="K50" s="314">
        <f t="shared" si="46"/>
        <v>0</v>
      </c>
      <c r="L50" s="587"/>
      <c r="M50" s="585">
        <f t="shared" si="47"/>
        <v>0</v>
      </c>
      <c r="N50" s="337"/>
      <c r="O50" s="314">
        <f t="shared" si="48"/>
        <v>0</v>
      </c>
      <c r="P50" s="337"/>
      <c r="Q50" s="585">
        <f t="shared" si="49"/>
        <v>0</v>
      </c>
      <c r="R50" s="337"/>
      <c r="S50" s="314">
        <f t="shared" si="50"/>
        <v>0</v>
      </c>
      <c r="T50" s="337"/>
      <c r="U50" s="585">
        <f t="shared" si="51"/>
        <v>0</v>
      </c>
      <c r="V50" s="337"/>
      <c r="W50" s="314">
        <f t="shared" si="52"/>
        <v>0</v>
      </c>
      <c r="X50" s="337"/>
      <c r="Y50" s="585">
        <f t="shared" si="53"/>
        <v>0</v>
      </c>
      <c r="Z50" s="337"/>
      <c r="AA50" s="314">
        <f t="shared" si="54"/>
        <v>0</v>
      </c>
    </row>
    <row r="51" spans="1:27" s="18" customFormat="1" x14ac:dyDescent="0.35">
      <c r="A51" s="15" t="s">
        <v>738</v>
      </c>
      <c r="B51" s="13">
        <v>3141</v>
      </c>
      <c r="C51" s="90" t="s">
        <v>336</v>
      </c>
      <c r="D51" s="31" t="s">
        <v>6</v>
      </c>
      <c r="E51" s="357"/>
      <c r="F51" s="568"/>
      <c r="G51" s="315">
        <f t="shared" si="44"/>
        <v>0</v>
      </c>
      <c r="H51" s="337"/>
      <c r="I51" s="314">
        <f t="shared" si="45"/>
        <v>0</v>
      </c>
      <c r="J51" s="337"/>
      <c r="K51" s="314">
        <f t="shared" si="46"/>
        <v>0</v>
      </c>
      <c r="L51" s="587"/>
      <c r="M51" s="585">
        <f t="shared" si="47"/>
        <v>0</v>
      </c>
      <c r="N51" s="337"/>
      <c r="O51" s="314">
        <f t="shared" si="48"/>
        <v>0</v>
      </c>
      <c r="P51" s="337"/>
      <c r="Q51" s="585">
        <f t="shared" si="49"/>
        <v>0</v>
      </c>
      <c r="R51" s="337"/>
      <c r="S51" s="314">
        <f t="shared" si="50"/>
        <v>0</v>
      </c>
      <c r="T51" s="337"/>
      <c r="U51" s="585">
        <f t="shared" si="51"/>
        <v>0</v>
      </c>
      <c r="V51" s="337"/>
      <c r="W51" s="314">
        <f t="shared" si="52"/>
        <v>0</v>
      </c>
      <c r="X51" s="337"/>
      <c r="Y51" s="585">
        <f t="shared" si="53"/>
        <v>0</v>
      </c>
      <c r="Z51" s="337"/>
      <c r="AA51" s="314">
        <f t="shared" si="54"/>
        <v>0</v>
      </c>
    </row>
    <row r="52" spans="1:27" s="18" customFormat="1" x14ac:dyDescent="0.35">
      <c r="A52" s="15" t="s">
        <v>739</v>
      </c>
      <c r="B52" s="13">
        <v>3141</v>
      </c>
      <c r="C52" s="90" t="s">
        <v>768</v>
      </c>
      <c r="D52" s="31" t="s">
        <v>6</v>
      </c>
      <c r="E52" s="357"/>
      <c r="F52" s="568"/>
      <c r="G52" s="315">
        <f t="shared" si="44"/>
        <v>0</v>
      </c>
      <c r="H52" s="337"/>
      <c r="I52" s="314">
        <f t="shared" si="45"/>
        <v>0</v>
      </c>
      <c r="J52" s="337"/>
      <c r="K52" s="314">
        <f t="shared" si="46"/>
        <v>0</v>
      </c>
      <c r="L52" s="587"/>
      <c r="M52" s="585">
        <f t="shared" si="47"/>
        <v>0</v>
      </c>
      <c r="N52" s="337"/>
      <c r="O52" s="314">
        <f t="shared" si="48"/>
        <v>0</v>
      </c>
      <c r="P52" s="337"/>
      <c r="Q52" s="585">
        <f t="shared" si="49"/>
        <v>0</v>
      </c>
      <c r="R52" s="337"/>
      <c r="S52" s="314">
        <f t="shared" si="50"/>
        <v>0</v>
      </c>
      <c r="T52" s="337"/>
      <c r="U52" s="585">
        <f t="shared" si="51"/>
        <v>0</v>
      </c>
      <c r="V52" s="337"/>
      <c r="W52" s="314">
        <f t="shared" si="52"/>
        <v>0</v>
      </c>
      <c r="X52" s="337"/>
      <c r="Y52" s="585">
        <f t="shared" si="53"/>
        <v>0</v>
      </c>
      <c r="Z52" s="337"/>
      <c r="AA52" s="314">
        <f t="shared" si="54"/>
        <v>0</v>
      </c>
    </row>
    <row r="53" spans="1:27" s="18" customFormat="1" x14ac:dyDescent="0.35">
      <c r="A53" s="15" t="s">
        <v>740</v>
      </c>
      <c r="B53" s="13">
        <v>3141</v>
      </c>
      <c r="C53" s="90" t="s">
        <v>337</v>
      </c>
      <c r="D53" s="31" t="s">
        <v>6</v>
      </c>
      <c r="E53" s="357"/>
      <c r="F53" s="568"/>
      <c r="G53" s="315">
        <f t="shared" si="44"/>
        <v>0</v>
      </c>
      <c r="H53" s="337"/>
      <c r="I53" s="314">
        <f t="shared" si="45"/>
        <v>0</v>
      </c>
      <c r="J53" s="337"/>
      <c r="K53" s="314">
        <f t="shared" si="46"/>
        <v>0</v>
      </c>
      <c r="L53" s="587"/>
      <c r="M53" s="585">
        <f t="shared" si="47"/>
        <v>0</v>
      </c>
      <c r="N53" s="337"/>
      <c r="O53" s="314">
        <f t="shared" si="48"/>
        <v>0</v>
      </c>
      <c r="P53" s="337"/>
      <c r="Q53" s="585">
        <f t="shared" si="49"/>
        <v>0</v>
      </c>
      <c r="R53" s="337"/>
      <c r="S53" s="314">
        <f t="shared" si="50"/>
        <v>0</v>
      </c>
      <c r="T53" s="337"/>
      <c r="U53" s="585">
        <f t="shared" si="51"/>
        <v>0</v>
      </c>
      <c r="V53" s="337"/>
      <c r="W53" s="314">
        <f t="shared" si="52"/>
        <v>0</v>
      </c>
      <c r="X53" s="337"/>
      <c r="Y53" s="585">
        <f t="shared" si="53"/>
        <v>0</v>
      </c>
      <c r="Z53" s="337"/>
      <c r="AA53" s="314">
        <f t="shared" si="54"/>
        <v>0</v>
      </c>
    </row>
    <row r="54" spans="1:27" s="18" customFormat="1" x14ac:dyDescent="0.35">
      <c r="A54" s="15" t="s">
        <v>741</v>
      </c>
      <c r="B54" s="13">
        <v>3141</v>
      </c>
      <c r="C54" s="90" t="s">
        <v>338</v>
      </c>
      <c r="D54" s="31" t="s">
        <v>6</v>
      </c>
      <c r="E54" s="357"/>
      <c r="F54" s="568"/>
      <c r="G54" s="315">
        <f t="shared" si="44"/>
        <v>0</v>
      </c>
      <c r="H54" s="337"/>
      <c r="I54" s="314">
        <f t="shared" si="45"/>
        <v>0</v>
      </c>
      <c r="J54" s="337"/>
      <c r="K54" s="314">
        <f t="shared" si="46"/>
        <v>0</v>
      </c>
      <c r="L54" s="587"/>
      <c r="M54" s="585">
        <f t="shared" si="47"/>
        <v>0</v>
      </c>
      <c r="N54" s="337"/>
      <c r="O54" s="314">
        <f t="shared" si="48"/>
        <v>0</v>
      </c>
      <c r="P54" s="337"/>
      <c r="Q54" s="585">
        <f t="shared" si="49"/>
        <v>0</v>
      </c>
      <c r="R54" s="337"/>
      <c r="S54" s="314">
        <f t="shared" si="50"/>
        <v>0</v>
      </c>
      <c r="T54" s="337"/>
      <c r="U54" s="585">
        <f t="shared" si="51"/>
        <v>0</v>
      </c>
      <c r="V54" s="337"/>
      <c r="W54" s="314">
        <f t="shared" si="52"/>
        <v>0</v>
      </c>
      <c r="X54" s="337"/>
      <c r="Y54" s="585">
        <f t="shared" si="53"/>
        <v>0</v>
      </c>
      <c r="Z54" s="337"/>
      <c r="AA54" s="314">
        <f t="shared" si="54"/>
        <v>0</v>
      </c>
    </row>
    <row r="55" spans="1:27" s="18" customFormat="1" x14ac:dyDescent="0.35">
      <c r="A55" s="15" t="s">
        <v>2646</v>
      </c>
      <c r="B55" s="13">
        <v>3141</v>
      </c>
      <c r="C55" s="90" t="s">
        <v>339</v>
      </c>
      <c r="D55" s="31" t="s">
        <v>6</v>
      </c>
      <c r="E55" s="357"/>
      <c r="F55" s="568"/>
      <c r="G55" s="315">
        <f t="shared" si="44"/>
        <v>0</v>
      </c>
      <c r="H55" s="337"/>
      <c r="I55" s="314">
        <f t="shared" si="45"/>
        <v>0</v>
      </c>
      <c r="J55" s="337"/>
      <c r="K55" s="314">
        <f t="shared" si="46"/>
        <v>0</v>
      </c>
      <c r="L55" s="587"/>
      <c r="M55" s="585">
        <f t="shared" si="47"/>
        <v>0</v>
      </c>
      <c r="N55" s="337"/>
      <c r="O55" s="314">
        <f t="shared" si="48"/>
        <v>0</v>
      </c>
      <c r="P55" s="337"/>
      <c r="Q55" s="585">
        <f t="shared" si="49"/>
        <v>0</v>
      </c>
      <c r="R55" s="337"/>
      <c r="S55" s="314">
        <f t="shared" si="50"/>
        <v>0</v>
      </c>
      <c r="T55" s="337"/>
      <c r="U55" s="585">
        <f t="shared" si="51"/>
        <v>0</v>
      </c>
      <c r="V55" s="337"/>
      <c r="W55" s="314">
        <f t="shared" si="52"/>
        <v>0</v>
      </c>
      <c r="X55" s="337"/>
      <c r="Y55" s="585">
        <f t="shared" si="53"/>
        <v>0</v>
      </c>
      <c r="Z55" s="337"/>
      <c r="AA55" s="314">
        <f t="shared" si="54"/>
        <v>0</v>
      </c>
    </row>
    <row r="56" spans="1:27" s="18" customFormat="1" x14ac:dyDescent="0.35">
      <c r="A56" s="15" t="s">
        <v>966</v>
      </c>
      <c r="B56" s="13">
        <v>3141</v>
      </c>
      <c r="C56" s="90" t="s">
        <v>1207</v>
      </c>
      <c r="D56" s="31" t="s">
        <v>6</v>
      </c>
      <c r="E56" s="357"/>
      <c r="F56" s="568"/>
      <c r="G56" s="315">
        <f t="shared" si="44"/>
        <v>0</v>
      </c>
      <c r="H56" s="337"/>
      <c r="I56" s="314">
        <f t="shared" si="45"/>
        <v>0</v>
      </c>
      <c r="J56" s="337"/>
      <c r="K56" s="314">
        <f t="shared" si="46"/>
        <v>0</v>
      </c>
      <c r="L56" s="587"/>
      <c r="M56" s="585">
        <f t="shared" si="47"/>
        <v>0</v>
      </c>
      <c r="N56" s="337"/>
      <c r="O56" s="314">
        <f t="shared" si="48"/>
        <v>0</v>
      </c>
      <c r="P56" s="337"/>
      <c r="Q56" s="585">
        <f t="shared" si="49"/>
        <v>0</v>
      </c>
      <c r="R56" s="337"/>
      <c r="S56" s="314">
        <f t="shared" si="50"/>
        <v>0</v>
      </c>
      <c r="T56" s="337"/>
      <c r="U56" s="585">
        <f t="shared" si="51"/>
        <v>0</v>
      </c>
      <c r="V56" s="337"/>
      <c r="W56" s="314">
        <f t="shared" si="52"/>
        <v>0</v>
      </c>
      <c r="X56" s="337"/>
      <c r="Y56" s="585">
        <f t="shared" si="53"/>
        <v>0</v>
      </c>
      <c r="Z56" s="337"/>
      <c r="AA56" s="314">
        <f t="shared" si="54"/>
        <v>0</v>
      </c>
    </row>
    <row r="57" spans="1:27" s="18" customFormat="1" x14ac:dyDescent="0.35">
      <c r="A57" s="15" t="s">
        <v>967</v>
      </c>
      <c r="B57" s="13">
        <v>3141</v>
      </c>
      <c r="C57" s="90" t="s">
        <v>1208</v>
      </c>
      <c r="D57" s="31" t="s">
        <v>6</v>
      </c>
      <c r="E57" s="357"/>
      <c r="F57" s="568"/>
      <c r="G57" s="315">
        <f t="shared" si="44"/>
        <v>0</v>
      </c>
      <c r="H57" s="337"/>
      <c r="I57" s="314">
        <f t="shared" si="45"/>
        <v>0</v>
      </c>
      <c r="J57" s="337"/>
      <c r="K57" s="314">
        <f t="shared" si="46"/>
        <v>0</v>
      </c>
      <c r="L57" s="587"/>
      <c r="M57" s="585">
        <f t="shared" si="47"/>
        <v>0</v>
      </c>
      <c r="N57" s="337"/>
      <c r="O57" s="314">
        <f t="shared" si="48"/>
        <v>0</v>
      </c>
      <c r="P57" s="337"/>
      <c r="Q57" s="585">
        <f t="shared" si="49"/>
        <v>0</v>
      </c>
      <c r="R57" s="337"/>
      <c r="S57" s="314">
        <f t="shared" si="50"/>
        <v>0</v>
      </c>
      <c r="T57" s="337"/>
      <c r="U57" s="585">
        <f t="shared" si="51"/>
        <v>0</v>
      </c>
      <c r="V57" s="337"/>
      <c r="W57" s="314">
        <f t="shared" si="52"/>
        <v>0</v>
      </c>
      <c r="X57" s="337"/>
      <c r="Y57" s="585">
        <f t="shared" si="53"/>
        <v>0</v>
      </c>
      <c r="Z57" s="337"/>
      <c r="AA57" s="314">
        <f t="shared" si="54"/>
        <v>0</v>
      </c>
    </row>
    <row r="58" spans="1:27" s="18" customFormat="1" x14ac:dyDescent="0.35">
      <c r="A58" s="15" t="s">
        <v>2647</v>
      </c>
      <c r="B58" s="40">
        <v>3136</v>
      </c>
      <c r="C58" s="17" t="s">
        <v>7</v>
      </c>
      <c r="D58" s="31" t="s">
        <v>6</v>
      </c>
      <c r="E58" s="357"/>
      <c r="F58" s="568"/>
      <c r="G58" s="315">
        <f t="shared" si="44"/>
        <v>0</v>
      </c>
      <c r="H58" s="337"/>
      <c r="I58" s="314">
        <f t="shared" si="45"/>
        <v>0</v>
      </c>
      <c r="J58" s="337"/>
      <c r="K58" s="314">
        <f t="shared" si="46"/>
        <v>0</v>
      </c>
      <c r="L58" s="587"/>
      <c r="M58" s="585">
        <f t="shared" si="47"/>
        <v>0</v>
      </c>
      <c r="N58" s="337"/>
      <c r="O58" s="314">
        <f t="shared" si="48"/>
        <v>0</v>
      </c>
      <c r="P58" s="337"/>
      <c r="Q58" s="585">
        <f t="shared" si="49"/>
        <v>0</v>
      </c>
      <c r="R58" s="337"/>
      <c r="S58" s="314">
        <f t="shared" si="50"/>
        <v>0</v>
      </c>
      <c r="T58" s="337"/>
      <c r="U58" s="585">
        <f t="shared" si="51"/>
        <v>0</v>
      </c>
      <c r="V58" s="337"/>
      <c r="W58" s="314">
        <f t="shared" si="52"/>
        <v>0</v>
      </c>
      <c r="X58" s="337"/>
      <c r="Y58" s="585">
        <f t="shared" si="53"/>
        <v>0</v>
      </c>
      <c r="Z58" s="337"/>
      <c r="AA58" s="314">
        <f t="shared" si="54"/>
        <v>0</v>
      </c>
    </row>
    <row r="59" spans="1:27" s="18" customFormat="1" x14ac:dyDescent="0.35">
      <c r="A59" s="15" t="s">
        <v>2648</v>
      </c>
      <c r="B59" s="40">
        <v>3136</v>
      </c>
      <c r="C59" s="17" t="s">
        <v>8</v>
      </c>
      <c r="D59" s="31" t="s">
        <v>6</v>
      </c>
      <c r="E59" s="357"/>
      <c r="F59" s="568"/>
      <c r="G59" s="315">
        <f t="shared" si="44"/>
        <v>0</v>
      </c>
      <c r="H59" s="337"/>
      <c r="I59" s="314">
        <f t="shared" si="45"/>
        <v>0</v>
      </c>
      <c r="J59" s="337"/>
      <c r="K59" s="314">
        <f t="shared" si="46"/>
        <v>0</v>
      </c>
      <c r="L59" s="587"/>
      <c r="M59" s="585">
        <f t="shared" si="47"/>
        <v>0</v>
      </c>
      <c r="N59" s="337"/>
      <c r="O59" s="314">
        <f t="shared" si="48"/>
        <v>0</v>
      </c>
      <c r="P59" s="337"/>
      <c r="Q59" s="585">
        <f t="shared" si="49"/>
        <v>0</v>
      </c>
      <c r="R59" s="337"/>
      <c r="S59" s="314">
        <f t="shared" si="50"/>
        <v>0</v>
      </c>
      <c r="T59" s="337"/>
      <c r="U59" s="585">
        <f t="shared" si="51"/>
        <v>0</v>
      </c>
      <c r="V59" s="337"/>
      <c r="W59" s="314">
        <f t="shared" si="52"/>
        <v>0</v>
      </c>
      <c r="X59" s="337"/>
      <c r="Y59" s="585">
        <f t="shared" si="53"/>
        <v>0</v>
      </c>
      <c r="Z59" s="337"/>
      <c r="AA59" s="314">
        <f t="shared" si="54"/>
        <v>0</v>
      </c>
    </row>
    <row r="60" spans="1:27" s="18" customFormat="1" x14ac:dyDescent="0.35">
      <c r="A60" s="15" t="s">
        <v>2649</v>
      </c>
      <c r="B60" s="40">
        <v>3136</v>
      </c>
      <c r="C60" s="17" t="s">
        <v>9</v>
      </c>
      <c r="D60" s="31" t="s">
        <v>6</v>
      </c>
      <c r="E60" s="357"/>
      <c r="F60" s="568"/>
      <c r="G60" s="315">
        <f t="shared" si="44"/>
        <v>0</v>
      </c>
      <c r="H60" s="337"/>
      <c r="I60" s="314">
        <f t="shared" si="45"/>
        <v>0</v>
      </c>
      <c r="J60" s="337"/>
      <c r="K60" s="314">
        <f t="shared" si="46"/>
        <v>0</v>
      </c>
      <c r="L60" s="587"/>
      <c r="M60" s="585">
        <f t="shared" si="47"/>
        <v>0</v>
      </c>
      <c r="N60" s="337"/>
      <c r="O60" s="314">
        <f t="shared" si="48"/>
        <v>0</v>
      </c>
      <c r="P60" s="337"/>
      <c r="Q60" s="585">
        <f t="shared" si="49"/>
        <v>0</v>
      </c>
      <c r="R60" s="337"/>
      <c r="S60" s="314">
        <f t="shared" si="50"/>
        <v>0</v>
      </c>
      <c r="T60" s="337"/>
      <c r="U60" s="585">
        <f t="shared" si="51"/>
        <v>0</v>
      </c>
      <c r="V60" s="337"/>
      <c r="W60" s="314">
        <f t="shared" si="52"/>
        <v>0</v>
      </c>
      <c r="X60" s="337"/>
      <c r="Y60" s="585">
        <f t="shared" si="53"/>
        <v>0</v>
      </c>
      <c r="Z60" s="337"/>
      <c r="AA60" s="314">
        <f t="shared" si="54"/>
        <v>0</v>
      </c>
    </row>
    <row r="61" spans="1:27" s="18" customFormat="1" x14ac:dyDescent="0.35">
      <c r="A61" s="15" t="s">
        <v>2650</v>
      </c>
      <c r="B61" s="40">
        <v>3136</v>
      </c>
      <c r="C61" s="17" t="s">
        <v>10</v>
      </c>
      <c r="D61" s="31" t="s">
        <v>6</v>
      </c>
      <c r="E61" s="357"/>
      <c r="F61" s="568"/>
      <c r="G61" s="315">
        <f t="shared" si="44"/>
        <v>0</v>
      </c>
      <c r="H61" s="337"/>
      <c r="I61" s="314">
        <f t="shared" si="45"/>
        <v>0</v>
      </c>
      <c r="J61" s="337"/>
      <c r="K61" s="314">
        <f t="shared" si="46"/>
        <v>0</v>
      </c>
      <c r="L61" s="587"/>
      <c r="M61" s="585">
        <f t="shared" si="47"/>
        <v>0</v>
      </c>
      <c r="N61" s="337"/>
      <c r="O61" s="314">
        <f t="shared" si="48"/>
        <v>0</v>
      </c>
      <c r="P61" s="337"/>
      <c r="Q61" s="585">
        <f t="shared" si="49"/>
        <v>0</v>
      </c>
      <c r="R61" s="337"/>
      <c r="S61" s="314">
        <f t="shared" si="50"/>
        <v>0</v>
      </c>
      <c r="T61" s="337"/>
      <c r="U61" s="585">
        <f t="shared" si="51"/>
        <v>0</v>
      </c>
      <c r="V61" s="337"/>
      <c r="W61" s="314">
        <f t="shared" si="52"/>
        <v>0</v>
      </c>
      <c r="X61" s="337"/>
      <c r="Y61" s="585">
        <f t="shared" si="53"/>
        <v>0</v>
      </c>
      <c r="Z61" s="337"/>
      <c r="AA61" s="314">
        <f t="shared" si="54"/>
        <v>0</v>
      </c>
    </row>
    <row r="62" spans="1:27" s="18" customFormat="1" x14ac:dyDescent="0.35">
      <c r="A62" s="15" t="s">
        <v>2651</v>
      </c>
      <c r="B62" s="40">
        <v>3136</v>
      </c>
      <c r="C62" s="17" t="s">
        <v>11</v>
      </c>
      <c r="D62" s="31" t="s">
        <v>6</v>
      </c>
      <c r="E62" s="357"/>
      <c r="F62" s="568"/>
      <c r="G62" s="315">
        <f t="shared" si="44"/>
        <v>0</v>
      </c>
      <c r="H62" s="337"/>
      <c r="I62" s="314">
        <f t="shared" si="45"/>
        <v>0</v>
      </c>
      <c r="J62" s="337"/>
      <c r="K62" s="314">
        <f t="shared" si="46"/>
        <v>0</v>
      </c>
      <c r="L62" s="587"/>
      <c r="M62" s="585">
        <f t="shared" si="47"/>
        <v>0</v>
      </c>
      <c r="N62" s="337"/>
      <c r="O62" s="314">
        <f t="shared" si="48"/>
        <v>0</v>
      </c>
      <c r="P62" s="337"/>
      <c r="Q62" s="585">
        <f t="shared" si="49"/>
        <v>0</v>
      </c>
      <c r="R62" s="337"/>
      <c r="S62" s="314">
        <f t="shared" si="50"/>
        <v>0</v>
      </c>
      <c r="T62" s="337"/>
      <c r="U62" s="585">
        <f t="shared" si="51"/>
        <v>0</v>
      </c>
      <c r="V62" s="337"/>
      <c r="W62" s="314">
        <f t="shared" si="52"/>
        <v>0</v>
      </c>
      <c r="X62" s="337"/>
      <c r="Y62" s="585">
        <f t="shared" si="53"/>
        <v>0</v>
      </c>
      <c r="Z62" s="337"/>
      <c r="AA62" s="314">
        <f t="shared" si="54"/>
        <v>0</v>
      </c>
    </row>
    <row r="63" spans="1:27" s="18" customFormat="1" x14ac:dyDescent="0.35">
      <c r="A63" s="15" t="s">
        <v>2652</v>
      </c>
      <c r="B63" s="40">
        <v>3136</v>
      </c>
      <c r="C63" s="17" t="s">
        <v>12</v>
      </c>
      <c r="D63" s="31" t="s">
        <v>6</v>
      </c>
      <c r="E63" s="357"/>
      <c r="F63" s="568"/>
      <c r="G63" s="315">
        <f t="shared" si="44"/>
        <v>0</v>
      </c>
      <c r="H63" s="337"/>
      <c r="I63" s="314">
        <f t="shared" si="45"/>
        <v>0</v>
      </c>
      <c r="J63" s="337"/>
      <c r="K63" s="314">
        <f t="shared" si="46"/>
        <v>0</v>
      </c>
      <c r="L63" s="587"/>
      <c r="M63" s="585">
        <f t="shared" si="47"/>
        <v>0</v>
      </c>
      <c r="N63" s="337"/>
      <c r="O63" s="314">
        <f t="shared" si="48"/>
        <v>0</v>
      </c>
      <c r="P63" s="337"/>
      <c r="Q63" s="585">
        <f t="shared" si="49"/>
        <v>0</v>
      </c>
      <c r="R63" s="337"/>
      <c r="S63" s="314">
        <f t="shared" si="50"/>
        <v>0</v>
      </c>
      <c r="T63" s="337"/>
      <c r="U63" s="585">
        <f t="shared" si="51"/>
        <v>0</v>
      </c>
      <c r="V63" s="337"/>
      <c r="W63" s="314">
        <f t="shared" si="52"/>
        <v>0</v>
      </c>
      <c r="X63" s="337"/>
      <c r="Y63" s="585">
        <f t="shared" si="53"/>
        <v>0</v>
      </c>
      <c r="Z63" s="337"/>
      <c r="AA63" s="314">
        <f t="shared" si="54"/>
        <v>0</v>
      </c>
    </row>
    <row r="64" spans="1:27" s="18" customFormat="1" x14ac:dyDescent="0.35">
      <c r="A64" s="163">
        <v>9.6</v>
      </c>
      <c r="B64" s="166"/>
      <c r="C64" s="166" t="s">
        <v>1744</v>
      </c>
      <c r="D64" s="151"/>
      <c r="E64" s="354"/>
      <c r="F64" s="280"/>
      <c r="G64" s="312"/>
      <c r="H64" s="396"/>
      <c r="I64" s="313"/>
      <c r="J64" s="396"/>
      <c r="K64" s="313"/>
      <c r="L64" s="589"/>
      <c r="M64" s="590"/>
      <c r="N64" s="396"/>
      <c r="O64" s="313"/>
      <c r="P64" s="396"/>
      <c r="Q64" s="590"/>
      <c r="R64" s="396"/>
      <c r="S64" s="313"/>
      <c r="T64" s="396"/>
      <c r="U64" s="590"/>
      <c r="V64" s="396"/>
      <c r="W64" s="313"/>
      <c r="X64" s="396"/>
      <c r="Y64" s="590"/>
      <c r="Z64" s="396"/>
      <c r="AA64" s="313"/>
    </row>
    <row r="65" spans="1:27" s="18" customFormat="1" x14ac:dyDescent="0.35">
      <c r="A65" s="159" t="s">
        <v>1482</v>
      </c>
      <c r="B65" s="102" t="s">
        <v>273</v>
      </c>
      <c r="C65" s="90" t="s">
        <v>274</v>
      </c>
      <c r="D65" s="31" t="s">
        <v>21</v>
      </c>
      <c r="E65" s="357"/>
      <c r="F65" s="568"/>
      <c r="G65" s="315">
        <f t="shared" ref="G65:G128" si="55">F65*E65</f>
        <v>0</v>
      </c>
      <c r="H65" s="337"/>
      <c r="I65" s="314">
        <f t="shared" ref="I65:I128" si="56">H65*F65</f>
        <v>0</v>
      </c>
      <c r="J65" s="337"/>
      <c r="K65" s="314">
        <f t="shared" ref="K65:K128" si="57">J65*F65</f>
        <v>0</v>
      </c>
      <c r="L65" s="587"/>
      <c r="M65" s="585">
        <f t="shared" ref="M65:M128" si="58">L65*F65</f>
        <v>0</v>
      </c>
      <c r="N65" s="337"/>
      <c r="O65" s="314">
        <f t="shared" ref="O65:O128" si="59">N65*F65</f>
        <v>0</v>
      </c>
      <c r="P65" s="337"/>
      <c r="Q65" s="585">
        <f t="shared" ref="Q65:Q128" si="60">P65*F65</f>
        <v>0</v>
      </c>
      <c r="R65" s="337"/>
      <c r="S65" s="314">
        <f t="shared" ref="S65:S128" si="61">R65*F65</f>
        <v>0</v>
      </c>
      <c r="T65" s="337"/>
      <c r="U65" s="585">
        <f t="shared" ref="U65:U128" si="62">T65*F65</f>
        <v>0</v>
      </c>
      <c r="V65" s="337"/>
      <c r="W65" s="314">
        <f t="shared" ref="W65:W128" si="63">V65*F65</f>
        <v>0</v>
      </c>
      <c r="X65" s="337"/>
      <c r="Y65" s="585">
        <f t="shared" ref="Y65:Y128" si="64">X65*F65</f>
        <v>0</v>
      </c>
      <c r="Z65" s="337"/>
      <c r="AA65" s="314">
        <f t="shared" ref="AA65:AA128" si="65">Z65*F65</f>
        <v>0</v>
      </c>
    </row>
    <row r="66" spans="1:27" s="18" customFormat="1" x14ac:dyDescent="0.35">
      <c r="A66" s="159" t="s">
        <v>2653</v>
      </c>
      <c r="B66" s="102" t="s">
        <v>276</v>
      </c>
      <c r="C66" s="90" t="s">
        <v>277</v>
      </c>
      <c r="D66" s="31" t="s">
        <v>21</v>
      </c>
      <c r="E66" s="357"/>
      <c r="F66" s="568"/>
      <c r="G66" s="315">
        <f t="shared" si="55"/>
        <v>0</v>
      </c>
      <c r="H66" s="337"/>
      <c r="I66" s="314">
        <f t="shared" si="56"/>
        <v>0</v>
      </c>
      <c r="J66" s="337"/>
      <c r="K66" s="314">
        <f t="shared" si="57"/>
        <v>0</v>
      </c>
      <c r="L66" s="587"/>
      <c r="M66" s="585">
        <f t="shared" si="58"/>
        <v>0</v>
      </c>
      <c r="N66" s="337"/>
      <c r="O66" s="314">
        <f t="shared" si="59"/>
        <v>0</v>
      </c>
      <c r="P66" s="337"/>
      <c r="Q66" s="585">
        <f t="shared" si="60"/>
        <v>0</v>
      </c>
      <c r="R66" s="337"/>
      <c r="S66" s="314">
        <f t="shared" si="61"/>
        <v>0</v>
      </c>
      <c r="T66" s="337"/>
      <c r="U66" s="585">
        <f t="shared" si="62"/>
        <v>0</v>
      </c>
      <c r="V66" s="337"/>
      <c r="W66" s="314">
        <f t="shared" si="63"/>
        <v>0</v>
      </c>
      <c r="X66" s="337"/>
      <c r="Y66" s="585">
        <f t="shared" si="64"/>
        <v>0</v>
      </c>
      <c r="Z66" s="337"/>
      <c r="AA66" s="314">
        <f t="shared" si="65"/>
        <v>0</v>
      </c>
    </row>
    <row r="67" spans="1:27" s="18" customFormat="1" ht="31" x14ac:dyDescent="0.35">
      <c r="A67" s="159" t="s">
        <v>2654</v>
      </c>
      <c r="B67" s="102" t="s">
        <v>279</v>
      </c>
      <c r="C67" s="90" t="s">
        <v>280</v>
      </c>
      <c r="D67" s="31" t="s">
        <v>21</v>
      </c>
      <c r="E67" s="357"/>
      <c r="F67" s="568"/>
      <c r="G67" s="315">
        <f t="shared" si="55"/>
        <v>0</v>
      </c>
      <c r="H67" s="337"/>
      <c r="I67" s="314">
        <f t="shared" si="56"/>
        <v>0</v>
      </c>
      <c r="J67" s="337"/>
      <c r="K67" s="314">
        <f t="shared" si="57"/>
        <v>0</v>
      </c>
      <c r="L67" s="587"/>
      <c r="M67" s="585">
        <f t="shared" si="58"/>
        <v>0</v>
      </c>
      <c r="N67" s="337"/>
      <c r="O67" s="314">
        <f t="shared" si="59"/>
        <v>0</v>
      </c>
      <c r="P67" s="337"/>
      <c r="Q67" s="585">
        <f t="shared" si="60"/>
        <v>0</v>
      </c>
      <c r="R67" s="337"/>
      <c r="S67" s="314">
        <f t="shared" si="61"/>
        <v>0</v>
      </c>
      <c r="T67" s="337"/>
      <c r="U67" s="585">
        <f t="shared" si="62"/>
        <v>0</v>
      </c>
      <c r="V67" s="337"/>
      <c r="W67" s="314">
        <f t="shared" si="63"/>
        <v>0</v>
      </c>
      <c r="X67" s="337"/>
      <c r="Y67" s="585">
        <f t="shared" si="64"/>
        <v>0</v>
      </c>
      <c r="Z67" s="337"/>
      <c r="AA67" s="314">
        <f t="shared" si="65"/>
        <v>0</v>
      </c>
    </row>
    <row r="68" spans="1:27" s="18" customFormat="1" x14ac:dyDescent="0.35">
      <c r="A68" s="159" t="s">
        <v>2655</v>
      </c>
      <c r="B68" s="102" t="s">
        <v>282</v>
      </c>
      <c r="C68" s="90" t="s">
        <v>283</v>
      </c>
      <c r="D68" s="31" t="s">
        <v>21</v>
      </c>
      <c r="E68" s="357"/>
      <c r="F68" s="568"/>
      <c r="G68" s="315">
        <f t="shared" si="55"/>
        <v>0</v>
      </c>
      <c r="H68" s="337"/>
      <c r="I68" s="314">
        <f t="shared" si="56"/>
        <v>0</v>
      </c>
      <c r="J68" s="337"/>
      <c r="K68" s="314">
        <f t="shared" si="57"/>
        <v>0</v>
      </c>
      <c r="L68" s="587"/>
      <c r="M68" s="585">
        <f t="shared" si="58"/>
        <v>0</v>
      </c>
      <c r="N68" s="337"/>
      <c r="O68" s="314">
        <f t="shared" si="59"/>
        <v>0</v>
      </c>
      <c r="P68" s="337"/>
      <c r="Q68" s="585">
        <f t="shared" si="60"/>
        <v>0</v>
      </c>
      <c r="R68" s="337"/>
      <c r="S68" s="314">
        <f t="shared" si="61"/>
        <v>0</v>
      </c>
      <c r="T68" s="337"/>
      <c r="U68" s="585">
        <f t="shared" si="62"/>
        <v>0</v>
      </c>
      <c r="V68" s="337"/>
      <c r="W68" s="314">
        <f t="shared" si="63"/>
        <v>0</v>
      </c>
      <c r="X68" s="337"/>
      <c r="Y68" s="585">
        <f t="shared" si="64"/>
        <v>0</v>
      </c>
      <c r="Z68" s="337"/>
      <c r="AA68" s="314">
        <f t="shared" si="65"/>
        <v>0</v>
      </c>
    </row>
    <row r="69" spans="1:27" s="18" customFormat="1" x14ac:dyDescent="0.35">
      <c r="A69" s="159" t="s">
        <v>2656</v>
      </c>
      <c r="B69" s="102" t="s">
        <v>285</v>
      </c>
      <c r="C69" s="90" t="s">
        <v>286</v>
      </c>
      <c r="D69" s="31" t="s">
        <v>21</v>
      </c>
      <c r="E69" s="357"/>
      <c r="F69" s="568"/>
      <c r="G69" s="315">
        <f t="shared" si="55"/>
        <v>0</v>
      </c>
      <c r="H69" s="337"/>
      <c r="I69" s="314">
        <f t="shared" si="56"/>
        <v>0</v>
      </c>
      <c r="J69" s="337"/>
      <c r="K69" s="314">
        <f t="shared" si="57"/>
        <v>0</v>
      </c>
      <c r="L69" s="587"/>
      <c r="M69" s="585">
        <f t="shared" si="58"/>
        <v>0</v>
      </c>
      <c r="N69" s="337"/>
      <c r="O69" s="314">
        <f t="shared" si="59"/>
        <v>0</v>
      </c>
      <c r="P69" s="337"/>
      <c r="Q69" s="585">
        <f t="shared" si="60"/>
        <v>0</v>
      </c>
      <c r="R69" s="337"/>
      <c r="S69" s="314">
        <f t="shared" si="61"/>
        <v>0</v>
      </c>
      <c r="T69" s="337"/>
      <c r="U69" s="585">
        <f t="shared" si="62"/>
        <v>0</v>
      </c>
      <c r="V69" s="337"/>
      <c r="W69" s="314">
        <f t="shared" si="63"/>
        <v>0</v>
      </c>
      <c r="X69" s="337"/>
      <c r="Y69" s="585">
        <f t="shared" si="64"/>
        <v>0</v>
      </c>
      <c r="Z69" s="337"/>
      <c r="AA69" s="314">
        <f t="shared" si="65"/>
        <v>0</v>
      </c>
    </row>
    <row r="70" spans="1:27" s="18" customFormat="1" ht="31" x14ac:dyDescent="0.35">
      <c r="A70" s="159" t="s">
        <v>2657</v>
      </c>
      <c r="B70" s="102" t="s">
        <v>288</v>
      </c>
      <c r="C70" s="90" t="s">
        <v>289</v>
      </c>
      <c r="D70" s="31" t="s">
        <v>21</v>
      </c>
      <c r="E70" s="357"/>
      <c r="F70" s="568"/>
      <c r="G70" s="315">
        <f t="shared" si="55"/>
        <v>0</v>
      </c>
      <c r="H70" s="337"/>
      <c r="I70" s="314">
        <f t="shared" si="56"/>
        <v>0</v>
      </c>
      <c r="J70" s="337"/>
      <c r="K70" s="314">
        <f t="shared" si="57"/>
        <v>0</v>
      </c>
      <c r="L70" s="587"/>
      <c r="M70" s="585">
        <f t="shared" si="58"/>
        <v>0</v>
      </c>
      <c r="N70" s="337"/>
      <c r="O70" s="314">
        <f t="shared" si="59"/>
        <v>0</v>
      </c>
      <c r="P70" s="337"/>
      <c r="Q70" s="585">
        <f t="shared" si="60"/>
        <v>0</v>
      </c>
      <c r="R70" s="337"/>
      <c r="S70" s="314">
        <f t="shared" si="61"/>
        <v>0</v>
      </c>
      <c r="T70" s="337"/>
      <c r="U70" s="585">
        <f t="shared" si="62"/>
        <v>0</v>
      </c>
      <c r="V70" s="337"/>
      <c r="W70" s="314">
        <f t="shared" si="63"/>
        <v>0</v>
      </c>
      <c r="X70" s="337"/>
      <c r="Y70" s="585">
        <f t="shared" si="64"/>
        <v>0</v>
      </c>
      <c r="Z70" s="337"/>
      <c r="AA70" s="314">
        <f t="shared" si="65"/>
        <v>0</v>
      </c>
    </row>
    <row r="71" spans="1:27" s="18" customFormat="1" x14ac:dyDescent="0.35">
      <c r="A71" s="159" t="s">
        <v>2658</v>
      </c>
      <c r="B71" s="102" t="s">
        <v>291</v>
      </c>
      <c r="C71" s="90" t="s">
        <v>292</v>
      </c>
      <c r="D71" s="31" t="s">
        <v>21</v>
      </c>
      <c r="E71" s="357"/>
      <c r="F71" s="568"/>
      <c r="G71" s="315">
        <f t="shared" si="55"/>
        <v>0</v>
      </c>
      <c r="H71" s="337"/>
      <c r="I71" s="314">
        <f t="shared" si="56"/>
        <v>0</v>
      </c>
      <c r="J71" s="337"/>
      <c r="K71" s="314">
        <f t="shared" si="57"/>
        <v>0</v>
      </c>
      <c r="L71" s="587"/>
      <c r="M71" s="585">
        <f t="shared" si="58"/>
        <v>0</v>
      </c>
      <c r="N71" s="337"/>
      <c r="O71" s="314">
        <f t="shared" si="59"/>
        <v>0</v>
      </c>
      <c r="P71" s="337"/>
      <c r="Q71" s="585">
        <f t="shared" si="60"/>
        <v>0</v>
      </c>
      <c r="R71" s="337"/>
      <c r="S71" s="314">
        <f t="shared" si="61"/>
        <v>0</v>
      </c>
      <c r="T71" s="337"/>
      <c r="U71" s="585">
        <f t="shared" si="62"/>
        <v>0</v>
      </c>
      <c r="V71" s="337"/>
      <c r="W71" s="314">
        <f t="shared" si="63"/>
        <v>0</v>
      </c>
      <c r="X71" s="337"/>
      <c r="Y71" s="585">
        <f t="shared" si="64"/>
        <v>0</v>
      </c>
      <c r="Z71" s="337"/>
      <c r="AA71" s="314">
        <f t="shared" si="65"/>
        <v>0</v>
      </c>
    </row>
    <row r="72" spans="1:27" s="18" customFormat="1" x14ac:dyDescent="0.35">
      <c r="A72" s="159" t="s">
        <v>2659</v>
      </c>
      <c r="B72" s="102" t="s">
        <v>294</v>
      </c>
      <c r="C72" s="90" t="s">
        <v>295</v>
      </c>
      <c r="D72" s="31" t="s">
        <v>21</v>
      </c>
      <c r="E72" s="357"/>
      <c r="F72" s="568"/>
      <c r="G72" s="315">
        <f t="shared" si="55"/>
        <v>0</v>
      </c>
      <c r="H72" s="337"/>
      <c r="I72" s="314">
        <f t="shared" si="56"/>
        <v>0</v>
      </c>
      <c r="J72" s="337"/>
      <c r="K72" s="314">
        <f t="shared" si="57"/>
        <v>0</v>
      </c>
      <c r="L72" s="587"/>
      <c r="M72" s="585">
        <f t="shared" si="58"/>
        <v>0</v>
      </c>
      <c r="N72" s="337"/>
      <c r="O72" s="314">
        <f t="shared" si="59"/>
        <v>0</v>
      </c>
      <c r="P72" s="337"/>
      <c r="Q72" s="585">
        <f t="shared" si="60"/>
        <v>0</v>
      </c>
      <c r="R72" s="337"/>
      <c r="S72" s="314">
        <f t="shared" si="61"/>
        <v>0</v>
      </c>
      <c r="T72" s="337"/>
      <c r="U72" s="585">
        <f t="shared" si="62"/>
        <v>0</v>
      </c>
      <c r="V72" s="337"/>
      <c r="W72" s="314">
        <f t="shared" si="63"/>
        <v>0</v>
      </c>
      <c r="X72" s="337"/>
      <c r="Y72" s="585">
        <f t="shared" si="64"/>
        <v>0</v>
      </c>
      <c r="Z72" s="337"/>
      <c r="AA72" s="314">
        <f t="shared" si="65"/>
        <v>0</v>
      </c>
    </row>
    <row r="73" spans="1:27" s="18" customFormat="1" x14ac:dyDescent="0.35">
      <c r="A73" s="159" t="s">
        <v>2660</v>
      </c>
      <c r="B73" s="13">
        <v>1825</v>
      </c>
      <c r="C73" s="90" t="s">
        <v>297</v>
      </c>
      <c r="D73" s="31" t="s">
        <v>21</v>
      </c>
      <c r="E73" s="357"/>
      <c r="F73" s="568"/>
      <c r="G73" s="315">
        <f t="shared" si="55"/>
        <v>0</v>
      </c>
      <c r="H73" s="337"/>
      <c r="I73" s="314">
        <f t="shared" si="56"/>
        <v>0</v>
      </c>
      <c r="J73" s="337"/>
      <c r="K73" s="314">
        <f t="shared" si="57"/>
        <v>0</v>
      </c>
      <c r="L73" s="587"/>
      <c r="M73" s="585">
        <f t="shared" si="58"/>
        <v>0</v>
      </c>
      <c r="N73" s="337"/>
      <c r="O73" s="314">
        <f t="shared" si="59"/>
        <v>0</v>
      </c>
      <c r="P73" s="337"/>
      <c r="Q73" s="585">
        <f t="shared" si="60"/>
        <v>0</v>
      </c>
      <c r="R73" s="337"/>
      <c r="S73" s="314">
        <f t="shared" si="61"/>
        <v>0</v>
      </c>
      <c r="T73" s="337"/>
      <c r="U73" s="585">
        <f t="shared" si="62"/>
        <v>0</v>
      </c>
      <c r="V73" s="337"/>
      <c r="W73" s="314">
        <f t="shared" si="63"/>
        <v>0</v>
      </c>
      <c r="X73" s="337"/>
      <c r="Y73" s="585">
        <f t="shared" si="64"/>
        <v>0</v>
      </c>
      <c r="Z73" s="337"/>
      <c r="AA73" s="314">
        <f t="shared" si="65"/>
        <v>0</v>
      </c>
    </row>
    <row r="74" spans="1:27" s="18" customFormat="1" ht="46.5" x14ac:dyDescent="0.35">
      <c r="A74" s="159" t="s">
        <v>2661</v>
      </c>
      <c r="B74" s="13" t="s">
        <v>760</v>
      </c>
      <c r="C74" s="90" t="s">
        <v>761</v>
      </c>
      <c r="D74" s="31" t="s">
        <v>21</v>
      </c>
      <c r="E74" s="357"/>
      <c r="F74" s="568"/>
      <c r="G74" s="315">
        <f t="shared" si="55"/>
        <v>0</v>
      </c>
      <c r="H74" s="337"/>
      <c r="I74" s="314">
        <f t="shared" si="56"/>
        <v>0</v>
      </c>
      <c r="J74" s="337"/>
      <c r="K74" s="314">
        <f t="shared" si="57"/>
        <v>0</v>
      </c>
      <c r="L74" s="587"/>
      <c r="M74" s="585">
        <f t="shared" si="58"/>
        <v>0</v>
      </c>
      <c r="N74" s="337"/>
      <c r="O74" s="314">
        <f t="shared" si="59"/>
        <v>0</v>
      </c>
      <c r="P74" s="337"/>
      <c r="Q74" s="585">
        <f t="shared" si="60"/>
        <v>0</v>
      </c>
      <c r="R74" s="337"/>
      <c r="S74" s="314">
        <f t="shared" si="61"/>
        <v>0</v>
      </c>
      <c r="T74" s="337"/>
      <c r="U74" s="585">
        <f t="shared" si="62"/>
        <v>0</v>
      </c>
      <c r="V74" s="337"/>
      <c r="W74" s="314">
        <f t="shared" si="63"/>
        <v>0</v>
      </c>
      <c r="X74" s="337"/>
      <c r="Y74" s="585">
        <f t="shared" si="64"/>
        <v>0</v>
      </c>
      <c r="Z74" s="337"/>
      <c r="AA74" s="314">
        <f t="shared" si="65"/>
        <v>0</v>
      </c>
    </row>
    <row r="75" spans="1:27" s="18" customFormat="1" ht="46.5" x14ac:dyDescent="0.35">
      <c r="A75" s="159" t="s">
        <v>2662</v>
      </c>
      <c r="B75" s="16" t="s">
        <v>298</v>
      </c>
      <c r="C75" s="20" t="s">
        <v>1169</v>
      </c>
      <c r="D75" s="31" t="s">
        <v>21</v>
      </c>
      <c r="E75" s="357"/>
      <c r="F75" s="568"/>
      <c r="G75" s="315">
        <f t="shared" si="55"/>
        <v>0</v>
      </c>
      <c r="H75" s="337"/>
      <c r="I75" s="314">
        <f t="shared" si="56"/>
        <v>0</v>
      </c>
      <c r="J75" s="337"/>
      <c r="K75" s="314">
        <f t="shared" si="57"/>
        <v>0</v>
      </c>
      <c r="L75" s="587"/>
      <c r="M75" s="585">
        <f t="shared" si="58"/>
        <v>0</v>
      </c>
      <c r="N75" s="337"/>
      <c r="O75" s="314">
        <f t="shared" si="59"/>
        <v>0</v>
      </c>
      <c r="P75" s="337"/>
      <c r="Q75" s="585">
        <f t="shared" si="60"/>
        <v>0</v>
      </c>
      <c r="R75" s="337"/>
      <c r="S75" s="314">
        <f t="shared" si="61"/>
        <v>0</v>
      </c>
      <c r="T75" s="337"/>
      <c r="U75" s="585">
        <f t="shared" si="62"/>
        <v>0</v>
      </c>
      <c r="V75" s="337"/>
      <c r="W75" s="314">
        <f t="shared" si="63"/>
        <v>0</v>
      </c>
      <c r="X75" s="337"/>
      <c r="Y75" s="585">
        <f t="shared" si="64"/>
        <v>0</v>
      </c>
      <c r="Z75" s="337"/>
      <c r="AA75" s="314">
        <f t="shared" si="65"/>
        <v>0</v>
      </c>
    </row>
    <row r="76" spans="1:27" s="18" customFormat="1" ht="46.5" x14ac:dyDescent="0.35">
      <c r="A76" s="159" t="s">
        <v>2663</v>
      </c>
      <c r="B76" s="16">
        <v>1829</v>
      </c>
      <c r="C76" s="20" t="s">
        <v>1170</v>
      </c>
      <c r="D76" s="31" t="s">
        <v>21</v>
      </c>
      <c r="E76" s="357"/>
      <c r="F76" s="568"/>
      <c r="G76" s="315">
        <f t="shared" si="55"/>
        <v>0</v>
      </c>
      <c r="H76" s="337"/>
      <c r="I76" s="314">
        <f t="shared" si="56"/>
        <v>0</v>
      </c>
      <c r="J76" s="337"/>
      <c r="K76" s="314">
        <f t="shared" si="57"/>
        <v>0</v>
      </c>
      <c r="L76" s="587"/>
      <c r="M76" s="585">
        <f t="shared" si="58"/>
        <v>0</v>
      </c>
      <c r="N76" s="337"/>
      <c r="O76" s="314">
        <f t="shared" si="59"/>
        <v>0</v>
      </c>
      <c r="P76" s="337"/>
      <c r="Q76" s="585">
        <f t="shared" si="60"/>
        <v>0</v>
      </c>
      <c r="R76" s="337"/>
      <c r="S76" s="314">
        <f t="shared" si="61"/>
        <v>0</v>
      </c>
      <c r="T76" s="337"/>
      <c r="U76" s="585">
        <f t="shared" si="62"/>
        <v>0</v>
      </c>
      <c r="V76" s="337"/>
      <c r="W76" s="314">
        <f t="shared" si="63"/>
        <v>0</v>
      </c>
      <c r="X76" s="337"/>
      <c r="Y76" s="585">
        <f t="shared" si="64"/>
        <v>0</v>
      </c>
      <c r="Z76" s="337"/>
      <c r="AA76" s="314">
        <f t="shared" si="65"/>
        <v>0</v>
      </c>
    </row>
    <row r="77" spans="1:27" s="18" customFormat="1" x14ac:dyDescent="0.35">
      <c r="A77" s="159" t="s">
        <v>2664</v>
      </c>
      <c r="B77" s="40">
        <v>1832</v>
      </c>
      <c r="C77" s="17" t="s">
        <v>300</v>
      </c>
      <c r="D77" s="31" t="s">
        <v>21</v>
      </c>
      <c r="E77" s="357"/>
      <c r="F77" s="568"/>
      <c r="G77" s="315">
        <f t="shared" si="55"/>
        <v>0</v>
      </c>
      <c r="H77" s="337"/>
      <c r="I77" s="314">
        <f t="shared" si="56"/>
        <v>0</v>
      </c>
      <c r="J77" s="337"/>
      <c r="K77" s="314">
        <f t="shared" si="57"/>
        <v>0</v>
      </c>
      <c r="L77" s="587"/>
      <c r="M77" s="585">
        <f t="shared" si="58"/>
        <v>0</v>
      </c>
      <c r="N77" s="337"/>
      <c r="O77" s="314">
        <f t="shared" si="59"/>
        <v>0</v>
      </c>
      <c r="P77" s="337"/>
      <c r="Q77" s="585">
        <f t="shared" si="60"/>
        <v>0</v>
      </c>
      <c r="R77" s="337"/>
      <c r="S77" s="314">
        <f t="shared" si="61"/>
        <v>0</v>
      </c>
      <c r="T77" s="337"/>
      <c r="U77" s="585">
        <f t="shared" si="62"/>
        <v>0</v>
      </c>
      <c r="V77" s="337"/>
      <c r="W77" s="314">
        <f t="shared" si="63"/>
        <v>0</v>
      </c>
      <c r="X77" s="337"/>
      <c r="Y77" s="585">
        <f t="shared" si="64"/>
        <v>0</v>
      </c>
      <c r="Z77" s="337"/>
      <c r="AA77" s="314">
        <f t="shared" si="65"/>
        <v>0</v>
      </c>
    </row>
    <row r="78" spans="1:27" s="18" customFormat="1" ht="46.5" x14ac:dyDescent="0.35">
      <c r="A78" s="159" t="s">
        <v>2665</v>
      </c>
      <c r="B78" s="40" t="s">
        <v>301</v>
      </c>
      <c r="C78" s="17" t="s">
        <v>1171</v>
      </c>
      <c r="D78" s="31" t="s">
        <v>21</v>
      </c>
      <c r="E78" s="357"/>
      <c r="F78" s="568"/>
      <c r="G78" s="315">
        <f t="shared" si="55"/>
        <v>0</v>
      </c>
      <c r="H78" s="337"/>
      <c r="I78" s="314">
        <f t="shared" si="56"/>
        <v>0</v>
      </c>
      <c r="J78" s="337"/>
      <c r="K78" s="314">
        <f t="shared" si="57"/>
        <v>0</v>
      </c>
      <c r="L78" s="587"/>
      <c r="M78" s="585">
        <f t="shared" si="58"/>
        <v>0</v>
      </c>
      <c r="N78" s="337"/>
      <c r="O78" s="314">
        <f t="shared" si="59"/>
        <v>0</v>
      </c>
      <c r="P78" s="337"/>
      <c r="Q78" s="585">
        <f t="shared" si="60"/>
        <v>0</v>
      </c>
      <c r="R78" s="337"/>
      <c r="S78" s="314">
        <f t="shared" si="61"/>
        <v>0</v>
      </c>
      <c r="T78" s="337"/>
      <c r="U78" s="585">
        <f t="shared" si="62"/>
        <v>0</v>
      </c>
      <c r="V78" s="337"/>
      <c r="W78" s="314">
        <f t="shared" si="63"/>
        <v>0</v>
      </c>
      <c r="X78" s="337"/>
      <c r="Y78" s="585">
        <f t="shared" si="64"/>
        <v>0</v>
      </c>
      <c r="Z78" s="337"/>
      <c r="AA78" s="314">
        <f t="shared" si="65"/>
        <v>0</v>
      </c>
    </row>
    <row r="79" spans="1:27" s="18" customFormat="1" ht="46.5" x14ac:dyDescent="0.35">
      <c r="A79" s="159" t="s">
        <v>2666</v>
      </c>
      <c r="B79" s="40">
        <v>1833</v>
      </c>
      <c r="C79" s="17" t="s">
        <v>1172</v>
      </c>
      <c r="D79" s="31" t="s">
        <v>21</v>
      </c>
      <c r="E79" s="357"/>
      <c r="F79" s="568"/>
      <c r="G79" s="315">
        <f t="shared" si="55"/>
        <v>0</v>
      </c>
      <c r="H79" s="337"/>
      <c r="I79" s="314">
        <f t="shared" si="56"/>
        <v>0</v>
      </c>
      <c r="J79" s="337"/>
      <c r="K79" s="314">
        <f t="shared" si="57"/>
        <v>0</v>
      </c>
      <c r="L79" s="587"/>
      <c r="M79" s="585">
        <f t="shared" si="58"/>
        <v>0</v>
      </c>
      <c r="N79" s="337"/>
      <c r="O79" s="314">
        <f t="shared" si="59"/>
        <v>0</v>
      </c>
      <c r="P79" s="337"/>
      <c r="Q79" s="585">
        <f t="shared" si="60"/>
        <v>0</v>
      </c>
      <c r="R79" s="337"/>
      <c r="S79" s="314">
        <f t="shared" si="61"/>
        <v>0</v>
      </c>
      <c r="T79" s="337"/>
      <c r="U79" s="585">
        <f t="shared" si="62"/>
        <v>0</v>
      </c>
      <c r="V79" s="337"/>
      <c r="W79" s="314">
        <f t="shared" si="63"/>
        <v>0</v>
      </c>
      <c r="X79" s="337"/>
      <c r="Y79" s="585">
        <f t="shared" si="64"/>
        <v>0</v>
      </c>
      <c r="Z79" s="337"/>
      <c r="AA79" s="314">
        <f t="shared" si="65"/>
        <v>0</v>
      </c>
    </row>
    <row r="80" spans="1:27" s="18" customFormat="1" ht="46.5" x14ac:dyDescent="0.35">
      <c r="A80" s="159" t="s">
        <v>2667</v>
      </c>
      <c r="B80" s="40" t="s">
        <v>302</v>
      </c>
      <c r="C80" s="17" t="s">
        <v>3117</v>
      </c>
      <c r="D80" s="31" t="s">
        <v>21</v>
      </c>
      <c r="E80" s="357"/>
      <c r="F80" s="568"/>
      <c r="G80" s="315">
        <f t="shared" si="55"/>
        <v>0</v>
      </c>
      <c r="H80" s="337"/>
      <c r="I80" s="314">
        <f t="shared" si="56"/>
        <v>0</v>
      </c>
      <c r="J80" s="337"/>
      <c r="K80" s="314">
        <f t="shared" si="57"/>
        <v>0</v>
      </c>
      <c r="L80" s="587"/>
      <c r="M80" s="585">
        <f t="shared" si="58"/>
        <v>0</v>
      </c>
      <c r="N80" s="337"/>
      <c r="O80" s="314">
        <f t="shared" si="59"/>
        <v>0</v>
      </c>
      <c r="P80" s="337"/>
      <c r="Q80" s="585">
        <f t="shared" si="60"/>
        <v>0</v>
      </c>
      <c r="R80" s="337"/>
      <c r="S80" s="314">
        <f t="shared" si="61"/>
        <v>0</v>
      </c>
      <c r="T80" s="337"/>
      <c r="U80" s="585">
        <f t="shared" si="62"/>
        <v>0</v>
      </c>
      <c r="V80" s="337"/>
      <c r="W80" s="314">
        <f t="shared" si="63"/>
        <v>0</v>
      </c>
      <c r="X80" s="337"/>
      <c r="Y80" s="585">
        <f t="shared" si="64"/>
        <v>0</v>
      </c>
      <c r="Z80" s="337"/>
      <c r="AA80" s="314">
        <f t="shared" si="65"/>
        <v>0</v>
      </c>
    </row>
    <row r="81" spans="1:27" s="18" customFormat="1" ht="46.5" x14ac:dyDescent="0.35">
      <c r="A81" s="159" t="s">
        <v>2668</v>
      </c>
      <c r="B81" s="40">
        <v>1834</v>
      </c>
      <c r="C81" s="17" t="s">
        <v>3118</v>
      </c>
      <c r="D81" s="31" t="s">
        <v>21</v>
      </c>
      <c r="E81" s="357"/>
      <c r="F81" s="568"/>
      <c r="G81" s="315">
        <f t="shared" si="55"/>
        <v>0</v>
      </c>
      <c r="H81" s="337"/>
      <c r="I81" s="314">
        <f t="shared" si="56"/>
        <v>0</v>
      </c>
      <c r="J81" s="337"/>
      <c r="K81" s="314">
        <f t="shared" si="57"/>
        <v>0</v>
      </c>
      <c r="L81" s="587"/>
      <c r="M81" s="585">
        <f t="shared" si="58"/>
        <v>0</v>
      </c>
      <c r="N81" s="337"/>
      <c r="O81" s="314">
        <f t="shared" si="59"/>
        <v>0</v>
      </c>
      <c r="P81" s="337"/>
      <c r="Q81" s="585">
        <f t="shared" si="60"/>
        <v>0</v>
      </c>
      <c r="R81" s="337"/>
      <c r="S81" s="314">
        <f t="shared" si="61"/>
        <v>0</v>
      </c>
      <c r="T81" s="337"/>
      <c r="U81" s="585">
        <f t="shared" si="62"/>
        <v>0</v>
      </c>
      <c r="V81" s="337"/>
      <c r="W81" s="314">
        <f t="shared" si="63"/>
        <v>0</v>
      </c>
      <c r="X81" s="337"/>
      <c r="Y81" s="585">
        <f t="shared" si="64"/>
        <v>0</v>
      </c>
      <c r="Z81" s="337"/>
      <c r="AA81" s="314">
        <f t="shared" si="65"/>
        <v>0</v>
      </c>
    </row>
    <row r="82" spans="1:27" s="18" customFormat="1" ht="31" x14ac:dyDescent="0.35">
      <c r="A82" s="159" t="s">
        <v>2669</v>
      </c>
      <c r="B82" s="40">
        <v>1840</v>
      </c>
      <c r="C82" s="17" t="s">
        <v>763</v>
      </c>
      <c r="D82" s="139" t="s">
        <v>21</v>
      </c>
      <c r="E82" s="358"/>
      <c r="F82" s="568"/>
      <c r="G82" s="315">
        <f t="shared" si="55"/>
        <v>0</v>
      </c>
      <c r="H82" s="337"/>
      <c r="I82" s="314">
        <f t="shared" si="56"/>
        <v>0</v>
      </c>
      <c r="J82" s="337"/>
      <c r="K82" s="314">
        <f t="shared" si="57"/>
        <v>0</v>
      </c>
      <c r="L82" s="587"/>
      <c r="M82" s="585">
        <f t="shared" si="58"/>
        <v>0</v>
      </c>
      <c r="N82" s="337"/>
      <c r="O82" s="314">
        <f t="shared" si="59"/>
        <v>0</v>
      </c>
      <c r="P82" s="337"/>
      <c r="Q82" s="585">
        <f t="shared" si="60"/>
        <v>0</v>
      </c>
      <c r="R82" s="337"/>
      <c r="S82" s="314">
        <f t="shared" si="61"/>
        <v>0</v>
      </c>
      <c r="T82" s="337"/>
      <c r="U82" s="585">
        <f t="shared" si="62"/>
        <v>0</v>
      </c>
      <c r="V82" s="337"/>
      <c r="W82" s="314">
        <f t="shared" si="63"/>
        <v>0</v>
      </c>
      <c r="X82" s="337"/>
      <c r="Y82" s="585">
        <f t="shared" si="64"/>
        <v>0</v>
      </c>
      <c r="Z82" s="337"/>
      <c r="AA82" s="314">
        <f t="shared" si="65"/>
        <v>0</v>
      </c>
    </row>
    <row r="83" spans="1:27" s="18" customFormat="1" ht="31" x14ac:dyDescent="0.35">
      <c r="A83" s="159" t="s">
        <v>2670</v>
      </c>
      <c r="B83" s="40">
        <v>1841</v>
      </c>
      <c r="C83" s="17" t="s">
        <v>762</v>
      </c>
      <c r="D83" s="139" t="s">
        <v>21</v>
      </c>
      <c r="E83" s="358"/>
      <c r="F83" s="568"/>
      <c r="G83" s="315">
        <f t="shared" si="55"/>
        <v>0</v>
      </c>
      <c r="H83" s="337"/>
      <c r="I83" s="314">
        <f t="shared" si="56"/>
        <v>0</v>
      </c>
      <c r="J83" s="337"/>
      <c r="K83" s="314">
        <f t="shared" si="57"/>
        <v>0</v>
      </c>
      <c r="L83" s="587"/>
      <c r="M83" s="585">
        <f t="shared" si="58"/>
        <v>0</v>
      </c>
      <c r="N83" s="337"/>
      <c r="O83" s="314">
        <f t="shared" si="59"/>
        <v>0</v>
      </c>
      <c r="P83" s="337"/>
      <c r="Q83" s="585">
        <f t="shared" si="60"/>
        <v>0</v>
      </c>
      <c r="R83" s="337"/>
      <c r="S83" s="314">
        <f t="shared" si="61"/>
        <v>0</v>
      </c>
      <c r="T83" s="337"/>
      <c r="U83" s="585">
        <f t="shared" si="62"/>
        <v>0</v>
      </c>
      <c r="V83" s="337"/>
      <c r="W83" s="314">
        <f t="shared" si="63"/>
        <v>0</v>
      </c>
      <c r="X83" s="337"/>
      <c r="Y83" s="585">
        <f t="shared" si="64"/>
        <v>0</v>
      </c>
      <c r="Z83" s="337"/>
      <c r="AA83" s="314">
        <f t="shared" si="65"/>
        <v>0</v>
      </c>
    </row>
    <row r="84" spans="1:27" s="18" customFormat="1" ht="31" x14ac:dyDescent="0.35">
      <c r="A84" s="159" t="s">
        <v>2671</v>
      </c>
      <c r="B84" s="40">
        <v>1846</v>
      </c>
      <c r="C84" s="17" t="s">
        <v>764</v>
      </c>
      <c r="D84" s="139" t="s">
        <v>21</v>
      </c>
      <c r="E84" s="358"/>
      <c r="F84" s="568"/>
      <c r="G84" s="315">
        <f t="shared" si="55"/>
        <v>0</v>
      </c>
      <c r="H84" s="337"/>
      <c r="I84" s="314">
        <f t="shared" si="56"/>
        <v>0</v>
      </c>
      <c r="J84" s="337"/>
      <c r="K84" s="314">
        <f t="shared" si="57"/>
        <v>0</v>
      </c>
      <c r="L84" s="587"/>
      <c r="M84" s="585">
        <f t="shared" si="58"/>
        <v>0</v>
      </c>
      <c r="N84" s="337"/>
      <c r="O84" s="314">
        <f t="shared" si="59"/>
        <v>0</v>
      </c>
      <c r="P84" s="337"/>
      <c r="Q84" s="585">
        <f t="shared" si="60"/>
        <v>0</v>
      </c>
      <c r="R84" s="337"/>
      <c r="S84" s="314">
        <f t="shared" si="61"/>
        <v>0</v>
      </c>
      <c r="T84" s="337"/>
      <c r="U84" s="585">
        <f t="shared" si="62"/>
        <v>0</v>
      </c>
      <c r="V84" s="337"/>
      <c r="W84" s="314">
        <f t="shared" si="63"/>
        <v>0</v>
      </c>
      <c r="X84" s="337"/>
      <c r="Y84" s="585">
        <f t="shared" si="64"/>
        <v>0</v>
      </c>
      <c r="Z84" s="337"/>
      <c r="AA84" s="314">
        <f t="shared" si="65"/>
        <v>0</v>
      </c>
    </row>
    <row r="85" spans="1:27" s="18" customFormat="1" x14ac:dyDescent="0.35">
      <c r="A85" s="159" t="s">
        <v>2672</v>
      </c>
      <c r="B85" s="40">
        <v>1860</v>
      </c>
      <c r="C85" s="17" t="s">
        <v>303</v>
      </c>
      <c r="D85" s="139" t="s">
        <v>21</v>
      </c>
      <c r="E85" s="358"/>
      <c r="F85" s="568"/>
      <c r="G85" s="315">
        <f t="shared" si="55"/>
        <v>0</v>
      </c>
      <c r="H85" s="337"/>
      <c r="I85" s="314">
        <f t="shared" si="56"/>
        <v>0</v>
      </c>
      <c r="J85" s="337"/>
      <c r="K85" s="314">
        <f t="shared" si="57"/>
        <v>0</v>
      </c>
      <c r="L85" s="587"/>
      <c r="M85" s="585">
        <f t="shared" si="58"/>
        <v>0</v>
      </c>
      <c r="N85" s="337"/>
      <c r="O85" s="314">
        <f t="shared" si="59"/>
        <v>0</v>
      </c>
      <c r="P85" s="337"/>
      <c r="Q85" s="585">
        <f t="shared" si="60"/>
        <v>0</v>
      </c>
      <c r="R85" s="337"/>
      <c r="S85" s="314">
        <f t="shared" si="61"/>
        <v>0</v>
      </c>
      <c r="T85" s="337"/>
      <c r="U85" s="585">
        <f t="shared" si="62"/>
        <v>0</v>
      </c>
      <c r="V85" s="337"/>
      <c r="W85" s="314">
        <f t="shared" si="63"/>
        <v>0</v>
      </c>
      <c r="X85" s="337"/>
      <c r="Y85" s="585">
        <f t="shared" si="64"/>
        <v>0</v>
      </c>
      <c r="Z85" s="337"/>
      <c r="AA85" s="314">
        <f t="shared" si="65"/>
        <v>0</v>
      </c>
    </row>
    <row r="86" spans="1:27" s="18" customFormat="1" ht="31" x14ac:dyDescent="0.35">
      <c r="A86" s="159" t="s">
        <v>2673</v>
      </c>
      <c r="B86" s="40">
        <v>1861</v>
      </c>
      <c r="C86" s="17" t="s">
        <v>304</v>
      </c>
      <c r="D86" s="139" t="s">
        <v>21</v>
      </c>
      <c r="E86" s="358"/>
      <c r="F86" s="568"/>
      <c r="G86" s="315">
        <f t="shared" si="55"/>
        <v>0</v>
      </c>
      <c r="H86" s="337"/>
      <c r="I86" s="314">
        <f t="shared" si="56"/>
        <v>0</v>
      </c>
      <c r="J86" s="337"/>
      <c r="K86" s="314">
        <f t="shared" si="57"/>
        <v>0</v>
      </c>
      <c r="L86" s="587"/>
      <c r="M86" s="585">
        <f t="shared" si="58"/>
        <v>0</v>
      </c>
      <c r="N86" s="337"/>
      <c r="O86" s="314">
        <f t="shared" si="59"/>
        <v>0</v>
      </c>
      <c r="P86" s="337"/>
      <c r="Q86" s="585">
        <f t="shared" si="60"/>
        <v>0</v>
      </c>
      <c r="R86" s="337"/>
      <c r="S86" s="314">
        <f t="shared" si="61"/>
        <v>0</v>
      </c>
      <c r="T86" s="337"/>
      <c r="U86" s="585">
        <f t="shared" si="62"/>
        <v>0</v>
      </c>
      <c r="V86" s="337"/>
      <c r="W86" s="314">
        <f t="shared" si="63"/>
        <v>0</v>
      </c>
      <c r="X86" s="337"/>
      <c r="Y86" s="585">
        <f t="shared" si="64"/>
        <v>0</v>
      </c>
      <c r="Z86" s="337"/>
      <c r="AA86" s="314">
        <f t="shared" si="65"/>
        <v>0</v>
      </c>
    </row>
    <row r="87" spans="1:27" s="18" customFormat="1" ht="31" x14ac:dyDescent="0.35">
      <c r="A87" s="159" t="s">
        <v>2674</v>
      </c>
      <c r="B87" s="40">
        <v>1862</v>
      </c>
      <c r="C87" s="17" t="s">
        <v>305</v>
      </c>
      <c r="D87" s="139" t="s">
        <v>21</v>
      </c>
      <c r="E87" s="358"/>
      <c r="F87" s="568"/>
      <c r="G87" s="315">
        <f t="shared" si="55"/>
        <v>0</v>
      </c>
      <c r="H87" s="337"/>
      <c r="I87" s="314">
        <f t="shared" si="56"/>
        <v>0</v>
      </c>
      <c r="J87" s="337"/>
      <c r="K87" s="314">
        <f t="shared" si="57"/>
        <v>0</v>
      </c>
      <c r="L87" s="587"/>
      <c r="M87" s="585">
        <f t="shared" si="58"/>
        <v>0</v>
      </c>
      <c r="N87" s="337"/>
      <c r="O87" s="314">
        <f t="shared" si="59"/>
        <v>0</v>
      </c>
      <c r="P87" s="337"/>
      <c r="Q87" s="585">
        <f t="shared" si="60"/>
        <v>0</v>
      </c>
      <c r="R87" s="337"/>
      <c r="S87" s="314">
        <f t="shared" si="61"/>
        <v>0</v>
      </c>
      <c r="T87" s="337"/>
      <c r="U87" s="585">
        <f t="shared" si="62"/>
        <v>0</v>
      </c>
      <c r="V87" s="337"/>
      <c r="W87" s="314">
        <f t="shared" si="63"/>
        <v>0</v>
      </c>
      <c r="X87" s="337"/>
      <c r="Y87" s="585">
        <f t="shared" si="64"/>
        <v>0</v>
      </c>
      <c r="Z87" s="337"/>
      <c r="AA87" s="314">
        <f t="shared" si="65"/>
        <v>0</v>
      </c>
    </row>
    <row r="88" spans="1:27" s="18" customFormat="1" x14ac:dyDescent="0.35">
      <c r="A88" s="159" t="s">
        <v>2675</v>
      </c>
      <c r="B88" s="40">
        <v>1864</v>
      </c>
      <c r="C88" s="17" t="s">
        <v>306</v>
      </c>
      <c r="D88" s="139" t="s">
        <v>21</v>
      </c>
      <c r="E88" s="358"/>
      <c r="F88" s="568"/>
      <c r="G88" s="315">
        <f t="shared" si="55"/>
        <v>0</v>
      </c>
      <c r="H88" s="337"/>
      <c r="I88" s="314">
        <f t="shared" si="56"/>
        <v>0</v>
      </c>
      <c r="J88" s="337"/>
      <c r="K88" s="314">
        <f t="shared" si="57"/>
        <v>0</v>
      </c>
      <c r="L88" s="587"/>
      <c r="M88" s="585">
        <f t="shared" si="58"/>
        <v>0</v>
      </c>
      <c r="N88" s="337"/>
      <c r="O88" s="314">
        <f t="shared" si="59"/>
        <v>0</v>
      </c>
      <c r="P88" s="337"/>
      <c r="Q88" s="585">
        <f t="shared" si="60"/>
        <v>0</v>
      </c>
      <c r="R88" s="337"/>
      <c r="S88" s="314">
        <f t="shared" si="61"/>
        <v>0</v>
      </c>
      <c r="T88" s="337"/>
      <c r="U88" s="585">
        <f t="shared" si="62"/>
        <v>0</v>
      </c>
      <c r="V88" s="337"/>
      <c r="W88" s="314">
        <f t="shared" si="63"/>
        <v>0</v>
      </c>
      <c r="X88" s="337"/>
      <c r="Y88" s="585">
        <f t="shared" si="64"/>
        <v>0</v>
      </c>
      <c r="Z88" s="337"/>
      <c r="AA88" s="314">
        <f t="shared" si="65"/>
        <v>0</v>
      </c>
    </row>
    <row r="89" spans="1:27" s="18" customFormat="1" ht="31" x14ac:dyDescent="0.35">
      <c r="A89" s="159" t="s">
        <v>2676</v>
      </c>
      <c r="B89" s="40" t="s">
        <v>307</v>
      </c>
      <c r="C89" s="17" t="s">
        <v>1190</v>
      </c>
      <c r="D89" s="139" t="s">
        <v>21</v>
      </c>
      <c r="E89" s="358"/>
      <c r="F89" s="568"/>
      <c r="G89" s="315">
        <f t="shared" si="55"/>
        <v>0</v>
      </c>
      <c r="H89" s="337"/>
      <c r="I89" s="314">
        <f t="shared" si="56"/>
        <v>0</v>
      </c>
      <c r="J89" s="337"/>
      <c r="K89" s="314">
        <f t="shared" si="57"/>
        <v>0</v>
      </c>
      <c r="L89" s="587"/>
      <c r="M89" s="585">
        <f t="shared" si="58"/>
        <v>0</v>
      </c>
      <c r="N89" s="337"/>
      <c r="O89" s="314">
        <f t="shared" si="59"/>
        <v>0</v>
      </c>
      <c r="P89" s="337"/>
      <c r="Q89" s="585">
        <f t="shared" si="60"/>
        <v>0</v>
      </c>
      <c r="R89" s="337"/>
      <c r="S89" s="314">
        <f t="shared" si="61"/>
        <v>0</v>
      </c>
      <c r="T89" s="337"/>
      <c r="U89" s="585">
        <f t="shared" si="62"/>
        <v>0</v>
      </c>
      <c r="V89" s="337"/>
      <c r="W89" s="314">
        <f t="shared" si="63"/>
        <v>0</v>
      </c>
      <c r="X89" s="337"/>
      <c r="Y89" s="585">
        <f t="shared" si="64"/>
        <v>0</v>
      </c>
      <c r="Z89" s="337"/>
      <c r="AA89" s="314">
        <f t="shared" si="65"/>
        <v>0</v>
      </c>
    </row>
    <row r="90" spans="1:27" s="18" customFormat="1" ht="31" x14ac:dyDescent="0.35">
      <c r="A90" s="159" t="s">
        <v>2677</v>
      </c>
      <c r="B90" s="40">
        <v>1865</v>
      </c>
      <c r="C90" s="17" t="s">
        <v>1191</v>
      </c>
      <c r="D90" s="139" t="s">
        <v>21</v>
      </c>
      <c r="E90" s="358"/>
      <c r="F90" s="568"/>
      <c r="G90" s="315">
        <f t="shared" si="55"/>
        <v>0</v>
      </c>
      <c r="H90" s="337"/>
      <c r="I90" s="314">
        <f t="shared" si="56"/>
        <v>0</v>
      </c>
      <c r="J90" s="337"/>
      <c r="K90" s="314">
        <f t="shared" si="57"/>
        <v>0</v>
      </c>
      <c r="L90" s="587"/>
      <c r="M90" s="585">
        <f t="shared" si="58"/>
        <v>0</v>
      </c>
      <c r="N90" s="337"/>
      <c r="O90" s="314">
        <f t="shared" si="59"/>
        <v>0</v>
      </c>
      <c r="P90" s="337"/>
      <c r="Q90" s="585">
        <f t="shared" si="60"/>
        <v>0</v>
      </c>
      <c r="R90" s="337"/>
      <c r="S90" s="314">
        <f t="shared" si="61"/>
        <v>0</v>
      </c>
      <c r="T90" s="337"/>
      <c r="U90" s="585">
        <f t="shared" si="62"/>
        <v>0</v>
      </c>
      <c r="V90" s="337"/>
      <c r="W90" s="314">
        <f t="shared" si="63"/>
        <v>0</v>
      </c>
      <c r="X90" s="337"/>
      <c r="Y90" s="585">
        <f t="shared" si="64"/>
        <v>0</v>
      </c>
      <c r="Z90" s="337"/>
      <c r="AA90" s="314">
        <f t="shared" si="65"/>
        <v>0</v>
      </c>
    </row>
    <row r="91" spans="1:27" s="18" customFormat="1" ht="31" x14ac:dyDescent="0.35">
      <c r="A91" s="159" t="s">
        <v>2678</v>
      </c>
      <c r="B91" s="40" t="s">
        <v>308</v>
      </c>
      <c r="C91" s="17" t="s">
        <v>1192</v>
      </c>
      <c r="D91" s="139" t="s">
        <v>21</v>
      </c>
      <c r="E91" s="358"/>
      <c r="F91" s="568"/>
      <c r="G91" s="315">
        <f t="shared" si="55"/>
        <v>0</v>
      </c>
      <c r="H91" s="337"/>
      <c r="I91" s="314">
        <f t="shared" si="56"/>
        <v>0</v>
      </c>
      <c r="J91" s="337"/>
      <c r="K91" s="314">
        <f t="shared" si="57"/>
        <v>0</v>
      </c>
      <c r="L91" s="587"/>
      <c r="M91" s="585">
        <f t="shared" si="58"/>
        <v>0</v>
      </c>
      <c r="N91" s="337"/>
      <c r="O91" s="314">
        <f t="shared" si="59"/>
        <v>0</v>
      </c>
      <c r="P91" s="337"/>
      <c r="Q91" s="585">
        <f t="shared" si="60"/>
        <v>0</v>
      </c>
      <c r="R91" s="337"/>
      <c r="S91" s="314">
        <f t="shared" si="61"/>
        <v>0</v>
      </c>
      <c r="T91" s="337"/>
      <c r="U91" s="585">
        <f t="shared" si="62"/>
        <v>0</v>
      </c>
      <c r="V91" s="337"/>
      <c r="W91" s="314">
        <f t="shared" si="63"/>
        <v>0</v>
      </c>
      <c r="X91" s="337"/>
      <c r="Y91" s="585">
        <f t="shared" si="64"/>
        <v>0</v>
      </c>
      <c r="Z91" s="337"/>
      <c r="AA91" s="314">
        <f t="shared" si="65"/>
        <v>0</v>
      </c>
    </row>
    <row r="92" spans="1:27" s="18" customFormat="1" ht="31" x14ac:dyDescent="0.35">
      <c r="A92" s="159" t="s">
        <v>2679</v>
      </c>
      <c r="B92" s="40">
        <v>1866</v>
      </c>
      <c r="C92" s="17" t="s">
        <v>1193</v>
      </c>
      <c r="D92" s="139" t="s">
        <v>21</v>
      </c>
      <c r="E92" s="358"/>
      <c r="F92" s="568"/>
      <c r="G92" s="315">
        <f t="shared" si="55"/>
        <v>0</v>
      </c>
      <c r="H92" s="337"/>
      <c r="I92" s="314">
        <f t="shared" si="56"/>
        <v>0</v>
      </c>
      <c r="J92" s="337"/>
      <c r="K92" s="314">
        <f t="shared" si="57"/>
        <v>0</v>
      </c>
      <c r="L92" s="587"/>
      <c r="M92" s="585">
        <f t="shared" si="58"/>
        <v>0</v>
      </c>
      <c r="N92" s="337"/>
      <c r="O92" s="314">
        <f t="shared" si="59"/>
        <v>0</v>
      </c>
      <c r="P92" s="337"/>
      <c r="Q92" s="585">
        <f t="shared" si="60"/>
        <v>0</v>
      </c>
      <c r="R92" s="337"/>
      <c r="S92" s="314">
        <f t="shared" si="61"/>
        <v>0</v>
      </c>
      <c r="T92" s="337"/>
      <c r="U92" s="585">
        <f t="shared" si="62"/>
        <v>0</v>
      </c>
      <c r="V92" s="337"/>
      <c r="W92" s="314">
        <f t="shared" si="63"/>
        <v>0</v>
      </c>
      <c r="X92" s="337"/>
      <c r="Y92" s="585">
        <f t="shared" si="64"/>
        <v>0</v>
      </c>
      <c r="Z92" s="337"/>
      <c r="AA92" s="314">
        <f t="shared" si="65"/>
        <v>0</v>
      </c>
    </row>
    <row r="93" spans="1:27" s="18" customFormat="1" ht="31" x14ac:dyDescent="0.35">
      <c r="A93" s="159" t="s">
        <v>2680</v>
      </c>
      <c r="B93" s="40">
        <v>1867</v>
      </c>
      <c r="C93" s="17" t="s">
        <v>309</v>
      </c>
      <c r="D93" s="139" t="s">
        <v>21</v>
      </c>
      <c r="E93" s="358"/>
      <c r="F93" s="568"/>
      <c r="G93" s="315">
        <f t="shared" si="55"/>
        <v>0</v>
      </c>
      <c r="H93" s="337"/>
      <c r="I93" s="314">
        <f t="shared" si="56"/>
        <v>0</v>
      </c>
      <c r="J93" s="337"/>
      <c r="K93" s="314">
        <f t="shared" si="57"/>
        <v>0</v>
      </c>
      <c r="L93" s="587"/>
      <c r="M93" s="585">
        <f t="shared" si="58"/>
        <v>0</v>
      </c>
      <c r="N93" s="337"/>
      <c r="O93" s="314">
        <f t="shared" si="59"/>
        <v>0</v>
      </c>
      <c r="P93" s="337"/>
      <c r="Q93" s="585">
        <f t="shared" si="60"/>
        <v>0</v>
      </c>
      <c r="R93" s="337"/>
      <c r="S93" s="314">
        <f t="shared" si="61"/>
        <v>0</v>
      </c>
      <c r="T93" s="337"/>
      <c r="U93" s="585">
        <f t="shared" si="62"/>
        <v>0</v>
      </c>
      <c r="V93" s="337"/>
      <c r="W93" s="314">
        <f t="shared" si="63"/>
        <v>0</v>
      </c>
      <c r="X93" s="337"/>
      <c r="Y93" s="585">
        <f t="shared" si="64"/>
        <v>0</v>
      </c>
      <c r="Z93" s="337"/>
      <c r="AA93" s="314">
        <f t="shared" si="65"/>
        <v>0</v>
      </c>
    </row>
    <row r="94" spans="1:27" s="18" customFormat="1" ht="31" x14ac:dyDescent="0.35">
      <c r="A94" s="159" t="s">
        <v>2681</v>
      </c>
      <c r="B94" s="40">
        <v>1868</v>
      </c>
      <c r="C94" s="17" t="s">
        <v>310</v>
      </c>
      <c r="D94" s="139" t="s">
        <v>21</v>
      </c>
      <c r="E94" s="358"/>
      <c r="F94" s="568"/>
      <c r="G94" s="315">
        <f t="shared" si="55"/>
        <v>0</v>
      </c>
      <c r="H94" s="337"/>
      <c r="I94" s="314">
        <f t="shared" si="56"/>
        <v>0</v>
      </c>
      <c r="J94" s="337"/>
      <c r="K94" s="314">
        <f t="shared" si="57"/>
        <v>0</v>
      </c>
      <c r="L94" s="587"/>
      <c r="M94" s="585">
        <f t="shared" si="58"/>
        <v>0</v>
      </c>
      <c r="N94" s="337"/>
      <c r="O94" s="314">
        <f t="shared" si="59"/>
        <v>0</v>
      </c>
      <c r="P94" s="337"/>
      <c r="Q94" s="585">
        <f t="shared" si="60"/>
        <v>0</v>
      </c>
      <c r="R94" s="337"/>
      <c r="S94" s="314">
        <f t="shared" si="61"/>
        <v>0</v>
      </c>
      <c r="T94" s="337"/>
      <c r="U94" s="585">
        <f t="shared" si="62"/>
        <v>0</v>
      </c>
      <c r="V94" s="337"/>
      <c r="W94" s="314">
        <f t="shared" si="63"/>
        <v>0</v>
      </c>
      <c r="X94" s="337"/>
      <c r="Y94" s="585">
        <f t="shared" si="64"/>
        <v>0</v>
      </c>
      <c r="Z94" s="337"/>
      <c r="AA94" s="314">
        <f t="shared" si="65"/>
        <v>0</v>
      </c>
    </row>
    <row r="95" spans="1:27" s="18" customFormat="1" x14ac:dyDescent="0.35">
      <c r="A95" s="159" t="s">
        <v>2682</v>
      </c>
      <c r="B95" s="13">
        <v>8052</v>
      </c>
      <c r="C95" s="17" t="s">
        <v>1483</v>
      </c>
      <c r="D95" s="157" t="s">
        <v>21</v>
      </c>
      <c r="E95" s="574"/>
      <c r="F95" s="568"/>
      <c r="G95" s="315">
        <f t="shared" si="55"/>
        <v>0</v>
      </c>
      <c r="H95" s="337"/>
      <c r="I95" s="314">
        <f t="shared" si="56"/>
        <v>0</v>
      </c>
      <c r="J95" s="337"/>
      <c r="K95" s="314">
        <f t="shared" si="57"/>
        <v>0</v>
      </c>
      <c r="L95" s="587"/>
      <c r="M95" s="585">
        <f t="shared" si="58"/>
        <v>0</v>
      </c>
      <c r="N95" s="337"/>
      <c r="O95" s="314">
        <f t="shared" si="59"/>
        <v>0</v>
      </c>
      <c r="P95" s="337"/>
      <c r="Q95" s="585">
        <f t="shared" si="60"/>
        <v>0</v>
      </c>
      <c r="R95" s="337"/>
      <c r="S95" s="314">
        <f t="shared" si="61"/>
        <v>0</v>
      </c>
      <c r="T95" s="337"/>
      <c r="U95" s="585">
        <f t="shared" si="62"/>
        <v>0</v>
      </c>
      <c r="V95" s="337"/>
      <c r="W95" s="314">
        <f t="shared" si="63"/>
        <v>0</v>
      </c>
      <c r="X95" s="337"/>
      <c r="Y95" s="585">
        <f t="shared" si="64"/>
        <v>0</v>
      </c>
      <c r="Z95" s="337"/>
      <c r="AA95" s="314">
        <f t="shared" si="65"/>
        <v>0</v>
      </c>
    </row>
    <row r="96" spans="1:27" s="18" customFormat="1" x14ac:dyDescent="0.35">
      <c r="A96" s="159" t="s">
        <v>2683</v>
      </c>
      <c r="B96" s="13">
        <v>8052</v>
      </c>
      <c r="C96" s="17" t="s">
        <v>1484</v>
      </c>
      <c r="D96" s="157" t="s">
        <v>21</v>
      </c>
      <c r="E96" s="574"/>
      <c r="F96" s="568"/>
      <c r="G96" s="315">
        <f t="shared" si="55"/>
        <v>0</v>
      </c>
      <c r="H96" s="337"/>
      <c r="I96" s="314">
        <f t="shared" si="56"/>
        <v>0</v>
      </c>
      <c r="J96" s="337"/>
      <c r="K96" s="314">
        <f t="shared" si="57"/>
        <v>0</v>
      </c>
      <c r="L96" s="587"/>
      <c r="M96" s="585">
        <f t="shared" si="58"/>
        <v>0</v>
      </c>
      <c r="N96" s="337"/>
      <c r="O96" s="314">
        <f t="shared" si="59"/>
        <v>0</v>
      </c>
      <c r="P96" s="337"/>
      <c r="Q96" s="585">
        <f t="shared" si="60"/>
        <v>0</v>
      </c>
      <c r="R96" s="337"/>
      <c r="S96" s="314">
        <f t="shared" si="61"/>
        <v>0</v>
      </c>
      <c r="T96" s="337"/>
      <c r="U96" s="585">
        <f t="shared" si="62"/>
        <v>0</v>
      </c>
      <c r="V96" s="337"/>
      <c r="W96" s="314">
        <f t="shared" si="63"/>
        <v>0</v>
      </c>
      <c r="X96" s="337"/>
      <c r="Y96" s="585">
        <f t="shared" si="64"/>
        <v>0</v>
      </c>
      <c r="Z96" s="337"/>
      <c r="AA96" s="314">
        <f t="shared" si="65"/>
        <v>0</v>
      </c>
    </row>
    <row r="97" spans="1:27" s="18" customFormat="1" x14ac:dyDescent="0.35">
      <c r="A97" s="159" t="s">
        <v>2684</v>
      </c>
      <c r="B97" s="13">
        <v>8052</v>
      </c>
      <c r="C97" s="17" t="s">
        <v>1485</v>
      </c>
      <c r="D97" s="157" t="s">
        <v>21</v>
      </c>
      <c r="E97" s="574"/>
      <c r="F97" s="568"/>
      <c r="G97" s="315">
        <f t="shared" si="55"/>
        <v>0</v>
      </c>
      <c r="H97" s="337"/>
      <c r="I97" s="314">
        <f t="shared" si="56"/>
        <v>0</v>
      </c>
      <c r="J97" s="337"/>
      <c r="K97" s="314">
        <f t="shared" si="57"/>
        <v>0</v>
      </c>
      <c r="L97" s="587"/>
      <c r="M97" s="585">
        <f t="shared" si="58"/>
        <v>0</v>
      </c>
      <c r="N97" s="337"/>
      <c r="O97" s="314">
        <f t="shared" si="59"/>
        <v>0</v>
      </c>
      <c r="P97" s="337"/>
      <c r="Q97" s="585">
        <f t="shared" si="60"/>
        <v>0</v>
      </c>
      <c r="R97" s="337"/>
      <c r="S97" s="314">
        <f t="shared" si="61"/>
        <v>0</v>
      </c>
      <c r="T97" s="337"/>
      <c r="U97" s="585">
        <f t="shared" si="62"/>
        <v>0</v>
      </c>
      <c r="V97" s="337"/>
      <c r="W97" s="314">
        <f t="shared" si="63"/>
        <v>0</v>
      </c>
      <c r="X97" s="337"/>
      <c r="Y97" s="585">
        <f t="shared" si="64"/>
        <v>0</v>
      </c>
      <c r="Z97" s="337"/>
      <c r="AA97" s="314">
        <f t="shared" si="65"/>
        <v>0</v>
      </c>
    </row>
    <row r="98" spans="1:27" s="18" customFormat="1" x14ac:dyDescent="0.35">
      <c r="A98" s="159" t="s">
        <v>2685</v>
      </c>
      <c r="B98" s="13">
        <v>8052</v>
      </c>
      <c r="C98" s="17" t="s">
        <v>1486</v>
      </c>
      <c r="D98" s="157" t="s">
        <v>21</v>
      </c>
      <c r="E98" s="574"/>
      <c r="F98" s="568"/>
      <c r="G98" s="315">
        <f t="shared" si="55"/>
        <v>0</v>
      </c>
      <c r="H98" s="337"/>
      <c r="I98" s="314">
        <f t="shared" si="56"/>
        <v>0</v>
      </c>
      <c r="J98" s="337"/>
      <c r="K98" s="314">
        <f t="shared" si="57"/>
        <v>0</v>
      </c>
      <c r="L98" s="587"/>
      <c r="M98" s="585">
        <f t="shared" si="58"/>
        <v>0</v>
      </c>
      <c r="N98" s="337"/>
      <c r="O98" s="314">
        <f t="shared" si="59"/>
        <v>0</v>
      </c>
      <c r="P98" s="337"/>
      <c r="Q98" s="585">
        <f t="shared" si="60"/>
        <v>0</v>
      </c>
      <c r="R98" s="337"/>
      <c r="S98" s="314">
        <f t="shared" si="61"/>
        <v>0</v>
      </c>
      <c r="T98" s="337"/>
      <c r="U98" s="585">
        <f t="shared" si="62"/>
        <v>0</v>
      </c>
      <c r="V98" s="337"/>
      <c r="W98" s="314">
        <f t="shared" si="63"/>
        <v>0</v>
      </c>
      <c r="X98" s="337"/>
      <c r="Y98" s="585">
        <f t="shared" si="64"/>
        <v>0</v>
      </c>
      <c r="Z98" s="337"/>
      <c r="AA98" s="314">
        <f t="shared" si="65"/>
        <v>0</v>
      </c>
    </row>
    <row r="99" spans="1:27" s="18" customFormat="1" x14ac:dyDescent="0.35">
      <c r="A99" s="159" t="s">
        <v>2686</v>
      </c>
      <c r="B99" s="13">
        <v>8053</v>
      </c>
      <c r="C99" s="17" t="s">
        <v>1490</v>
      </c>
      <c r="D99" s="157" t="s">
        <v>21</v>
      </c>
      <c r="E99" s="574"/>
      <c r="F99" s="568"/>
      <c r="G99" s="315">
        <f t="shared" si="55"/>
        <v>0</v>
      </c>
      <c r="H99" s="337"/>
      <c r="I99" s="314">
        <f t="shared" si="56"/>
        <v>0</v>
      </c>
      <c r="J99" s="337"/>
      <c r="K99" s="314">
        <f t="shared" si="57"/>
        <v>0</v>
      </c>
      <c r="L99" s="587"/>
      <c r="M99" s="585">
        <f t="shared" si="58"/>
        <v>0</v>
      </c>
      <c r="N99" s="337"/>
      <c r="O99" s="314">
        <f t="shared" si="59"/>
        <v>0</v>
      </c>
      <c r="P99" s="337"/>
      <c r="Q99" s="585">
        <f t="shared" si="60"/>
        <v>0</v>
      </c>
      <c r="R99" s="337"/>
      <c r="S99" s="314">
        <f t="shared" si="61"/>
        <v>0</v>
      </c>
      <c r="T99" s="337"/>
      <c r="U99" s="585">
        <f t="shared" si="62"/>
        <v>0</v>
      </c>
      <c r="V99" s="337"/>
      <c r="W99" s="314">
        <f t="shared" si="63"/>
        <v>0</v>
      </c>
      <c r="X99" s="337"/>
      <c r="Y99" s="585">
        <f t="shared" si="64"/>
        <v>0</v>
      </c>
      <c r="Z99" s="337"/>
      <c r="AA99" s="314">
        <f t="shared" si="65"/>
        <v>0</v>
      </c>
    </row>
    <row r="100" spans="1:27" s="18" customFormat="1" x14ac:dyDescent="0.35">
      <c r="A100" s="159" t="s">
        <v>2687</v>
      </c>
      <c r="B100" s="13">
        <v>8053</v>
      </c>
      <c r="C100" s="17" t="s">
        <v>1487</v>
      </c>
      <c r="D100" s="157" t="s">
        <v>21</v>
      </c>
      <c r="E100" s="574"/>
      <c r="F100" s="568"/>
      <c r="G100" s="315">
        <f t="shared" si="55"/>
        <v>0</v>
      </c>
      <c r="H100" s="337"/>
      <c r="I100" s="314">
        <f t="shared" si="56"/>
        <v>0</v>
      </c>
      <c r="J100" s="337"/>
      <c r="K100" s="314">
        <f t="shared" si="57"/>
        <v>0</v>
      </c>
      <c r="L100" s="587"/>
      <c r="M100" s="585">
        <f t="shared" si="58"/>
        <v>0</v>
      </c>
      <c r="N100" s="337"/>
      <c r="O100" s="314">
        <f t="shared" si="59"/>
        <v>0</v>
      </c>
      <c r="P100" s="337"/>
      <c r="Q100" s="585">
        <f t="shared" si="60"/>
        <v>0</v>
      </c>
      <c r="R100" s="337"/>
      <c r="S100" s="314">
        <f t="shared" si="61"/>
        <v>0</v>
      </c>
      <c r="T100" s="337"/>
      <c r="U100" s="585">
        <f t="shared" si="62"/>
        <v>0</v>
      </c>
      <c r="V100" s="337"/>
      <c r="W100" s="314">
        <f t="shared" si="63"/>
        <v>0</v>
      </c>
      <c r="X100" s="337"/>
      <c r="Y100" s="585">
        <f t="shared" si="64"/>
        <v>0</v>
      </c>
      <c r="Z100" s="337"/>
      <c r="AA100" s="314">
        <f t="shared" si="65"/>
        <v>0</v>
      </c>
    </row>
    <row r="101" spans="1:27" s="18" customFormat="1" x14ac:dyDescent="0.35">
      <c r="A101" s="159" t="s">
        <v>2688</v>
      </c>
      <c r="B101" s="13">
        <v>8053</v>
      </c>
      <c r="C101" s="17" t="s">
        <v>1488</v>
      </c>
      <c r="D101" s="157" t="s">
        <v>21</v>
      </c>
      <c r="E101" s="574"/>
      <c r="F101" s="568"/>
      <c r="G101" s="315">
        <f t="shared" si="55"/>
        <v>0</v>
      </c>
      <c r="H101" s="337"/>
      <c r="I101" s="314">
        <f t="shared" si="56"/>
        <v>0</v>
      </c>
      <c r="J101" s="337"/>
      <c r="K101" s="314">
        <f t="shared" si="57"/>
        <v>0</v>
      </c>
      <c r="L101" s="587"/>
      <c r="M101" s="585">
        <f t="shared" si="58"/>
        <v>0</v>
      </c>
      <c r="N101" s="337"/>
      <c r="O101" s="314">
        <f t="shared" si="59"/>
        <v>0</v>
      </c>
      <c r="P101" s="337"/>
      <c r="Q101" s="585">
        <f t="shared" si="60"/>
        <v>0</v>
      </c>
      <c r="R101" s="337"/>
      <c r="S101" s="314">
        <f t="shared" si="61"/>
        <v>0</v>
      </c>
      <c r="T101" s="337"/>
      <c r="U101" s="585">
        <f t="shared" si="62"/>
        <v>0</v>
      </c>
      <c r="V101" s="337"/>
      <c r="W101" s="314">
        <f t="shared" si="63"/>
        <v>0</v>
      </c>
      <c r="X101" s="337"/>
      <c r="Y101" s="585">
        <f t="shared" si="64"/>
        <v>0</v>
      </c>
      <c r="Z101" s="337"/>
      <c r="AA101" s="314">
        <f t="shared" si="65"/>
        <v>0</v>
      </c>
    </row>
    <row r="102" spans="1:27" s="18" customFormat="1" x14ac:dyDescent="0.35">
      <c r="A102" s="159" t="s">
        <v>2689</v>
      </c>
      <c r="B102" s="13">
        <v>8053</v>
      </c>
      <c r="C102" s="17" t="s">
        <v>1489</v>
      </c>
      <c r="D102" s="157" t="s">
        <v>21</v>
      </c>
      <c r="E102" s="574"/>
      <c r="F102" s="568"/>
      <c r="G102" s="315">
        <f t="shared" si="55"/>
        <v>0</v>
      </c>
      <c r="H102" s="337"/>
      <c r="I102" s="314">
        <f t="shared" si="56"/>
        <v>0</v>
      </c>
      <c r="J102" s="337"/>
      <c r="K102" s="314">
        <f t="shared" si="57"/>
        <v>0</v>
      </c>
      <c r="L102" s="587"/>
      <c r="M102" s="585">
        <f t="shared" si="58"/>
        <v>0</v>
      </c>
      <c r="N102" s="337"/>
      <c r="O102" s="314">
        <f t="shared" si="59"/>
        <v>0</v>
      </c>
      <c r="P102" s="337"/>
      <c r="Q102" s="585">
        <f t="shared" si="60"/>
        <v>0</v>
      </c>
      <c r="R102" s="337"/>
      <c r="S102" s="314">
        <f t="shared" si="61"/>
        <v>0</v>
      </c>
      <c r="T102" s="337"/>
      <c r="U102" s="585">
        <f t="shared" si="62"/>
        <v>0</v>
      </c>
      <c r="V102" s="337"/>
      <c r="W102" s="314">
        <f t="shared" si="63"/>
        <v>0</v>
      </c>
      <c r="X102" s="337"/>
      <c r="Y102" s="585">
        <f t="shared" si="64"/>
        <v>0</v>
      </c>
      <c r="Z102" s="337"/>
      <c r="AA102" s="314">
        <f t="shared" si="65"/>
        <v>0</v>
      </c>
    </row>
    <row r="103" spans="1:27" s="18" customFormat="1" x14ac:dyDescent="0.35">
      <c r="A103" s="159" t="s">
        <v>2690</v>
      </c>
      <c r="B103" s="40">
        <v>8050</v>
      </c>
      <c r="C103" s="17" t="s">
        <v>553</v>
      </c>
      <c r="D103" s="157" t="s">
        <v>21</v>
      </c>
      <c r="E103" s="574"/>
      <c r="F103" s="568"/>
      <c r="G103" s="315">
        <f t="shared" si="55"/>
        <v>0</v>
      </c>
      <c r="H103" s="337"/>
      <c r="I103" s="314">
        <f t="shared" si="56"/>
        <v>0</v>
      </c>
      <c r="J103" s="337"/>
      <c r="K103" s="314">
        <f t="shared" si="57"/>
        <v>0</v>
      </c>
      <c r="L103" s="587"/>
      <c r="M103" s="585">
        <f t="shared" si="58"/>
        <v>0</v>
      </c>
      <c r="N103" s="337"/>
      <c r="O103" s="314">
        <f t="shared" si="59"/>
        <v>0</v>
      </c>
      <c r="P103" s="337"/>
      <c r="Q103" s="585">
        <f t="shared" si="60"/>
        <v>0</v>
      </c>
      <c r="R103" s="337"/>
      <c r="S103" s="314">
        <f t="shared" si="61"/>
        <v>0</v>
      </c>
      <c r="T103" s="337"/>
      <c r="U103" s="585">
        <f t="shared" si="62"/>
        <v>0</v>
      </c>
      <c r="V103" s="337"/>
      <c r="W103" s="314">
        <f t="shared" si="63"/>
        <v>0</v>
      </c>
      <c r="X103" s="337"/>
      <c r="Y103" s="585">
        <f t="shared" si="64"/>
        <v>0</v>
      </c>
      <c r="Z103" s="337"/>
      <c r="AA103" s="314">
        <f t="shared" si="65"/>
        <v>0</v>
      </c>
    </row>
    <row r="104" spans="1:27" s="18" customFormat="1" x14ac:dyDescent="0.35">
      <c r="A104" s="159" t="s">
        <v>2691</v>
      </c>
      <c r="B104" s="40">
        <v>8050</v>
      </c>
      <c r="C104" s="17" t="s">
        <v>554</v>
      </c>
      <c r="D104" s="157" t="s">
        <v>21</v>
      </c>
      <c r="E104" s="574"/>
      <c r="F104" s="568"/>
      <c r="G104" s="315">
        <f t="shared" si="55"/>
        <v>0</v>
      </c>
      <c r="H104" s="337"/>
      <c r="I104" s="314">
        <f t="shared" si="56"/>
        <v>0</v>
      </c>
      <c r="J104" s="337"/>
      <c r="K104" s="314">
        <f t="shared" si="57"/>
        <v>0</v>
      </c>
      <c r="L104" s="587"/>
      <c r="M104" s="585">
        <f t="shared" si="58"/>
        <v>0</v>
      </c>
      <c r="N104" s="337"/>
      <c r="O104" s="314">
        <f t="shared" si="59"/>
        <v>0</v>
      </c>
      <c r="P104" s="337"/>
      <c r="Q104" s="585">
        <f t="shared" si="60"/>
        <v>0</v>
      </c>
      <c r="R104" s="337"/>
      <c r="S104" s="314">
        <f t="shared" si="61"/>
        <v>0</v>
      </c>
      <c r="T104" s="337"/>
      <c r="U104" s="585">
        <f t="shared" si="62"/>
        <v>0</v>
      </c>
      <c r="V104" s="337"/>
      <c r="W104" s="314">
        <f t="shared" si="63"/>
        <v>0</v>
      </c>
      <c r="X104" s="337"/>
      <c r="Y104" s="585">
        <f t="shared" si="64"/>
        <v>0</v>
      </c>
      <c r="Z104" s="337"/>
      <c r="AA104" s="314">
        <f t="shared" si="65"/>
        <v>0</v>
      </c>
    </row>
    <row r="105" spans="1:27" s="18" customFormat="1" x14ac:dyDescent="0.35">
      <c r="A105" s="159" t="s">
        <v>2692</v>
      </c>
      <c r="B105" s="40">
        <v>8050</v>
      </c>
      <c r="C105" s="17" t="s">
        <v>555</v>
      </c>
      <c r="D105" s="157" t="s">
        <v>21</v>
      </c>
      <c r="E105" s="574"/>
      <c r="F105" s="568"/>
      <c r="G105" s="315">
        <f t="shared" si="55"/>
        <v>0</v>
      </c>
      <c r="H105" s="337"/>
      <c r="I105" s="314">
        <f t="shared" si="56"/>
        <v>0</v>
      </c>
      <c r="J105" s="337"/>
      <c r="K105" s="314">
        <f t="shared" si="57"/>
        <v>0</v>
      </c>
      <c r="L105" s="587"/>
      <c r="M105" s="585">
        <f t="shared" si="58"/>
        <v>0</v>
      </c>
      <c r="N105" s="337"/>
      <c r="O105" s="314">
        <f t="shared" si="59"/>
        <v>0</v>
      </c>
      <c r="P105" s="337"/>
      <c r="Q105" s="585">
        <f t="shared" si="60"/>
        <v>0</v>
      </c>
      <c r="R105" s="337"/>
      <c r="S105" s="314">
        <f t="shared" si="61"/>
        <v>0</v>
      </c>
      <c r="T105" s="337"/>
      <c r="U105" s="585">
        <f t="shared" si="62"/>
        <v>0</v>
      </c>
      <c r="V105" s="337"/>
      <c r="W105" s="314">
        <f t="shared" si="63"/>
        <v>0</v>
      </c>
      <c r="X105" s="337"/>
      <c r="Y105" s="585">
        <f t="shared" si="64"/>
        <v>0</v>
      </c>
      <c r="Z105" s="337"/>
      <c r="AA105" s="314">
        <f t="shared" si="65"/>
        <v>0</v>
      </c>
    </row>
    <row r="106" spans="1:27" s="18" customFormat="1" x14ac:dyDescent="0.35">
      <c r="A106" s="159" t="s">
        <v>2693</v>
      </c>
      <c r="B106" s="40">
        <v>8051</v>
      </c>
      <c r="C106" s="17" t="s">
        <v>556</v>
      </c>
      <c r="D106" s="157" t="s">
        <v>21</v>
      </c>
      <c r="E106" s="574"/>
      <c r="F106" s="568"/>
      <c r="G106" s="315">
        <f t="shared" si="55"/>
        <v>0</v>
      </c>
      <c r="H106" s="337"/>
      <c r="I106" s="314">
        <f t="shared" si="56"/>
        <v>0</v>
      </c>
      <c r="J106" s="337"/>
      <c r="K106" s="314">
        <f t="shared" si="57"/>
        <v>0</v>
      </c>
      <c r="L106" s="587"/>
      <c r="M106" s="585">
        <f t="shared" si="58"/>
        <v>0</v>
      </c>
      <c r="N106" s="337"/>
      <c r="O106" s="314">
        <f t="shared" si="59"/>
        <v>0</v>
      </c>
      <c r="P106" s="337"/>
      <c r="Q106" s="585">
        <f t="shared" si="60"/>
        <v>0</v>
      </c>
      <c r="R106" s="337"/>
      <c r="S106" s="314">
        <f t="shared" si="61"/>
        <v>0</v>
      </c>
      <c r="T106" s="337"/>
      <c r="U106" s="585">
        <f t="shared" si="62"/>
        <v>0</v>
      </c>
      <c r="V106" s="337"/>
      <c r="W106" s="314">
        <f t="shared" si="63"/>
        <v>0</v>
      </c>
      <c r="X106" s="337"/>
      <c r="Y106" s="585">
        <f t="shared" si="64"/>
        <v>0</v>
      </c>
      <c r="Z106" s="337"/>
      <c r="AA106" s="314">
        <f t="shared" si="65"/>
        <v>0</v>
      </c>
    </row>
    <row r="107" spans="1:27" s="18" customFormat="1" x14ac:dyDescent="0.35">
      <c r="A107" s="159" t="s">
        <v>2694</v>
      </c>
      <c r="B107" s="40">
        <v>8051</v>
      </c>
      <c r="C107" s="17" t="s">
        <v>557</v>
      </c>
      <c r="D107" s="157" t="s">
        <v>21</v>
      </c>
      <c r="E107" s="574"/>
      <c r="F107" s="568"/>
      <c r="G107" s="315">
        <f t="shared" si="55"/>
        <v>0</v>
      </c>
      <c r="H107" s="337"/>
      <c r="I107" s="314">
        <f t="shared" si="56"/>
        <v>0</v>
      </c>
      <c r="J107" s="337"/>
      <c r="K107" s="314">
        <f t="shared" si="57"/>
        <v>0</v>
      </c>
      <c r="L107" s="587"/>
      <c r="M107" s="585">
        <f t="shared" si="58"/>
        <v>0</v>
      </c>
      <c r="N107" s="337"/>
      <c r="O107" s="314">
        <f t="shared" si="59"/>
        <v>0</v>
      </c>
      <c r="P107" s="337"/>
      <c r="Q107" s="585">
        <f t="shared" si="60"/>
        <v>0</v>
      </c>
      <c r="R107" s="337"/>
      <c r="S107" s="314">
        <f t="shared" si="61"/>
        <v>0</v>
      </c>
      <c r="T107" s="337"/>
      <c r="U107" s="585">
        <f t="shared" si="62"/>
        <v>0</v>
      </c>
      <c r="V107" s="337"/>
      <c r="W107" s="314">
        <f t="shared" si="63"/>
        <v>0</v>
      </c>
      <c r="X107" s="337"/>
      <c r="Y107" s="585">
        <f t="shared" si="64"/>
        <v>0</v>
      </c>
      <c r="Z107" s="337"/>
      <c r="AA107" s="314">
        <f t="shared" si="65"/>
        <v>0</v>
      </c>
    </row>
    <row r="108" spans="1:27" s="18" customFormat="1" x14ac:dyDescent="0.35">
      <c r="A108" s="159" t="s">
        <v>2695</v>
      </c>
      <c r="B108" s="40">
        <v>8051</v>
      </c>
      <c r="C108" s="17" t="s">
        <v>558</v>
      </c>
      <c r="D108" s="157" t="s">
        <v>21</v>
      </c>
      <c r="E108" s="574"/>
      <c r="F108" s="568"/>
      <c r="G108" s="315">
        <f t="shared" si="55"/>
        <v>0</v>
      </c>
      <c r="H108" s="337"/>
      <c r="I108" s="314">
        <f t="shared" si="56"/>
        <v>0</v>
      </c>
      <c r="J108" s="337"/>
      <c r="K108" s="314">
        <f t="shared" si="57"/>
        <v>0</v>
      </c>
      <c r="L108" s="587"/>
      <c r="M108" s="585">
        <f t="shared" si="58"/>
        <v>0</v>
      </c>
      <c r="N108" s="337"/>
      <c r="O108" s="314">
        <f t="shared" si="59"/>
        <v>0</v>
      </c>
      <c r="P108" s="337"/>
      <c r="Q108" s="585">
        <f t="shared" si="60"/>
        <v>0</v>
      </c>
      <c r="R108" s="337"/>
      <c r="S108" s="314">
        <f t="shared" si="61"/>
        <v>0</v>
      </c>
      <c r="T108" s="337"/>
      <c r="U108" s="585">
        <f t="shared" si="62"/>
        <v>0</v>
      </c>
      <c r="V108" s="337"/>
      <c r="W108" s="314">
        <f t="shared" si="63"/>
        <v>0</v>
      </c>
      <c r="X108" s="337"/>
      <c r="Y108" s="585">
        <f t="shared" si="64"/>
        <v>0</v>
      </c>
      <c r="Z108" s="337"/>
      <c r="AA108" s="314">
        <f t="shared" si="65"/>
        <v>0</v>
      </c>
    </row>
    <row r="109" spans="1:27" s="18" customFormat="1" x14ac:dyDescent="0.35">
      <c r="A109" s="159" t="s">
        <v>2696</v>
      </c>
      <c r="B109" s="40">
        <v>8054</v>
      </c>
      <c r="C109" s="17" t="s">
        <v>1511</v>
      </c>
      <c r="D109" s="157" t="s">
        <v>21</v>
      </c>
      <c r="E109" s="574"/>
      <c r="F109" s="568"/>
      <c r="G109" s="315">
        <f t="shared" si="55"/>
        <v>0</v>
      </c>
      <c r="H109" s="337"/>
      <c r="I109" s="314">
        <f t="shared" si="56"/>
        <v>0</v>
      </c>
      <c r="J109" s="337"/>
      <c r="K109" s="314">
        <f t="shared" si="57"/>
        <v>0</v>
      </c>
      <c r="L109" s="587"/>
      <c r="M109" s="585">
        <f t="shared" si="58"/>
        <v>0</v>
      </c>
      <c r="N109" s="337"/>
      <c r="O109" s="314">
        <f t="shared" si="59"/>
        <v>0</v>
      </c>
      <c r="P109" s="337"/>
      <c r="Q109" s="585">
        <f t="shared" si="60"/>
        <v>0</v>
      </c>
      <c r="R109" s="337"/>
      <c r="S109" s="314">
        <f t="shared" si="61"/>
        <v>0</v>
      </c>
      <c r="T109" s="337"/>
      <c r="U109" s="585">
        <f t="shared" si="62"/>
        <v>0</v>
      </c>
      <c r="V109" s="337"/>
      <c r="W109" s="314">
        <f t="shared" si="63"/>
        <v>0</v>
      </c>
      <c r="X109" s="337"/>
      <c r="Y109" s="585">
        <f t="shared" si="64"/>
        <v>0</v>
      </c>
      <c r="Z109" s="337"/>
      <c r="AA109" s="314">
        <f t="shared" si="65"/>
        <v>0</v>
      </c>
    </row>
    <row r="110" spans="1:27" s="18" customFormat="1" x14ac:dyDescent="0.35">
      <c r="A110" s="159" t="s">
        <v>2697</v>
      </c>
      <c r="B110" s="40">
        <v>8054</v>
      </c>
      <c r="C110" s="17" t="s">
        <v>1504</v>
      </c>
      <c r="D110" s="157" t="s">
        <v>21</v>
      </c>
      <c r="E110" s="574"/>
      <c r="F110" s="568"/>
      <c r="G110" s="315">
        <f t="shared" si="55"/>
        <v>0</v>
      </c>
      <c r="H110" s="337"/>
      <c r="I110" s="314">
        <f t="shared" si="56"/>
        <v>0</v>
      </c>
      <c r="J110" s="337"/>
      <c r="K110" s="314">
        <f t="shared" si="57"/>
        <v>0</v>
      </c>
      <c r="L110" s="587"/>
      <c r="M110" s="585">
        <f t="shared" si="58"/>
        <v>0</v>
      </c>
      <c r="N110" s="337"/>
      <c r="O110" s="314">
        <f t="shared" si="59"/>
        <v>0</v>
      </c>
      <c r="P110" s="337"/>
      <c r="Q110" s="585">
        <f t="shared" si="60"/>
        <v>0</v>
      </c>
      <c r="R110" s="337"/>
      <c r="S110" s="314">
        <f t="shared" si="61"/>
        <v>0</v>
      </c>
      <c r="T110" s="337"/>
      <c r="U110" s="585">
        <f t="shared" si="62"/>
        <v>0</v>
      </c>
      <c r="V110" s="337"/>
      <c r="W110" s="314">
        <f t="shared" si="63"/>
        <v>0</v>
      </c>
      <c r="X110" s="337"/>
      <c r="Y110" s="585">
        <f t="shared" si="64"/>
        <v>0</v>
      </c>
      <c r="Z110" s="337"/>
      <c r="AA110" s="314">
        <f t="shared" si="65"/>
        <v>0</v>
      </c>
    </row>
    <row r="111" spans="1:27" s="18" customFormat="1" x14ac:dyDescent="0.35">
      <c r="A111" s="159" t="s">
        <v>2698</v>
      </c>
      <c r="B111" s="40">
        <v>8054</v>
      </c>
      <c r="C111" s="17" t="s">
        <v>1505</v>
      </c>
      <c r="D111" s="157" t="s">
        <v>21</v>
      </c>
      <c r="E111" s="574"/>
      <c r="F111" s="568"/>
      <c r="G111" s="315">
        <f t="shared" si="55"/>
        <v>0</v>
      </c>
      <c r="H111" s="337"/>
      <c r="I111" s="314">
        <f t="shared" si="56"/>
        <v>0</v>
      </c>
      <c r="J111" s="337"/>
      <c r="K111" s="314">
        <f t="shared" si="57"/>
        <v>0</v>
      </c>
      <c r="L111" s="587"/>
      <c r="M111" s="585">
        <f t="shared" si="58"/>
        <v>0</v>
      </c>
      <c r="N111" s="337"/>
      <c r="O111" s="314">
        <f t="shared" si="59"/>
        <v>0</v>
      </c>
      <c r="P111" s="337"/>
      <c r="Q111" s="585">
        <f t="shared" si="60"/>
        <v>0</v>
      </c>
      <c r="R111" s="337"/>
      <c r="S111" s="314">
        <f t="shared" si="61"/>
        <v>0</v>
      </c>
      <c r="T111" s="337"/>
      <c r="U111" s="585">
        <f t="shared" si="62"/>
        <v>0</v>
      </c>
      <c r="V111" s="337"/>
      <c r="W111" s="314">
        <f t="shared" si="63"/>
        <v>0</v>
      </c>
      <c r="X111" s="337"/>
      <c r="Y111" s="585">
        <f t="shared" si="64"/>
        <v>0</v>
      </c>
      <c r="Z111" s="337"/>
      <c r="AA111" s="314">
        <f t="shared" si="65"/>
        <v>0</v>
      </c>
    </row>
    <row r="112" spans="1:27" s="18" customFormat="1" x14ac:dyDescent="0.35">
      <c r="A112" s="159" t="s">
        <v>2699</v>
      </c>
      <c r="B112" s="40">
        <v>8054</v>
      </c>
      <c r="C112" s="17" t="s">
        <v>1506</v>
      </c>
      <c r="D112" s="157" t="s">
        <v>21</v>
      </c>
      <c r="E112" s="574"/>
      <c r="F112" s="568"/>
      <c r="G112" s="315">
        <f t="shared" si="55"/>
        <v>0</v>
      </c>
      <c r="H112" s="337"/>
      <c r="I112" s="314">
        <f t="shared" si="56"/>
        <v>0</v>
      </c>
      <c r="J112" s="337"/>
      <c r="K112" s="314">
        <f t="shared" si="57"/>
        <v>0</v>
      </c>
      <c r="L112" s="587"/>
      <c r="M112" s="585">
        <f t="shared" si="58"/>
        <v>0</v>
      </c>
      <c r="N112" s="337"/>
      <c r="O112" s="314">
        <f t="shared" si="59"/>
        <v>0</v>
      </c>
      <c r="P112" s="337"/>
      <c r="Q112" s="585">
        <f t="shared" si="60"/>
        <v>0</v>
      </c>
      <c r="R112" s="337"/>
      <c r="S112" s="314">
        <f t="shared" si="61"/>
        <v>0</v>
      </c>
      <c r="T112" s="337"/>
      <c r="U112" s="585">
        <f t="shared" si="62"/>
        <v>0</v>
      </c>
      <c r="V112" s="337"/>
      <c r="W112" s="314">
        <f t="shared" si="63"/>
        <v>0</v>
      </c>
      <c r="X112" s="337"/>
      <c r="Y112" s="585">
        <f t="shared" si="64"/>
        <v>0</v>
      </c>
      <c r="Z112" s="337"/>
      <c r="AA112" s="314">
        <f t="shared" si="65"/>
        <v>0</v>
      </c>
    </row>
    <row r="113" spans="1:27" s="18" customFormat="1" x14ac:dyDescent="0.35">
      <c r="A113" s="159" t="s">
        <v>2700</v>
      </c>
      <c r="B113" s="40">
        <v>8055</v>
      </c>
      <c r="C113" s="17" t="s">
        <v>1507</v>
      </c>
      <c r="D113" s="157" t="s">
        <v>21</v>
      </c>
      <c r="E113" s="574"/>
      <c r="F113" s="568"/>
      <c r="G113" s="315">
        <f t="shared" si="55"/>
        <v>0</v>
      </c>
      <c r="H113" s="337"/>
      <c r="I113" s="314">
        <f t="shared" si="56"/>
        <v>0</v>
      </c>
      <c r="J113" s="337"/>
      <c r="K113" s="314">
        <f t="shared" si="57"/>
        <v>0</v>
      </c>
      <c r="L113" s="587"/>
      <c r="M113" s="585">
        <f t="shared" si="58"/>
        <v>0</v>
      </c>
      <c r="N113" s="337"/>
      <c r="O113" s="314">
        <f t="shared" si="59"/>
        <v>0</v>
      </c>
      <c r="P113" s="337"/>
      <c r="Q113" s="585">
        <f t="shared" si="60"/>
        <v>0</v>
      </c>
      <c r="R113" s="337"/>
      <c r="S113" s="314">
        <f t="shared" si="61"/>
        <v>0</v>
      </c>
      <c r="T113" s="337"/>
      <c r="U113" s="585">
        <f t="shared" si="62"/>
        <v>0</v>
      </c>
      <c r="V113" s="337"/>
      <c r="W113" s="314">
        <f t="shared" si="63"/>
        <v>0</v>
      </c>
      <c r="X113" s="337"/>
      <c r="Y113" s="585">
        <f t="shared" si="64"/>
        <v>0</v>
      </c>
      <c r="Z113" s="337"/>
      <c r="AA113" s="314">
        <f t="shared" si="65"/>
        <v>0</v>
      </c>
    </row>
    <row r="114" spans="1:27" s="18" customFormat="1" x14ac:dyDescent="0.35">
      <c r="A114" s="159" t="s">
        <v>2701</v>
      </c>
      <c r="B114" s="40">
        <v>8055</v>
      </c>
      <c r="C114" s="17" t="s">
        <v>1508</v>
      </c>
      <c r="D114" s="157" t="s">
        <v>21</v>
      </c>
      <c r="E114" s="574"/>
      <c r="F114" s="568"/>
      <c r="G114" s="315">
        <f t="shared" si="55"/>
        <v>0</v>
      </c>
      <c r="H114" s="337"/>
      <c r="I114" s="314">
        <f t="shared" si="56"/>
        <v>0</v>
      </c>
      <c r="J114" s="337"/>
      <c r="K114" s="314">
        <f t="shared" si="57"/>
        <v>0</v>
      </c>
      <c r="L114" s="587"/>
      <c r="M114" s="585">
        <f t="shared" si="58"/>
        <v>0</v>
      </c>
      <c r="N114" s="337"/>
      <c r="O114" s="314">
        <f t="shared" si="59"/>
        <v>0</v>
      </c>
      <c r="P114" s="337"/>
      <c r="Q114" s="585">
        <f t="shared" si="60"/>
        <v>0</v>
      </c>
      <c r="R114" s="337"/>
      <c r="S114" s="314">
        <f t="shared" si="61"/>
        <v>0</v>
      </c>
      <c r="T114" s="337"/>
      <c r="U114" s="585">
        <f t="shared" si="62"/>
        <v>0</v>
      </c>
      <c r="V114" s="337"/>
      <c r="W114" s="314">
        <f t="shared" si="63"/>
        <v>0</v>
      </c>
      <c r="X114" s="337"/>
      <c r="Y114" s="585">
        <f t="shared" si="64"/>
        <v>0</v>
      </c>
      <c r="Z114" s="337"/>
      <c r="AA114" s="314">
        <f t="shared" si="65"/>
        <v>0</v>
      </c>
    </row>
    <row r="115" spans="1:27" s="18" customFormat="1" x14ac:dyDescent="0.35">
      <c r="A115" s="159" t="s">
        <v>2702</v>
      </c>
      <c r="B115" s="40">
        <v>8055</v>
      </c>
      <c r="C115" s="17" t="s">
        <v>1509</v>
      </c>
      <c r="D115" s="157" t="s">
        <v>21</v>
      </c>
      <c r="E115" s="574"/>
      <c r="F115" s="568"/>
      <c r="G115" s="315">
        <f t="shared" si="55"/>
        <v>0</v>
      </c>
      <c r="H115" s="337"/>
      <c r="I115" s="314">
        <f t="shared" si="56"/>
        <v>0</v>
      </c>
      <c r="J115" s="337"/>
      <c r="K115" s="314">
        <f t="shared" si="57"/>
        <v>0</v>
      </c>
      <c r="L115" s="587"/>
      <c r="M115" s="585">
        <f t="shared" si="58"/>
        <v>0</v>
      </c>
      <c r="N115" s="337"/>
      <c r="O115" s="314">
        <f t="shared" si="59"/>
        <v>0</v>
      </c>
      <c r="P115" s="337"/>
      <c r="Q115" s="585">
        <f t="shared" si="60"/>
        <v>0</v>
      </c>
      <c r="R115" s="337"/>
      <c r="S115" s="314">
        <f t="shared" si="61"/>
        <v>0</v>
      </c>
      <c r="T115" s="337"/>
      <c r="U115" s="585">
        <f t="shared" si="62"/>
        <v>0</v>
      </c>
      <c r="V115" s="337"/>
      <c r="W115" s="314">
        <f t="shared" si="63"/>
        <v>0</v>
      </c>
      <c r="X115" s="337"/>
      <c r="Y115" s="585">
        <f t="shared" si="64"/>
        <v>0</v>
      </c>
      <c r="Z115" s="337"/>
      <c r="AA115" s="314">
        <f t="shared" si="65"/>
        <v>0</v>
      </c>
    </row>
    <row r="116" spans="1:27" s="18" customFormat="1" x14ac:dyDescent="0.35">
      <c r="A116" s="159" t="s">
        <v>2703</v>
      </c>
      <c r="B116" s="40">
        <v>8055</v>
      </c>
      <c r="C116" s="17" t="s">
        <v>1510</v>
      </c>
      <c r="D116" s="157" t="s">
        <v>21</v>
      </c>
      <c r="E116" s="574"/>
      <c r="F116" s="568"/>
      <c r="G116" s="315">
        <f t="shared" si="55"/>
        <v>0</v>
      </c>
      <c r="H116" s="337"/>
      <c r="I116" s="314">
        <f t="shared" si="56"/>
        <v>0</v>
      </c>
      <c r="J116" s="337"/>
      <c r="K116" s="314">
        <f t="shared" si="57"/>
        <v>0</v>
      </c>
      <c r="L116" s="587"/>
      <c r="M116" s="585">
        <f t="shared" si="58"/>
        <v>0</v>
      </c>
      <c r="N116" s="337"/>
      <c r="O116" s="314">
        <f t="shared" si="59"/>
        <v>0</v>
      </c>
      <c r="P116" s="337"/>
      <c r="Q116" s="585">
        <f t="shared" si="60"/>
        <v>0</v>
      </c>
      <c r="R116" s="337"/>
      <c r="S116" s="314">
        <f t="shared" si="61"/>
        <v>0</v>
      </c>
      <c r="T116" s="337"/>
      <c r="U116" s="585">
        <f t="shared" si="62"/>
        <v>0</v>
      </c>
      <c r="V116" s="337"/>
      <c r="W116" s="314">
        <f t="shared" si="63"/>
        <v>0</v>
      </c>
      <c r="X116" s="337"/>
      <c r="Y116" s="585">
        <f t="shared" si="64"/>
        <v>0</v>
      </c>
      <c r="Z116" s="337"/>
      <c r="AA116" s="314">
        <f t="shared" si="65"/>
        <v>0</v>
      </c>
    </row>
    <row r="117" spans="1:27" s="18" customFormat="1" x14ac:dyDescent="0.35">
      <c r="A117" s="159" t="s">
        <v>2704</v>
      </c>
      <c r="B117" s="40">
        <v>8025</v>
      </c>
      <c r="C117" s="17" t="s">
        <v>559</v>
      </c>
      <c r="D117" s="157" t="s">
        <v>21</v>
      </c>
      <c r="E117" s="574"/>
      <c r="F117" s="568"/>
      <c r="G117" s="315">
        <f t="shared" si="55"/>
        <v>0</v>
      </c>
      <c r="H117" s="337"/>
      <c r="I117" s="314">
        <f t="shared" si="56"/>
        <v>0</v>
      </c>
      <c r="J117" s="337"/>
      <c r="K117" s="314">
        <f t="shared" si="57"/>
        <v>0</v>
      </c>
      <c r="L117" s="587"/>
      <c r="M117" s="585">
        <f t="shared" si="58"/>
        <v>0</v>
      </c>
      <c r="N117" s="337"/>
      <c r="O117" s="314">
        <f t="shared" si="59"/>
        <v>0</v>
      </c>
      <c r="P117" s="337"/>
      <c r="Q117" s="585">
        <f t="shared" si="60"/>
        <v>0</v>
      </c>
      <c r="R117" s="337"/>
      <c r="S117" s="314">
        <f t="shared" si="61"/>
        <v>0</v>
      </c>
      <c r="T117" s="337"/>
      <c r="U117" s="585">
        <f t="shared" si="62"/>
        <v>0</v>
      </c>
      <c r="V117" s="337"/>
      <c r="W117" s="314">
        <f t="shared" si="63"/>
        <v>0</v>
      </c>
      <c r="X117" s="337"/>
      <c r="Y117" s="585">
        <f t="shared" si="64"/>
        <v>0</v>
      </c>
      <c r="Z117" s="337"/>
      <c r="AA117" s="314">
        <f t="shared" si="65"/>
        <v>0</v>
      </c>
    </row>
    <row r="118" spans="1:27" s="18" customFormat="1" x14ac:dyDescent="0.35">
      <c r="A118" s="159" t="s">
        <v>2705</v>
      </c>
      <c r="B118" s="40">
        <v>8025</v>
      </c>
      <c r="C118" s="17" t="s">
        <v>560</v>
      </c>
      <c r="D118" s="157" t="s">
        <v>21</v>
      </c>
      <c r="E118" s="574"/>
      <c r="F118" s="568"/>
      <c r="G118" s="315">
        <f t="shared" si="55"/>
        <v>0</v>
      </c>
      <c r="H118" s="337"/>
      <c r="I118" s="314">
        <f t="shared" si="56"/>
        <v>0</v>
      </c>
      <c r="J118" s="337"/>
      <c r="K118" s="314">
        <f t="shared" si="57"/>
        <v>0</v>
      </c>
      <c r="L118" s="587"/>
      <c r="M118" s="585">
        <f t="shared" si="58"/>
        <v>0</v>
      </c>
      <c r="N118" s="337"/>
      <c r="O118" s="314">
        <f t="shared" si="59"/>
        <v>0</v>
      </c>
      <c r="P118" s="337"/>
      <c r="Q118" s="585">
        <f t="shared" si="60"/>
        <v>0</v>
      </c>
      <c r="R118" s="337"/>
      <c r="S118" s="314">
        <f t="shared" si="61"/>
        <v>0</v>
      </c>
      <c r="T118" s="337"/>
      <c r="U118" s="585">
        <f t="shared" si="62"/>
        <v>0</v>
      </c>
      <c r="V118" s="337"/>
      <c r="W118" s="314">
        <f t="shared" si="63"/>
        <v>0</v>
      </c>
      <c r="X118" s="337"/>
      <c r="Y118" s="585">
        <f t="shared" si="64"/>
        <v>0</v>
      </c>
      <c r="Z118" s="337"/>
      <c r="AA118" s="314">
        <f t="shared" si="65"/>
        <v>0</v>
      </c>
    </row>
    <row r="119" spans="1:27" s="18" customFormat="1" x14ac:dyDescent="0.35">
      <c r="A119" s="159" t="s">
        <v>2706</v>
      </c>
      <c r="B119" s="40">
        <v>8025</v>
      </c>
      <c r="C119" s="17" t="s">
        <v>678</v>
      </c>
      <c r="D119" s="157" t="s">
        <v>21</v>
      </c>
      <c r="E119" s="574"/>
      <c r="F119" s="568"/>
      <c r="G119" s="315">
        <f t="shared" si="55"/>
        <v>0</v>
      </c>
      <c r="H119" s="337"/>
      <c r="I119" s="314">
        <f t="shared" si="56"/>
        <v>0</v>
      </c>
      <c r="J119" s="337"/>
      <c r="K119" s="314">
        <f t="shared" si="57"/>
        <v>0</v>
      </c>
      <c r="L119" s="587"/>
      <c r="M119" s="585">
        <f t="shared" si="58"/>
        <v>0</v>
      </c>
      <c r="N119" s="337"/>
      <c r="O119" s="314">
        <f t="shared" si="59"/>
        <v>0</v>
      </c>
      <c r="P119" s="337"/>
      <c r="Q119" s="585">
        <f t="shared" si="60"/>
        <v>0</v>
      </c>
      <c r="R119" s="337"/>
      <c r="S119" s="314">
        <f t="shared" si="61"/>
        <v>0</v>
      </c>
      <c r="T119" s="337"/>
      <c r="U119" s="585">
        <f t="shared" si="62"/>
        <v>0</v>
      </c>
      <c r="V119" s="337"/>
      <c r="W119" s="314">
        <f t="shared" si="63"/>
        <v>0</v>
      </c>
      <c r="X119" s="337"/>
      <c r="Y119" s="585">
        <f t="shared" si="64"/>
        <v>0</v>
      </c>
      <c r="Z119" s="337"/>
      <c r="AA119" s="314">
        <f t="shared" si="65"/>
        <v>0</v>
      </c>
    </row>
    <row r="120" spans="1:27" s="18" customFormat="1" x14ac:dyDescent="0.35">
      <c r="A120" s="159" t="s">
        <v>2707</v>
      </c>
      <c r="B120" s="40">
        <v>8025</v>
      </c>
      <c r="C120" s="17" t="s">
        <v>679</v>
      </c>
      <c r="D120" s="157" t="s">
        <v>21</v>
      </c>
      <c r="E120" s="574"/>
      <c r="F120" s="568"/>
      <c r="G120" s="315">
        <f t="shared" si="55"/>
        <v>0</v>
      </c>
      <c r="H120" s="337"/>
      <c r="I120" s="314">
        <f t="shared" si="56"/>
        <v>0</v>
      </c>
      <c r="J120" s="337"/>
      <c r="K120" s="314">
        <f t="shared" si="57"/>
        <v>0</v>
      </c>
      <c r="L120" s="587"/>
      <c r="M120" s="585">
        <f t="shared" si="58"/>
        <v>0</v>
      </c>
      <c r="N120" s="337"/>
      <c r="O120" s="314">
        <f t="shared" si="59"/>
        <v>0</v>
      </c>
      <c r="P120" s="337"/>
      <c r="Q120" s="585">
        <f t="shared" si="60"/>
        <v>0</v>
      </c>
      <c r="R120" s="337"/>
      <c r="S120" s="314">
        <f t="shared" si="61"/>
        <v>0</v>
      </c>
      <c r="T120" s="337"/>
      <c r="U120" s="585">
        <f t="shared" si="62"/>
        <v>0</v>
      </c>
      <c r="V120" s="337"/>
      <c r="W120" s="314">
        <f t="shared" si="63"/>
        <v>0</v>
      </c>
      <c r="X120" s="337"/>
      <c r="Y120" s="585">
        <f t="shared" si="64"/>
        <v>0</v>
      </c>
      <c r="Z120" s="337"/>
      <c r="AA120" s="314">
        <f t="shared" si="65"/>
        <v>0</v>
      </c>
    </row>
    <row r="121" spans="1:27" s="18" customFormat="1" x14ac:dyDescent="0.35">
      <c r="A121" s="159" t="s">
        <v>2708</v>
      </c>
      <c r="B121" s="40">
        <v>8060</v>
      </c>
      <c r="C121" s="42" t="s">
        <v>562</v>
      </c>
      <c r="D121" s="157" t="s">
        <v>21</v>
      </c>
      <c r="E121" s="574"/>
      <c r="F121" s="568"/>
      <c r="G121" s="315">
        <f t="shared" si="55"/>
        <v>0</v>
      </c>
      <c r="H121" s="337"/>
      <c r="I121" s="314">
        <f t="shared" si="56"/>
        <v>0</v>
      </c>
      <c r="J121" s="337"/>
      <c r="K121" s="314">
        <f t="shared" si="57"/>
        <v>0</v>
      </c>
      <c r="L121" s="587"/>
      <c r="M121" s="585">
        <f t="shared" si="58"/>
        <v>0</v>
      </c>
      <c r="N121" s="337"/>
      <c r="O121" s="314">
        <f t="shared" si="59"/>
        <v>0</v>
      </c>
      <c r="P121" s="337"/>
      <c r="Q121" s="585">
        <f t="shared" si="60"/>
        <v>0</v>
      </c>
      <c r="R121" s="337"/>
      <c r="S121" s="314">
        <f t="shared" si="61"/>
        <v>0</v>
      </c>
      <c r="T121" s="337"/>
      <c r="U121" s="585">
        <f t="shared" si="62"/>
        <v>0</v>
      </c>
      <c r="V121" s="337"/>
      <c r="W121" s="314">
        <f t="shared" si="63"/>
        <v>0</v>
      </c>
      <c r="X121" s="337"/>
      <c r="Y121" s="585">
        <f t="shared" si="64"/>
        <v>0</v>
      </c>
      <c r="Z121" s="337"/>
      <c r="AA121" s="314">
        <f t="shared" si="65"/>
        <v>0</v>
      </c>
    </row>
    <row r="122" spans="1:27" s="18" customFormat="1" x14ac:dyDescent="0.35">
      <c r="A122" s="159" t="s">
        <v>2709</v>
      </c>
      <c r="B122" s="40">
        <v>8060</v>
      </c>
      <c r="C122" s="42" t="s">
        <v>563</v>
      </c>
      <c r="D122" s="157" t="s">
        <v>21</v>
      </c>
      <c r="E122" s="574"/>
      <c r="F122" s="568"/>
      <c r="G122" s="315">
        <f t="shared" si="55"/>
        <v>0</v>
      </c>
      <c r="H122" s="337"/>
      <c r="I122" s="314">
        <f t="shared" si="56"/>
        <v>0</v>
      </c>
      <c r="J122" s="337"/>
      <c r="K122" s="314">
        <f t="shared" si="57"/>
        <v>0</v>
      </c>
      <c r="L122" s="587"/>
      <c r="M122" s="585">
        <f t="shared" si="58"/>
        <v>0</v>
      </c>
      <c r="N122" s="337"/>
      <c r="O122" s="314">
        <f t="shared" si="59"/>
        <v>0</v>
      </c>
      <c r="P122" s="337"/>
      <c r="Q122" s="585">
        <f t="shared" si="60"/>
        <v>0</v>
      </c>
      <c r="R122" s="337"/>
      <c r="S122" s="314">
        <f t="shared" si="61"/>
        <v>0</v>
      </c>
      <c r="T122" s="337"/>
      <c r="U122" s="585">
        <f t="shared" si="62"/>
        <v>0</v>
      </c>
      <c r="V122" s="337"/>
      <c r="W122" s="314">
        <f t="shared" si="63"/>
        <v>0</v>
      </c>
      <c r="X122" s="337"/>
      <c r="Y122" s="585">
        <f t="shared" si="64"/>
        <v>0</v>
      </c>
      <c r="Z122" s="337"/>
      <c r="AA122" s="314">
        <f t="shared" si="65"/>
        <v>0</v>
      </c>
    </row>
    <row r="123" spans="1:27" s="18" customFormat="1" x14ac:dyDescent="0.35">
      <c r="A123" s="159" t="s">
        <v>2710</v>
      </c>
      <c r="B123" s="40">
        <v>8060</v>
      </c>
      <c r="C123" s="42" t="s">
        <v>564</v>
      </c>
      <c r="D123" s="157" t="s">
        <v>21</v>
      </c>
      <c r="E123" s="574"/>
      <c r="F123" s="568"/>
      <c r="G123" s="315">
        <f t="shared" si="55"/>
        <v>0</v>
      </c>
      <c r="H123" s="337"/>
      <c r="I123" s="314">
        <f t="shared" si="56"/>
        <v>0</v>
      </c>
      <c r="J123" s="337"/>
      <c r="K123" s="314">
        <f t="shared" si="57"/>
        <v>0</v>
      </c>
      <c r="L123" s="587"/>
      <c r="M123" s="585">
        <f t="shared" si="58"/>
        <v>0</v>
      </c>
      <c r="N123" s="337"/>
      <c r="O123" s="314">
        <f t="shared" si="59"/>
        <v>0</v>
      </c>
      <c r="P123" s="337"/>
      <c r="Q123" s="585">
        <f t="shared" si="60"/>
        <v>0</v>
      </c>
      <c r="R123" s="337"/>
      <c r="S123" s="314">
        <f t="shared" si="61"/>
        <v>0</v>
      </c>
      <c r="T123" s="337"/>
      <c r="U123" s="585">
        <f t="shared" si="62"/>
        <v>0</v>
      </c>
      <c r="V123" s="337"/>
      <c r="W123" s="314">
        <f t="shared" si="63"/>
        <v>0</v>
      </c>
      <c r="X123" s="337"/>
      <c r="Y123" s="585">
        <f t="shared" si="64"/>
        <v>0</v>
      </c>
      <c r="Z123" s="337"/>
      <c r="AA123" s="314">
        <f t="shared" si="65"/>
        <v>0</v>
      </c>
    </row>
    <row r="124" spans="1:27" s="18" customFormat="1" x14ac:dyDescent="0.35">
      <c r="A124" s="159" t="s">
        <v>2711</v>
      </c>
      <c r="B124" s="40">
        <v>8060</v>
      </c>
      <c r="C124" s="42" t="s">
        <v>565</v>
      </c>
      <c r="D124" s="157" t="s">
        <v>21</v>
      </c>
      <c r="E124" s="574"/>
      <c r="F124" s="568"/>
      <c r="G124" s="315">
        <f t="shared" si="55"/>
        <v>0</v>
      </c>
      <c r="H124" s="337"/>
      <c r="I124" s="314">
        <f t="shared" si="56"/>
        <v>0</v>
      </c>
      <c r="J124" s="337"/>
      <c r="K124" s="314">
        <f t="shared" si="57"/>
        <v>0</v>
      </c>
      <c r="L124" s="587"/>
      <c r="M124" s="585">
        <f t="shared" si="58"/>
        <v>0</v>
      </c>
      <c r="N124" s="337"/>
      <c r="O124" s="314">
        <f t="shared" si="59"/>
        <v>0</v>
      </c>
      <c r="P124" s="337"/>
      <c r="Q124" s="585">
        <f t="shared" si="60"/>
        <v>0</v>
      </c>
      <c r="R124" s="337"/>
      <c r="S124" s="314">
        <f t="shared" si="61"/>
        <v>0</v>
      </c>
      <c r="T124" s="337"/>
      <c r="U124" s="585">
        <f t="shared" si="62"/>
        <v>0</v>
      </c>
      <c r="V124" s="337"/>
      <c r="W124" s="314">
        <f t="shared" si="63"/>
        <v>0</v>
      </c>
      <c r="X124" s="337"/>
      <c r="Y124" s="585">
        <f t="shared" si="64"/>
        <v>0</v>
      </c>
      <c r="Z124" s="337"/>
      <c r="AA124" s="314">
        <f t="shared" si="65"/>
        <v>0</v>
      </c>
    </row>
    <row r="125" spans="1:27" s="18" customFormat="1" x14ac:dyDescent="0.35">
      <c r="A125" s="159" t="s">
        <v>2712</v>
      </c>
      <c r="B125" s="40">
        <v>8060</v>
      </c>
      <c r="C125" s="42" t="s">
        <v>566</v>
      </c>
      <c r="D125" s="157" t="s">
        <v>21</v>
      </c>
      <c r="E125" s="574"/>
      <c r="F125" s="568"/>
      <c r="G125" s="315">
        <f t="shared" si="55"/>
        <v>0</v>
      </c>
      <c r="H125" s="337"/>
      <c r="I125" s="314">
        <f t="shared" si="56"/>
        <v>0</v>
      </c>
      <c r="J125" s="337"/>
      <c r="K125" s="314">
        <f t="shared" si="57"/>
        <v>0</v>
      </c>
      <c r="L125" s="587"/>
      <c r="M125" s="585">
        <f t="shared" si="58"/>
        <v>0</v>
      </c>
      <c r="N125" s="337"/>
      <c r="O125" s="314">
        <f t="shared" si="59"/>
        <v>0</v>
      </c>
      <c r="P125" s="337"/>
      <c r="Q125" s="585">
        <f t="shared" si="60"/>
        <v>0</v>
      </c>
      <c r="R125" s="337"/>
      <c r="S125" s="314">
        <f t="shared" si="61"/>
        <v>0</v>
      </c>
      <c r="T125" s="337"/>
      <c r="U125" s="585">
        <f t="shared" si="62"/>
        <v>0</v>
      </c>
      <c r="V125" s="337"/>
      <c r="W125" s="314">
        <f t="shared" si="63"/>
        <v>0</v>
      </c>
      <c r="X125" s="337"/>
      <c r="Y125" s="585">
        <f t="shared" si="64"/>
        <v>0</v>
      </c>
      <c r="Z125" s="337"/>
      <c r="AA125" s="314">
        <f t="shared" si="65"/>
        <v>0</v>
      </c>
    </row>
    <row r="126" spans="1:27" s="18" customFormat="1" x14ac:dyDescent="0.35">
      <c r="A126" s="159" t="s">
        <v>2713</v>
      </c>
      <c r="B126" s="40">
        <v>8060</v>
      </c>
      <c r="C126" s="42" t="s">
        <v>567</v>
      </c>
      <c r="D126" s="157" t="s">
        <v>21</v>
      </c>
      <c r="E126" s="574"/>
      <c r="F126" s="568"/>
      <c r="G126" s="315">
        <f t="shared" si="55"/>
        <v>0</v>
      </c>
      <c r="H126" s="337"/>
      <c r="I126" s="314">
        <f t="shared" si="56"/>
        <v>0</v>
      </c>
      <c r="J126" s="337"/>
      <c r="K126" s="314">
        <f t="shared" si="57"/>
        <v>0</v>
      </c>
      <c r="L126" s="587"/>
      <c r="M126" s="585">
        <f t="shared" si="58"/>
        <v>0</v>
      </c>
      <c r="N126" s="337"/>
      <c r="O126" s="314">
        <f t="shared" si="59"/>
        <v>0</v>
      </c>
      <c r="P126" s="337"/>
      <c r="Q126" s="585">
        <f t="shared" si="60"/>
        <v>0</v>
      </c>
      <c r="R126" s="337"/>
      <c r="S126" s="314">
        <f t="shared" si="61"/>
        <v>0</v>
      </c>
      <c r="T126" s="337"/>
      <c r="U126" s="585">
        <f t="shared" si="62"/>
        <v>0</v>
      </c>
      <c r="V126" s="337"/>
      <c r="W126" s="314">
        <f t="shared" si="63"/>
        <v>0</v>
      </c>
      <c r="X126" s="337"/>
      <c r="Y126" s="585">
        <f t="shared" si="64"/>
        <v>0</v>
      </c>
      <c r="Z126" s="337"/>
      <c r="AA126" s="314">
        <f t="shared" si="65"/>
        <v>0</v>
      </c>
    </row>
    <row r="127" spans="1:27" s="18" customFormat="1" x14ac:dyDescent="0.35">
      <c r="A127" s="159" t="s">
        <v>2714</v>
      </c>
      <c r="B127" s="40">
        <v>8060</v>
      </c>
      <c r="C127" s="42" t="s">
        <v>568</v>
      </c>
      <c r="D127" s="157" t="s">
        <v>21</v>
      </c>
      <c r="E127" s="574"/>
      <c r="F127" s="568"/>
      <c r="G127" s="315">
        <f t="shared" si="55"/>
        <v>0</v>
      </c>
      <c r="H127" s="337"/>
      <c r="I127" s="314">
        <f t="shared" si="56"/>
        <v>0</v>
      </c>
      <c r="J127" s="337"/>
      <c r="K127" s="314">
        <f t="shared" si="57"/>
        <v>0</v>
      </c>
      <c r="L127" s="587"/>
      <c r="M127" s="585">
        <f t="shared" si="58"/>
        <v>0</v>
      </c>
      <c r="N127" s="337"/>
      <c r="O127" s="314">
        <f t="shared" si="59"/>
        <v>0</v>
      </c>
      <c r="P127" s="337"/>
      <c r="Q127" s="585">
        <f t="shared" si="60"/>
        <v>0</v>
      </c>
      <c r="R127" s="337"/>
      <c r="S127" s="314">
        <f t="shared" si="61"/>
        <v>0</v>
      </c>
      <c r="T127" s="337"/>
      <c r="U127" s="585">
        <f t="shared" si="62"/>
        <v>0</v>
      </c>
      <c r="V127" s="337"/>
      <c r="W127" s="314">
        <f t="shared" si="63"/>
        <v>0</v>
      </c>
      <c r="X127" s="337"/>
      <c r="Y127" s="585">
        <f t="shared" si="64"/>
        <v>0</v>
      </c>
      <c r="Z127" s="337"/>
      <c r="AA127" s="314">
        <f t="shared" si="65"/>
        <v>0</v>
      </c>
    </row>
    <row r="128" spans="1:27" s="18" customFormat="1" x14ac:dyDescent="0.35">
      <c r="A128" s="159" t="s">
        <v>2715</v>
      </c>
      <c r="B128" s="40">
        <v>8060</v>
      </c>
      <c r="C128" s="42" t="s">
        <v>569</v>
      </c>
      <c r="D128" s="157" t="s">
        <v>21</v>
      </c>
      <c r="E128" s="574"/>
      <c r="F128" s="568"/>
      <c r="G128" s="315">
        <f t="shared" si="55"/>
        <v>0</v>
      </c>
      <c r="H128" s="337"/>
      <c r="I128" s="314">
        <f t="shared" si="56"/>
        <v>0</v>
      </c>
      <c r="J128" s="337"/>
      <c r="K128" s="314">
        <f t="shared" si="57"/>
        <v>0</v>
      </c>
      <c r="L128" s="587"/>
      <c r="M128" s="585">
        <f t="shared" si="58"/>
        <v>0</v>
      </c>
      <c r="N128" s="337"/>
      <c r="O128" s="314">
        <f t="shared" si="59"/>
        <v>0</v>
      </c>
      <c r="P128" s="337"/>
      <c r="Q128" s="585">
        <f t="shared" si="60"/>
        <v>0</v>
      </c>
      <c r="R128" s="337"/>
      <c r="S128" s="314">
        <f t="shared" si="61"/>
        <v>0</v>
      </c>
      <c r="T128" s="337"/>
      <c r="U128" s="585">
        <f t="shared" si="62"/>
        <v>0</v>
      </c>
      <c r="V128" s="337"/>
      <c r="W128" s="314">
        <f t="shared" si="63"/>
        <v>0</v>
      </c>
      <c r="X128" s="337"/>
      <c r="Y128" s="585">
        <f t="shared" si="64"/>
        <v>0</v>
      </c>
      <c r="Z128" s="337"/>
      <c r="AA128" s="314">
        <f t="shared" si="65"/>
        <v>0</v>
      </c>
    </row>
    <row r="129" spans="1:27" s="18" customFormat="1" x14ac:dyDescent="0.35">
      <c r="A129" s="159" t="s">
        <v>2716</v>
      </c>
      <c r="B129" s="40">
        <v>8060</v>
      </c>
      <c r="C129" s="42" t="s">
        <v>1498</v>
      </c>
      <c r="D129" s="157" t="s">
        <v>21</v>
      </c>
      <c r="E129" s="574"/>
      <c r="F129" s="568"/>
      <c r="G129" s="315">
        <f t="shared" ref="G129:G169" si="66">F129*E129</f>
        <v>0</v>
      </c>
      <c r="H129" s="337"/>
      <c r="I129" s="314">
        <f t="shared" ref="I129:I169" si="67">H129*F129</f>
        <v>0</v>
      </c>
      <c r="J129" s="337"/>
      <c r="K129" s="314">
        <f t="shared" ref="K129:K169" si="68">J129*F129</f>
        <v>0</v>
      </c>
      <c r="L129" s="587"/>
      <c r="M129" s="585">
        <f t="shared" ref="M129:M169" si="69">L129*F129</f>
        <v>0</v>
      </c>
      <c r="N129" s="337"/>
      <c r="O129" s="314">
        <f t="shared" ref="O129:O169" si="70">N129*F129</f>
        <v>0</v>
      </c>
      <c r="P129" s="337"/>
      <c r="Q129" s="585">
        <f t="shared" ref="Q129:Q169" si="71">P129*F129</f>
        <v>0</v>
      </c>
      <c r="R129" s="337"/>
      <c r="S129" s="314">
        <f t="shared" ref="S129:S169" si="72">R129*F129</f>
        <v>0</v>
      </c>
      <c r="T129" s="337"/>
      <c r="U129" s="585">
        <f t="shared" ref="U129:U169" si="73">T129*F129</f>
        <v>0</v>
      </c>
      <c r="V129" s="337"/>
      <c r="W129" s="314">
        <f t="shared" ref="W129:W169" si="74">V129*F129</f>
        <v>0</v>
      </c>
      <c r="X129" s="337"/>
      <c r="Y129" s="585">
        <f t="shared" ref="Y129:Y169" si="75">X129*F129</f>
        <v>0</v>
      </c>
      <c r="Z129" s="337"/>
      <c r="AA129" s="314">
        <f t="shared" ref="AA129:AA169" si="76">Z129*F129</f>
        <v>0</v>
      </c>
    </row>
    <row r="130" spans="1:27" s="18" customFormat="1" x14ac:dyDescent="0.35">
      <c r="A130" s="159" t="s">
        <v>2717</v>
      </c>
      <c r="B130" s="40">
        <v>8060</v>
      </c>
      <c r="C130" s="42" t="s">
        <v>1491</v>
      </c>
      <c r="D130" s="157" t="s">
        <v>21</v>
      </c>
      <c r="E130" s="574"/>
      <c r="F130" s="568"/>
      <c r="G130" s="315">
        <f t="shared" si="66"/>
        <v>0</v>
      </c>
      <c r="H130" s="337"/>
      <c r="I130" s="314">
        <f t="shared" si="67"/>
        <v>0</v>
      </c>
      <c r="J130" s="337"/>
      <c r="K130" s="314">
        <f t="shared" si="68"/>
        <v>0</v>
      </c>
      <c r="L130" s="587"/>
      <c r="M130" s="585">
        <f t="shared" si="69"/>
        <v>0</v>
      </c>
      <c r="N130" s="337"/>
      <c r="O130" s="314">
        <f t="shared" si="70"/>
        <v>0</v>
      </c>
      <c r="P130" s="337"/>
      <c r="Q130" s="585">
        <f t="shared" si="71"/>
        <v>0</v>
      </c>
      <c r="R130" s="337"/>
      <c r="S130" s="314">
        <f t="shared" si="72"/>
        <v>0</v>
      </c>
      <c r="T130" s="337"/>
      <c r="U130" s="585">
        <f t="shared" si="73"/>
        <v>0</v>
      </c>
      <c r="V130" s="337"/>
      <c r="W130" s="314">
        <f t="shared" si="74"/>
        <v>0</v>
      </c>
      <c r="X130" s="337"/>
      <c r="Y130" s="585">
        <f t="shared" si="75"/>
        <v>0</v>
      </c>
      <c r="Z130" s="337"/>
      <c r="AA130" s="314">
        <f t="shared" si="76"/>
        <v>0</v>
      </c>
    </row>
    <row r="131" spans="1:27" s="18" customFormat="1" x14ac:dyDescent="0.35">
      <c r="A131" s="159" t="s">
        <v>2718</v>
      </c>
      <c r="B131" s="40">
        <v>8060</v>
      </c>
      <c r="C131" s="42" t="s">
        <v>1492</v>
      </c>
      <c r="D131" s="157" t="s">
        <v>21</v>
      </c>
      <c r="E131" s="574"/>
      <c r="F131" s="568"/>
      <c r="G131" s="315">
        <f t="shared" si="66"/>
        <v>0</v>
      </c>
      <c r="H131" s="337"/>
      <c r="I131" s="314">
        <f t="shared" si="67"/>
        <v>0</v>
      </c>
      <c r="J131" s="337"/>
      <c r="K131" s="314">
        <f t="shared" si="68"/>
        <v>0</v>
      </c>
      <c r="L131" s="587"/>
      <c r="M131" s="585">
        <f t="shared" si="69"/>
        <v>0</v>
      </c>
      <c r="N131" s="337"/>
      <c r="O131" s="314">
        <f t="shared" si="70"/>
        <v>0</v>
      </c>
      <c r="P131" s="337"/>
      <c r="Q131" s="585">
        <f t="shared" si="71"/>
        <v>0</v>
      </c>
      <c r="R131" s="337"/>
      <c r="S131" s="314">
        <f t="shared" si="72"/>
        <v>0</v>
      </c>
      <c r="T131" s="337"/>
      <c r="U131" s="585">
        <f t="shared" si="73"/>
        <v>0</v>
      </c>
      <c r="V131" s="337"/>
      <c r="W131" s="314">
        <f t="shared" si="74"/>
        <v>0</v>
      </c>
      <c r="X131" s="337"/>
      <c r="Y131" s="585">
        <f t="shared" si="75"/>
        <v>0</v>
      </c>
      <c r="Z131" s="337"/>
      <c r="AA131" s="314">
        <f t="shared" si="76"/>
        <v>0</v>
      </c>
    </row>
    <row r="132" spans="1:27" s="18" customFormat="1" x14ac:dyDescent="0.35">
      <c r="A132" s="159" t="s">
        <v>2719</v>
      </c>
      <c r="B132" s="40">
        <v>8060</v>
      </c>
      <c r="C132" s="42" t="s">
        <v>1493</v>
      </c>
      <c r="D132" s="157" t="s">
        <v>21</v>
      </c>
      <c r="E132" s="574"/>
      <c r="F132" s="568"/>
      <c r="G132" s="315">
        <f t="shared" si="66"/>
        <v>0</v>
      </c>
      <c r="H132" s="337"/>
      <c r="I132" s="314">
        <f t="shared" si="67"/>
        <v>0</v>
      </c>
      <c r="J132" s="337"/>
      <c r="K132" s="314">
        <f t="shared" si="68"/>
        <v>0</v>
      </c>
      <c r="L132" s="587"/>
      <c r="M132" s="585">
        <f t="shared" si="69"/>
        <v>0</v>
      </c>
      <c r="N132" s="337"/>
      <c r="O132" s="314">
        <f t="shared" si="70"/>
        <v>0</v>
      </c>
      <c r="P132" s="337"/>
      <c r="Q132" s="585">
        <f t="shared" si="71"/>
        <v>0</v>
      </c>
      <c r="R132" s="337"/>
      <c r="S132" s="314">
        <f t="shared" si="72"/>
        <v>0</v>
      </c>
      <c r="T132" s="337"/>
      <c r="U132" s="585">
        <f t="shared" si="73"/>
        <v>0</v>
      </c>
      <c r="V132" s="337"/>
      <c r="W132" s="314">
        <f t="shared" si="74"/>
        <v>0</v>
      </c>
      <c r="X132" s="337"/>
      <c r="Y132" s="585">
        <f t="shared" si="75"/>
        <v>0</v>
      </c>
      <c r="Z132" s="337"/>
      <c r="AA132" s="314">
        <f t="shared" si="76"/>
        <v>0</v>
      </c>
    </row>
    <row r="133" spans="1:27" s="18" customFormat="1" x14ac:dyDescent="0.35">
      <c r="A133" s="159" t="s">
        <v>2720</v>
      </c>
      <c r="B133" s="40">
        <v>8060</v>
      </c>
      <c r="C133" s="42" t="s">
        <v>1494</v>
      </c>
      <c r="D133" s="157" t="s">
        <v>21</v>
      </c>
      <c r="E133" s="574"/>
      <c r="F133" s="568"/>
      <c r="G133" s="315">
        <f t="shared" si="66"/>
        <v>0</v>
      </c>
      <c r="H133" s="337"/>
      <c r="I133" s="314">
        <f t="shared" si="67"/>
        <v>0</v>
      </c>
      <c r="J133" s="337"/>
      <c r="K133" s="314">
        <f t="shared" si="68"/>
        <v>0</v>
      </c>
      <c r="L133" s="587"/>
      <c r="M133" s="585">
        <f t="shared" si="69"/>
        <v>0</v>
      </c>
      <c r="N133" s="337"/>
      <c r="O133" s="314">
        <f t="shared" si="70"/>
        <v>0</v>
      </c>
      <c r="P133" s="337"/>
      <c r="Q133" s="585">
        <f t="shared" si="71"/>
        <v>0</v>
      </c>
      <c r="R133" s="337"/>
      <c r="S133" s="314">
        <f t="shared" si="72"/>
        <v>0</v>
      </c>
      <c r="T133" s="337"/>
      <c r="U133" s="585">
        <f t="shared" si="73"/>
        <v>0</v>
      </c>
      <c r="V133" s="337"/>
      <c r="W133" s="314">
        <f t="shared" si="74"/>
        <v>0</v>
      </c>
      <c r="X133" s="337"/>
      <c r="Y133" s="585">
        <f t="shared" si="75"/>
        <v>0</v>
      </c>
      <c r="Z133" s="337"/>
      <c r="AA133" s="314">
        <f t="shared" si="76"/>
        <v>0</v>
      </c>
    </row>
    <row r="134" spans="1:27" s="18" customFormat="1" x14ac:dyDescent="0.35">
      <c r="A134" s="159" t="s">
        <v>2721</v>
      </c>
      <c r="B134" s="40">
        <v>8060</v>
      </c>
      <c r="C134" s="42" t="s">
        <v>1495</v>
      </c>
      <c r="D134" s="157" t="s">
        <v>21</v>
      </c>
      <c r="E134" s="574"/>
      <c r="F134" s="568"/>
      <c r="G134" s="315">
        <f t="shared" si="66"/>
        <v>0</v>
      </c>
      <c r="H134" s="337"/>
      <c r="I134" s="314">
        <f t="shared" si="67"/>
        <v>0</v>
      </c>
      <c r="J134" s="337"/>
      <c r="K134" s="314">
        <f t="shared" si="68"/>
        <v>0</v>
      </c>
      <c r="L134" s="587"/>
      <c r="M134" s="585">
        <f t="shared" si="69"/>
        <v>0</v>
      </c>
      <c r="N134" s="337"/>
      <c r="O134" s="314">
        <f t="shared" si="70"/>
        <v>0</v>
      </c>
      <c r="P134" s="337"/>
      <c r="Q134" s="585">
        <f t="shared" si="71"/>
        <v>0</v>
      </c>
      <c r="R134" s="337"/>
      <c r="S134" s="314">
        <f t="shared" si="72"/>
        <v>0</v>
      </c>
      <c r="T134" s="337"/>
      <c r="U134" s="585">
        <f t="shared" si="73"/>
        <v>0</v>
      </c>
      <c r="V134" s="337"/>
      <c r="W134" s="314">
        <f t="shared" si="74"/>
        <v>0</v>
      </c>
      <c r="X134" s="337"/>
      <c r="Y134" s="585">
        <f t="shared" si="75"/>
        <v>0</v>
      </c>
      <c r="Z134" s="337"/>
      <c r="AA134" s="314">
        <f t="shared" si="76"/>
        <v>0</v>
      </c>
    </row>
    <row r="135" spans="1:27" s="18" customFormat="1" x14ac:dyDescent="0.35">
      <c r="A135" s="159" t="s">
        <v>2722</v>
      </c>
      <c r="B135" s="40">
        <v>8060</v>
      </c>
      <c r="C135" s="42" t="s">
        <v>1496</v>
      </c>
      <c r="D135" s="157" t="s">
        <v>21</v>
      </c>
      <c r="E135" s="574"/>
      <c r="F135" s="568"/>
      <c r="G135" s="315">
        <f t="shared" si="66"/>
        <v>0</v>
      </c>
      <c r="H135" s="337"/>
      <c r="I135" s="314">
        <f t="shared" si="67"/>
        <v>0</v>
      </c>
      <c r="J135" s="337"/>
      <c r="K135" s="314">
        <f t="shared" si="68"/>
        <v>0</v>
      </c>
      <c r="L135" s="587"/>
      <c r="M135" s="585">
        <f t="shared" si="69"/>
        <v>0</v>
      </c>
      <c r="N135" s="337"/>
      <c r="O135" s="314">
        <f t="shared" si="70"/>
        <v>0</v>
      </c>
      <c r="P135" s="337"/>
      <c r="Q135" s="585">
        <f t="shared" si="71"/>
        <v>0</v>
      </c>
      <c r="R135" s="337"/>
      <c r="S135" s="314">
        <f t="shared" si="72"/>
        <v>0</v>
      </c>
      <c r="T135" s="337"/>
      <c r="U135" s="585">
        <f t="shared" si="73"/>
        <v>0</v>
      </c>
      <c r="V135" s="337"/>
      <c r="W135" s="314">
        <f t="shared" si="74"/>
        <v>0</v>
      </c>
      <c r="X135" s="337"/>
      <c r="Y135" s="585">
        <f t="shared" si="75"/>
        <v>0</v>
      </c>
      <c r="Z135" s="337"/>
      <c r="AA135" s="314">
        <f t="shared" si="76"/>
        <v>0</v>
      </c>
    </row>
    <row r="136" spans="1:27" s="18" customFormat="1" x14ac:dyDescent="0.35">
      <c r="A136" s="159" t="s">
        <v>2723</v>
      </c>
      <c r="B136" s="40">
        <v>8060</v>
      </c>
      <c r="C136" s="42" t="s">
        <v>1497</v>
      </c>
      <c r="D136" s="157" t="s">
        <v>21</v>
      </c>
      <c r="E136" s="574"/>
      <c r="F136" s="568"/>
      <c r="G136" s="315">
        <f t="shared" si="66"/>
        <v>0</v>
      </c>
      <c r="H136" s="337"/>
      <c r="I136" s="314">
        <f t="shared" si="67"/>
        <v>0</v>
      </c>
      <c r="J136" s="337"/>
      <c r="K136" s="314">
        <f t="shared" si="68"/>
        <v>0</v>
      </c>
      <c r="L136" s="587"/>
      <c r="M136" s="585">
        <f t="shared" si="69"/>
        <v>0</v>
      </c>
      <c r="N136" s="337"/>
      <c r="O136" s="314">
        <f t="shared" si="70"/>
        <v>0</v>
      </c>
      <c r="P136" s="337"/>
      <c r="Q136" s="585">
        <f t="shared" si="71"/>
        <v>0</v>
      </c>
      <c r="R136" s="337"/>
      <c r="S136" s="314">
        <f t="shared" si="72"/>
        <v>0</v>
      </c>
      <c r="T136" s="337"/>
      <c r="U136" s="585">
        <f t="shared" si="73"/>
        <v>0</v>
      </c>
      <c r="V136" s="337"/>
      <c r="W136" s="314">
        <f t="shared" si="74"/>
        <v>0</v>
      </c>
      <c r="X136" s="337"/>
      <c r="Y136" s="585">
        <f t="shared" si="75"/>
        <v>0</v>
      </c>
      <c r="Z136" s="337"/>
      <c r="AA136" s="314">
        <f t="shared" si="76"/>
        <v>0</v>
      </c>
    </row>
    <row r="137" spans="1:27" s="18" customFormat="1" x14ac:dyDescent="0.35">
      <c r="A137" s="159" t="s">
        <v>2724</v>
      </c>
      <c r="B137" s="40">
        <v>8061</v>
      </c>
      <c r="C137" s="42" t="s">
        <v>1515</v>
      </c>
      <c r="D137" s="157" t="s">
        <v>21</v>
      </c>
      <c r="E137" s="574"/>
      <c r="F137" s="568"/>
      <c r="G137" s="315">
        <f t="shared" si="66"/>
        <v>0</v>
      </c>
      <c r="H137" s="337"/>
      <c r="I137" s="314">
        <f t="shared" si="67"/>
        <v>0</v>
      </c>
      <c r="J137" s="337"/>
      <c r="K137" s="314">
        <f t="shared" si="68"/>
        <v>0</v>
      </c>
      <c r="L137" s="587"/>
      <c r="M137" s="585">
        <f t="shared" si="69"/>
        <v>0</v>
      </c>
      <c r="N137" s="337"/>
      <c r="O137" s="314">
        <f t="shared" si="70"/>
        <v>0</v>
      </c>
      <c r="P137" s="337"/>
      <c r="Q137" s="585">
        <f t="shared" si="71"/>
        <v>0</v>
      </c>
      <c r="R137" s="337"/>
      <c r="S137" s="314">
        <f t="shared" si="72"/>
        <v>0</v>
      </c>
      <c r="T137" s="337"/>
      <c r="U137" s="585">
        <f t="shared" si="73"/>
        <v>0</v>
      </c>
      <c r="V137" s="337"/>
      <c r="W137" s="314">
        <f t="shared" si="74"/>
        <v>0</v>
      </c>
      <c r="X137" s="337"/>
      <c r="Y137" s="585">
        <f t="shared" si="75"/>
        <v>0</v>
      </c>
      <c r="Z137" s="337"/>
      <c r="AA137" s="314">
        <f t="shared" si="76"/>
        <v>0</v>
      </c>
    </row>
    <row r="138" spans="1:27" s="18" customFormat="1" x14ac:dyDescent="0.35">
      <c r="A138" s="159" t="s">
        <v>2725</v>
      </c>
      <c r="B138" s="40">
        <v>8061</v>
      </c>
      <c r="C138" s="42" t="s">
        <v>1517</v>
      </c>
      <c r="D138" s="157" t="s">
        <v>21</v>
      </c>
      <c r="E138" s="574"/>
      <c r="F138" s="568"/>
      <c r="G138" s="315">
        <f t="shared" si="66"/>
        <v>0</v>
      </c>
      <c r="H138" s="337"/>
      <c r="I138" s="314">
        <f t="shared" si="67"/>
        <v>0</v>
      </c>
      <c r="J138" s="337"/>
      <c r="K138" s="314">
        <f t="shared" si="68"/>
        <v>0</v>
      </c>
      <c r="L138" s="587"/>
      <c r="M138" s="585">
        <f t="shared" si="69"/>
        <v>0</v>
      </c>
      <c r="N138" s="337"/>
      <c r="O138" s="314">
        <f t="shared" si="70"/>
        <v>0</v>
      </c>
      <c r="P138" s="337"/>
      <c r="Q138" s="585">
        <f t="shared" si="71"/>
        <v>0</v>
      </c>
      <c r="R138" s="337"/>
      <c r="S138" s="314">
        <f t="shared" si="72"/>
        <v>0</v>
      </c>
      <c r="T138" s="337"/>
      <c r="U138" s="585">
        <f t="shared" si="73"/>
        <v>0</v>
      </c>
      <c r="V138" s="337"/>
      <c r="W138" s="314">
        <f t="shared" si="74"/>
        <v>0</v>
      </c>
      <c r="X138" s="337"/>
      <c r="Y138" s="585">
        <f t="shared" si="75"/>
        <v>0</v>
      </c>
      <c r="Z138" s="337"/>
      <c r="AA138" s="314">
        <f t="shared" si="76"/>
        <v>0</v>
      </c>
    </row>
    <row r="139" spans="1:27" s="18" customFormat="1" x14ac:dyDescent="0.35">
      <c r="A139" s="159" t="s">
        <v>2726</v>
      </c>
      <c r="B139" s="40">
        <v>8061</v>
      </c>
      <c r="C139" s="42" t="s">
        <v>1519</v>
      </c>
      <c r="D139" s="157" t="s">
        <v>21</v>
      </c>
      <c r="E139" s="574"/>
      <c r="F139" s="568"/>
      <c r="G139" s="315">
        <f t="shared" si="66"/>
        <v>0</v>
      </c>
      <c r="H139" s="337"/>
      <c r="I139" s="314">
        <f t="shared" si="67"/>
        <v>0</v>
      </c>
      <c r="J139" s="337"/>
      <c r="K139" s="314">
        <f t="shared" si="68"/>
        <v>0</v>
      </c>
      <c r="L139" s="587"/>
      <c r="M139" s="585">
        <f t="shared" si="69"/>
        <v>0</v>
      </c>
      <c r="N139" s="337"/>
      <c r="O139" s="314">
        <f t="shared" si="70"/>
        <v>0</v>
      </c>
      <c r="P139" s="337"/>
      <c r="Q139" s="585">
        <f t="shared" si="71"/>
        <v>0</v>
      </c>
      <c r="R139" s="337"/>
      <c r="S139" s="314">
        <f t="shared" si="72"/>
        <v>0</v>
      </c>
      <c r="T139" s="337"/>
      <c r="U139" s="585">
        <f t="shared" si="73"/>
        <v>0</v>
      </c>
      <c r="V139" s="337"/>
      <c r="W139" s="314">
        <f t="shared" si="74"/>
        <v>0</v>
      </c>
      <c r="X139" s="337"/>
      <c r="Y139" s="585">
        <f t="shared" si="75"/>
        <v>0</v>
      </c>
      <c r="Z139" s="337"/>
      <c r="AA139" s="314">
        <f t="shared" si="76"/>
        <v>0</v>
      </c>
    </row>
    <row r="140" spans="1:27" s="18" customFormat="1" x14ac:dyDescent="0.35">
      <c r="A140" s="159" t="s">
        <v>2727</v>
      </c>
      <c r="B140" s="40">
        <v>8061</v>
      </c>
      <c r="C140" s="42" t="s">
        <v>1522</v>
      </c>
      <c r="D140" s="157" t="s">
        <v>21</v>
      </c>
      <c r="E140" s="574"/>
      <c r="F140" s="568"/>
      <c r="G140" s="315">
        <f t="shared" si="66"/>
        <v>0</v>
      </c>
      <c r="H140" s="337"/>
      <c r="I140" s="314">
        <f t="shared" si="67"/>
        <v>0</v>
      </c>
      <c r="J140" s="337"/>
      <c r="K140" s="314">
        <f t="shared" si="68"/>
        <v>0</v>
      </c>
      <c r="L140" s="587"/>
      <c r="M140" s="585">
        <f t="shared" si="69"/>
        <v>0</v>
      </c>
      <c r="N140" s="337"/>
      <c r="O140" s="314">
        <f t="shared" si="70"/>
        <v>0</v>
      </c>
      <c r="P140" s="337"/>
      <c r="Q140" s="585">
        <f t="shared" si="71"/>
        <v>0</v>
      </c>
      <c r="R140" s="337"/>
      <c r="S140" s="314">
        <f t="shared" si="72"/>
        <v>0</v>
      </c>
      <c r="T140" s="337"/>
      <c r="U140" s="585">
        <f t="shared" si="73"/>
        <v>0</v>
      </c>
      <c r="V140" s="337"/>
      <c r="W140" s="314">
        <f t="shared" si="74"/>
        <v>0</v>
      </c>
      <c r="X140" s="337"/>
      <c r="Y140" s="585">
        <f t="shared" si="75"/>
        <v>0</v>
      </c>
      <c r="Z140" s="337"/>
      <c r="AA140" s="314">
        <f t="shared" si="76"/>
        <v>0</v>
      </c>
    </row>
    <row r="141" spans="1:27" s="18" customFormat="1" x14ac:dyDescent="0.35">
      <c r="A141" s="159" t="s">
        <v>2728</v>
      </c>
      <c r="B141" s="40">
        <v>8061</v>
      </c>
      <c r="C141" s="42" t="s">
        <v>1523</v>
      </c>
      <c r="D141" s="157" t="s">
        <v>21</v>
      </c>
      <c r="E141" s="574"/>
      <c r="F141" s="568"/>
      <c r="G141" s="315">
        <f t="shared" si="66"/>
        <v>0</v>
      </c>
      <c r="H141" s="337"/>
      <c r="I141" s="314">
        <f t="shared" si="67"/>
        <v>0</v>
      </c>
      <c r="J141" s="337"/>
      <c r="K141" s="314">
        <f t="shared" si="68"/>
        <v>0</v>
      </c>
      <c r="L141" s="587"/>
      <c r="M141" s="585">
        <f t="shared" si="69"/>
        <v>0</v>
      </c>
      <c r="N141" s="337"/>
      <c r="O141" s="314">
        <f t="shared" si="70"/>
        <v>0</v>
      </c>
      <c r="P141" s="337"/>
      <c r="Q141" s="585">
        <f t="shared" si="71"/>
        <v>0</v>
      </c>
      <c r="R141" s="337"/>
      <c r="S141" s="314">
        <f t="shared" si="72"/>
        <v>0</v>
      </c>
      <c r="T141" s="337"/>
      <c r="U141" s="585">
        <f t="shared" si="73"/>
        <v>0</v>
      </c>
      <c r="V141" s="337"/>
      <c r="W141" s="314">
        <f t="shared" si="74"/>
        <v>0</v>
      </c>
      <c r="X141" s="337"/>
      <c r="Y141" s="585">
        <f t="shared" si="75"/>
        <v>0</v>
      </c>
      <c r="Z141" s="337"/>
      <c r="AA141" s="314">
        <f t="shared" si="76"/>
        <v>0</v>
      </c>
    </row>
    <row r="142" spans="1:27" s="18" customFormat="1" x14ac:dyDescent="0.35">
      <c r="A142" s="159" t="s">
        <v>2729</v>
      </c>
      <c r="B142" s="40">
        <v>8061</v>
      </c>
      <c r="C142" s="42" t="s">
        <v>1526</v>
      </c>
      <c r="D142" s="157" t="s">
        <v>21</v>
      </c>
      <c r="E142" s="574"/>
      <c r="F142" s="568"/>
      <c r="G142" s="315">
        <f t="shared" si="66"/>
        <v>0</v>
      </c>
      <c r="H142" s="337"/>
      <c r="I142" s="314">
        <f t="shared" si="67"/>
        <v>0</v>
      </c>
      <c r="J142" s="337"/>
      <c r="K142" s="314">
        <f t="shared" si="68"/>
        <v>0</v>
      </c>
      <c r="L142" s="587"/>
      <c r="M142" s="585">
        <f t="shared" si="69"/>
        <v>0</v>
      </c>
      <c r="N142" s="337"/>
      <c r="O142" s="314">
        <f t="shared" si="70"/>
        <v>0</v>
      </c>
      <c r="P142" s="337"/>
      <c r="Q142" s="585">
        <f t="shared" si="71"/>
        <v>0</v>
      </c>
      <c r="R142" s="337"/>
      <c r="S142" s="314">
        <f t="shared" si="72"/>
        <v>0</v>
      </c>
      <c r="T142" s="337"/>
      <c r="U142" s="585">
        <f t="shared" si="73"/>
        <v>0</v>
      </c>
      <c r="V142" s="337"/>
      <c r="W142" s="314">
        <f t="shared" si="74"/>
        <v>0</v>
      </c>
      <c r="X142" s="337"/>
      <c r="Y142" s="585">
        <f t="shared" si="75"/>
        <v>0</v>
      </c>
      <c r="Z142" s="337"/>
      <c r="AA142" s="314">
        <f t="shared" si="76"/>
        <v>0</v>
      </c>
    </row>
    <row r="143" spans="1:27" s="18" customFormat="1" x14ac:dyDescent="0.35">
      <c r="A143" s="159" t="s">
        <v>2730</v>
      </c>
      <c r="B143" s="40">
        <v>8061</v>
      </c>
      <c r="C143" s="42" t="s">
        <v>1516</v>
      </c>
      <c r="D143" s="157" t="s">
        <v>21</v>
      </c>
      <c r="E143" s="574"/>
      <c r="F143" s="568"/>
      <c r="G143" s="315">
        <f t="shared" si="66"/>
        <v>0</v>
      </c>
      <c r="H143" s="337"/>
      <c r="I143" s="314">
        <f t="shared" si="67"/>
        <v>0</v>
      </c>
      <c r="J143" s="337"/>
      <c r="K143" s="314">
        <f t="shared" si="68"/>
        <v>0</v>
      </c>
      <c r="L143" s="587"/>
      <c r="M143" s="585">
        <f t="shared" si="69"/>
        <v>0</v>
      </c>
      <c r="N143" s="337"/>
      <c r="O143" s="314">
        <f t="shared" si="70"/>
        <v>0</v>
      </c>
      <c r="P143" s="337"/>
      <c r="Q143" s="585">
        <f t="shared" si="71"/>
        <v>0</v>
      </c>
      <c r="R143" s="337"/>
      <c r="S143" s="314">
        <f t="shared" si="72"/>
        <v>0</v>
      </c>
      <c r="T143" s="337"/>
      <c r="U143" s="585">
        <f t="shared" si="73"/>
        <v>0</v>
      </c>
      <c r="V143" s="337"/>
      <c r="W143" s="314">
        <f t="shared" si="74"/>
        <v>0</v>
      </c>
      <c r="X143" s="337"/>
      <c r="Y143" s="585">
        <f t="shared" si="75"/>
        <v>0</v>
      </c>
      <c r="Z143" s="337"/>
      <c r="AA143" s="314">
        <f t="shared" si="76"/>
        <v>0</v>
      </c>
    </row>
    <row r="144" spans="1:27" s="18" customFormat="1" x14ac:dyDescent="0.35">
      <c r="A144" s="159" t="s">
        <v>2731</v>
      </c>
      <c r="B144" s="40">
        <v>8061</v>
      </c>
      <c r="C144" s="42" t="s">
        <v>1518</v>
      </c>
      <c r="D144" s="157" t="s">
        <v>21</v>
      </c>
      <c r="E144" s="574"/>
      <c r="F144" s="568"/>
      <c r="G144" s="315">
        <f t="shared" si="66"/>
        <v>0</v>
      </c>
      <c r="H144" s="337"/>
      <c r="I144" s="314">
        <f t="shared" si="67"/>
        <v>0</v>
      </c>
      <c r="J144" s="337"/>
      <c r="K144" s="314">
        <f t="shared" si="68"/>
        <v>0</v>
      </c>
      <c r="L144" s="587"/>
      <c r="M144" s="585">
        <f t="shared" si="69"/>
        <v>0</v>
      </c>
      <c r="N144" s="337"/>
      <c r="O144" s="314">
        <f t="shared" si="70"/>
        <v>0</v>
      </c>
      <c r="P144" s="337"/>
      <c r="Q144" s="585">
        <f t="shared" si="71"/>
        <v>0</v>
      </c>
      <c r="R144" s="337"/>
      <c r="S144" s="314">
        <f t="shared" si="72"/>
        <v>0</v>
      </c>
      <c r="T144" s="337"/>
      <c r="U144" s="585">
        <f t="shared" si="73"/>
        <v>0</v>
      </c>
      <c r="V144" s="337"/>
      <c r="W144" s="314">
        <f t="shared" si="74"/>
        <v>0</v>
      </c>
      <c r="X144" s="337"/>
      <c r="Y144" s="585">
        <f t="shared" si="75"/>
        <v>0</v>
      </c>
      <c r="Z144" s="337"/>
      <c r="AA144" s="314">
        <f t="shared" si="76"/>
        <v>0</v>
      </c>
    </row>
    <row r="145" spans="1:27" s="18" customFormat="1" x14ac:dyDescent="0.35">
      <c r="A145" s="159" t="s">
        <v>2732</v>
      </c>
      <c r="B145" s="40">
        <v>8061</v>
      </c>
      <c r="C145" s="42" t="s">
        <v>1520</v>
      </c>
      <c r="D145" s="157" t="s">
        <v>21</v>
      </c>
      <c r="E145" s="574"/>
      <c r="F145" s="568"/>
      <c r="G145" s="315">
        <f t="shared" si="66"/>
        <v>0</v>
      </c>
      <c r="H145" s="337"/>
      <c r="I145" s="314">
        <f t="shared" si="67"/>
        <v>0</v>
      </c>
      <c r="J145" s="337"/>
      <c r="K145" s="314">
        <f t="shared" si="68"/>
        <v>0</v>
      </c>
      <c r="L145" s="587"/>
      <c r="M145" s="585">
        <f t="shared" si="69"/>
        <v>0</v>
      </c>
      <c r="N145" s="337"/>
      <c r="O145" s="314">
        <f t="shared" si="70"/>
        <v>0</v>
      </c>
      <c r="P145" s="337"/>
      <c r="Q145" s="585">
        <f t="shared" si="71"/>
        <v>0</v>
      </c>
      <c r="R145" s="337"/>
      <c r="S145" s="314">
        <f t="shared" si="72"/>
        <v>0</v>
      </c>
      <c r="T145" s="337"/>
      <c r="U145" s="585">
        <f t="shared" si="73"/>
        <v>0</v>
      </c>
      <c r="V145" s="337"/>
      <c r="W145" s="314">
        <f t="shared" si="74"/>
        <v>0</v>
      </c>
      <c r="X145" s="337"/>
      <c r="Y145" s="585">
        <f t="shared" si="75"/>
        <v>0</v>
      </c>
      <c r="Z145" s="337"/>
      <c r="AA145" s="314">
        <f t="shared" si="76"/>
        <v>0</v>
      </c>
    </row>
    <row r="146" spans="1:27" s="18" customFormat="1" x14ac:dyDescent="0.35">
      <c r="A146" s="159" t="s">
        <v>2733</v>
      </c>
      <c r="B146" s="40">
        <v>8061</v>
      </c>
      <c r="C146" s="42" t="s">
        <v>1521</v>
      </c>
      <c r="D146" s="157" t="s">
        <v>21</v>
      </c>
      <c r="E146" s="574"/>
      <c r="F146" s="568"/>
      <c r="G146" s="315">
        <f t="shared" si="66"/>
        <v>0</v>
      </c>
      <c r="H146" s="337"/>
      <c r="I146" s="314">
        <f t="shared" si="67"/>
        <v>0</v>
      </c>
      <c r="J146" s="337"/>
      <c r="K146" s="314">
        <f t="shared" si="68"/>
        <v>0</v>
      </c>
      <c r="L146" s="587"/>
      <c r="M146" s="585">
        <f t="shared" si="69"/>
        <v>0</v>
      </c>
      <c r="N146" s="337"/>
      <c r="O146" s="314">
        <f t="shared" si="70"/>
        <v>0</v>
      </c>
      <c r="P146" s="337"/>
      <c r="Q146" s="585">
        <f t="shared" si="71"/>
        <v>0</v>
      </c>
      <c r="R146" s="337"/>
      <c r="S146" s="314">
        <f t="shared" si="72"/>
        <v>0</v>
      </c>
      <c r="T146" s="337"/>
      <c r="U146" s="585">
        <f t="shared" si="73"/>
        <v>0</v>
      </c>
      <c r="V146" s="337"/>
      <c r="W146" s="314">
        <f t="shared" si="74"/>
        <v>0</v>
      </c>
      <c r="X146" s="337"/>
      <c r="Y146" s="585">
        <f t="shared" si="75"/>
        <v>0</v>
      </c>
      <c r="Z146" s="337"/>
      <c r="AA146" s="314">
        <f t="shared" si="76"/>
        <v>0</v>
      </c>
    </row>
    <row r="147" spans="1:27" s="18" customFormat="1" x14ac:dyDescent="0.35">
      <c r="A147" s="159" t="s">
        <v>2734</v>
      </c>
      <c r="B147" s="40">
        <v>8061</v>
      </c>
      <c r="C147" s="42" t="s">
        <v>1524</v>
      </c>
      <c r="D147" s="157" t="s">
        <v>21</v>
      </c>
      <c r="E147" s="574"/>
      <c r="F147" s="568"/>
      <c r="G147" s="315">
        <f t="shared" si="66"/>
        <v>0</v>
      </c>
      <c r="H147" s="337"/>
      <c r="I147" s="314">
        <f t="shared" si="67"/>
        <v>0</v>
      </c>
      <c r="J147" s="337"/>
      <c r="K147" s="314">
        <f t="shared" si="68"/>
        <v>0</v>
      </c>
      <c r="L147" s="587"/>
      <c r="M147" s="585">
        <f t="shared" si="69"/>
        <v>0</v>
      </c>
      <c r="N147" s="337"/>
      <c r="O147" s="314">
        <f t="shared" si="70"/>
        <v>0</v>
      </c>
      <c r="P147" s="337"/>
      <c r="Q147" s="585">
        <f t="shared" si="71"/>
        <v>0</v>
      </c>
      <c r="R147" s="337"/>
      <c r="S147" s="314">
        <f t="shared" si="72"/>
        <v>0</v>
      </c>
      <c r="T147" s="337"/>
      <c r="U147" s="585">
        <f t="shared" si="73"/>
        <v>0</v>
      </c>
      <c r="V147" s="337"/>
      <c r="W147" s="314">
        <f t="shared" si="74"/>
        <v>0</v>
      </c>
      <c r="X147" s="337"/>
      <c r="Y147" s="585">
        <f t="shared" si="75"/>
        <v>0</v>
      </c>
      <c r="Z147" s="337"/>
      <c r="AA147" s="314">
        <f t="shared" si="76"/>
        <v>0</v>
      </c>
    </row>
    <row r="148" spans="1:27" s="18" customFormat="1" x14ac:dyDescent="0.35">
      <c r="A148" s="159" t="s">
        <v>2735</v>
      </c>
      <c r="B148" s="40">
        <v>8061</v>
      </c>
      <c r="C148" s="42" t="s">
        <v>1525</v>
      </c>
      <c r="D148" s="157" t="s">
        <v>21</v>
      </c>
      <c r="E148" s="574"/>
      <c r="F148" s="568"/>
      <c r="G148" s="315">
        <f t="shared" si="66"/>
        <v>0</v>
      </c>
      <c r="H148" s="337"/>
      <c r="I148" s="314">
        <f t="shared" si="67"/>
        <v>0</v>
      </c>
      <c r="J148" s="337"/>
      <c r="K148" s="314">
        <f t="shared" si="68"/>
        <v>0</v>
      </c>
      <c r="L148" s="587"/>
      <c r="M148" s="585">
        <f t="shared" si="69"/>
        <v>0</v>
      </c>
      <c r="N148" s="337"/>
      <c r="O148" s="314">
        <f t="shared" si="70"/>
        <v>0</v>
      </c>
      <c r="P148" s="337"/>
      <c r="Q148" s="585">
        <f t="shared" si="71"/>
        <v>0</v>
      </c>
      <c r="R148" s="337"/>
      <c r="S148" s="314">
        <f t="shared" si="72"/>
        <v>0</v>
      </c>
      <c r="T148" s="337"/>
      <c r="U148" s="585">
        <f t="shared" si="73"/>
        <v>0</v>
      </c>
      <c r="V148" s="337"/>
      <c r="W148" s="314">
        <f t="shared" si="74"/>
        <v>0</v>
      </c>
      <c r="X148" s="337"/>
      <c r="Y148" s="585">
        <f t="shared" si="75"/>
        <v>0</v>
      </c>
      <c r="Z148" s="337"/>
      <c r="AA148" s="314">
        <f t="shared" si="76"/>
        <v>0</v>
      </c>
    </row>
    <row r="149" spans="1:27" s="18" customFormat="1" x14ac:dyDescent="0.35">
      <c r="A149" s="159" t="s">
        <v>2736</v>
      </c>
      <c r="B149" s="40">
        <v>8061</v>
      </c>
      <c r="C149" s="42" t="s">
        <v>1527</v>
      </c>
      <c r="D149" s="157" t="s">
        <v>21</v>
      </c>
      <c r="E149" s="574"/>
      <c r="F149" s="568"/>
      <c r="G149" s="315">
        <f t="shared" si="66"/>
        <v>0</v>
      </c>
      <c r="H149" s="337"/>
      <c r="I149" s="314">
        <f t="shared" si="67"/>
        <v>0</v>
      </c>
      <c r="J149" s="337"/>
      <c r="K149" s="314">
        <f t="shared" si="68"/>
        <v>0</v>
      </c>
      <c r="L149" s="587"/>
      <c r="M149" s="585">
        <f t="shared" si="69"/>
        <v>0</v>
      </c>
      <c r="N149" s="337"/>
      <c r="O149" s="314">
        <f t="shared" si="70"/>
        <v>0</v>
      </c>
      <c r="P149" s="337"/>
      <c r="Q149" s="585">
        <f t="shared" si="71"/>
        <v>0</v>
      </c>
      <c r="R149" s="337"/>
      <c r="S149" s="314">
        <f t="shared" si="72"/>
        <v>0</v>
      </c>
      <c r="T149" s="337"/>
      <c r="U149" s="585">
        <f t="shared" si="73"/>
        <v>0</v>
      </c>
      <c r="V149" s="337"/>
      <c r="W149" s="314">
        <f t="shared" si="74"/>
        <v>0</v>
      </c>
      <c r="X149" s="337"/>
      <c r="Y149" s="585">
        <f t="shared" si="75"/>
        <v>0</v>
      </c>
      <c r="Z149" s="337"/>
      <c r="AA149" s="314">
        <f t="shared" si="76"/>
        <v>0</v>
      </c>
    </row>
    <row r="150" spans="1:27" s="18" customFormat="1" x14ac:dyDescent="0.35">
      <c r="A150" s="159" t="s">
        <v>2737</v>
      </c>
      <c r="B150" s="40">
        <v>8061</v>
      </c>
      <c r="C150" s="42" t="s">
        <v>1528</v>
      </c>
      <c r="D150" s="157" t="s">
        <v>21</v>
      </c>
      <c r="E150" s="574"/>
      <c r="F150" s="568"/>
      <c r="G150" s="315">
        <f t="shared" si="66"/>
        <v>0</v>
      </c>
      <c r="H150" s="337"/>
      <c r="I150" s="314">
        <f t="shared" si="67"/>
        <v>0</v>
      </c>
      <c r="J150" s="337"/>
      <c r="K150" s="314">
        <f t="shared" si="68"/>
        <v>0</v>
      </c>
      <c r="L150" s="587"/>
      <c r="M150" s="585">
        <f t="shared" si="69"/>
        <v>0</v>
      </c>
      <c r="N150" s="337"/>
      <c r="O150" s="314">
        <f t="shared" si="70"/>
        <v>0</v>
      </c>
      <c r="P150" s="337"/>
      <c r="Q150" s="585">
        <f t="shared" si="71"/>
        <v>0</v>
      </c>
      <c r="R150" s="337"/>
      <c r="S150" s="314">
        <f t="shared" si="72"/>
        <v>0</v>
      </c>
      <c r="T150" s="337"/>
      <c r="U150" s="585">
        <f t="shared" si="73"/>
        <v>0</v>
      </c>
      <c r="V150" s="337"/>
      <c r="W150" s="314">
        <f t="shared" si="74"/>
        <v>0</v>
      </c>
      <c r="X150" s="337"/>
      <c r="Y150" s="585">
        <f t="shared" si="75"/>
        <v>0</v>
      </c>
      <c r="Z150" s="337"/>
      <c r="AA150" s="314">
        <f t="shared" si="76"/>
        <v>0</v>
      </c>
    </row>
    <row r="151" spans="1:27" s="18" customFormat="1" x14ac:dyDescent="0.35">
      <c r="A151" s="159" t="s">
        <v>2738</v>
      </c>
      <c r="B151" s="40">
        <v>8025</v>
      </c>
      <c r="C151" s="17" t="s">
        <v>570</v>
      </c>
      <c r="D151" s="31" t="s">
        <v>21</v>
      </c>
      <c r="E151" s="357"/>
      <c r="F151" s="568"/>
      <c r="G151" s="315">
        <f t="shared" si="66"/>
        <v>0</v>
      </c>
      <c r="H151" s="337"/>
      <c r="I151" s="314">
        <f t="shared" si="67"/>
        <v>0</v>
      </c>
      <c r="J151" s="337"/>
      <c r="K151" s="314">
        <f t="shared" si="68"/>
        <v>0</v>
      </c>
      <c r="L151" s="587"/>
      <c r="M151" s="585">
        <f t="shared" si="69"/>
        <v>0</v>
      </c>
      <c r="N151" s="337"/>
      <c r="O151" s="314">
        <f t="shared" si="70"/>
        <v>0</v>
      </c>
      <c r="P151" s="337"/>
      <c r="Q151" s="585">
        <f t="shared" si="71"/>
        <v>0</v>
      </c>
      <c r="R151" s="337"/>
      <c r="S151" s="314">
        <f t="shared" si="72"/>
        <v>0</v>
      </c>
      <c r="T151" s="337"/>
      <c r="U151" s="585">
        <f t="shared" si="73"/>
        <v>0</v>
      </c>
      <c r="V151" s="337"/>
      <c r="W151" s="314">
        <f t="shared" si="74"/>
        <v>0</v>
      </c>
      <c r="X151" s="337"/>
      <c r="Y151" s="585">
        <f t="shared" si="75"/>
        <v>0</v>
      </c>
      <c r="Z151" s="337"/>
      <c r="AA151" s="314">
        <f t="shared" si="76"/>
        <v>0</v>
      </c>
    </row>
    <row r="152" spans="1:27" s="18" customFormat="1" x14ac:dyDescent="0.35">
      <c r="A152" s="159" t="s">
        <v>2739</v>
      </c>
      <c r="B152" s="40">
        <v>8025</v>
      </c>
      <c r="C152" s="17" t="s">
        <v>571</v>
      </c>
      <c r="D152" s="31" t="s">
        <v>21</v>
      </c>
      <c r="E152" s="357"/>
      <c r="F152" s="568"/>
      <c r="G152" s="315">
        <f t="shared" si="66"/>
        <v>0</v>
      </c>
      <c r="H152" s="337"/>
      <c r="I152" s="314">
        <f t="shared" si="67"/>
        <v>0</v>
      </c>
      <c r="J152" s="337"/>
      <c r="K152" s="314">
        <f t="shared" si="68"/>
        <v>0</v>
      </c>
      <c r="L152" s="587"/>
      <c r="M152" s="585">
        <f t="shared" si="69"/>
        <v>0</v>
      </c>
      <c r="N152" s="337"/>
      <c r="O152" s="314">
        <f t="shared" si="70"/>
        <v>0</v>
      </c>
      <c r="P152" s="337"/>
      <c r="Q152" s="585">
        <f t="shared" si="71"/>
        <v>0</v>
      </c>
      <c r="R152" s="337"/>
      <c r="S152" s="314">
        <f t="shared" si="72"/>
        <v>0</v>
      </c>
      <c r="T152" s="337"/>
      <c r="U152" s="585">
        <f t="shared" si="73"/>
        <v>0</v>
      </c>
      <c r="V152" s="337"/>
      <c r="W152" s="314">
        <f t="shared" si="74"/>
        <v>0</v>
      </c>
      <c r="X152" s="337"/>
      <c r="Y152" s="585">
        <f t="shared" si="75"/>
        <v>0</v>
      </c>
      <c r="Z152" s="337"/>
      <c r="AA152" s="314">
        <f t="shared" si="76"/>
        <v>0</v>
      </c>
    </row>
    <row r="153" spans="1:27" s="18" customFormat="1" x14ac:dyDescent="0.35">
      <c r="A153" s="159" t="s">
        <v>2740</v>
      </c>
      <c r="B153" s="40">
        <v>8025</v>
      </c>
      <c r="C153" s="42" t="s">
        <v>684</v>
      </c>
      <c r="D153" s="139" t="s">
        <v>21</v>
      </c>
      <c r="E153" s="358"/>
      <c r="F153" s="568"/>
      <c r="G153" s="315">
        <f t="shared" si="66"/>
        <v>0</v>
      </c>
      <c r="H153" s="337"/>
      <c r="I153" s="314">
        <f t="shared" si="67"/>
        <v>0</v>
      </c>
      <c r="J153" s="337"/>
      <c r="K153" s="314">
        <f t="shared" si="68"/>
        <v>0</v>
      </c>
      <c r="L153" s="587"/>
      <c r="M153" s="585">
        <f t="shared" si="69"/>
        <v>0</v>
      </c>
      <c r="N153" s="337"/>
      <c r="O153" s="314">
        <f t="shared" si="70"/>
        <v>0</v>
      </c>
      <c r="P153" s="337"/>
      <c r="Q153" s="585">
        <f t="shared" si="71"/>
        <v>0</v>
      </c>
      <c r="R153" s="337"/>
      <c r="S153" s="314">
        <f t="shared" si="72"/>
        <v>0</v>
      </c>
      <c r="T153" s="337"/>
      <c r="U153" s="585">
        <f t="shared" si="73"/>
        <v>0</v>
      </c>
      <c r="V153" s="337"/>
      <c r="W153" s="314">
        <f t="shared" si="74"/>
        <v>0</v>
      </c>
      <c r="X153" s="337"/>
      <c r="Y153" s="585">
        <f t="shared" si="75"/>
        <v>0</v>
      </c>
      <c r="Z153" s="337"/>
      <c r="AA153" s="314">
        <f t="shared" si="76"/>
        <v>0</v>
      </c>
    </row>
    <row r="154" spans="1:27" s="18" customFormat="1" x14ac:dyDescent="0.35">
      <c r="A154" s="159" t="s">
        <v>2741</v>
      </c>
      <c r="B154" s="40">
        <v>3118</v>
      </c>
      <c r="C154" s="42" t="s">
        <v>685</v>
      </c>
      <c r="D154" s="139" t="s">
        <v>21</v>
      </c>
      <c r="E154" s="358"/>
      <c r="F154" s="568"/>
      <c r="G154" s="315">
        <f t="shared" si="66"/>
        <v>0</v>
      </c>
      <c r="H154" s="337"/>
      <c r="I154" s="314">
        <f t="shared" si="67"/>
        <v>0</v>
      </c>
      <c r="J154" s="337"/>
      <c r="K154" s="314">
        <f t="shared" si="68"/>
        <v>0</v>
      </c>
      <c r="L154" s="587"/>
      <c r="M154" s="585">
        <f t="shared" si="69"/>
        <v>0</v>
      </c>
      <c r="N154" s="337"/>
      <c r="O154" s="314">
        <f t="shared" si="70"/>
        <v>0</v>
      </c>
      <c r="P154" s="337"/>
      <c r="Q154" s="585">
        <f t="shared" si="71"/>
        <v>0</v>
      </c>
      <c r="R154" s="337"/>
      <c r="S154" s="314">
        <f t="shared" si="72"/>
        <v>0</v>
      </c>
      <c r="T154" s="337"/>
      <c r="U154" s="585">
        <f t="shared" si="73"/>
        <v>0</v>
      </c>
      <c r="V154" s="337"/>
      <c r="W154" s="314">
        <f t="shared" si="74"/>
        <v>0</v>
      </c>
      <c r="X154" s="337"/>
      <c r="Y154" s="585">
        <f t="shared" si="75"/>
        <v>0</v>
      </c>
      <c r="Z154" s="337"/>
      <c r="AA154" s="314">
        <f t="shared" si="76"/>
        <v>0</v>
      </c>
    </row>
    <row r="155" spans="1:27" s="18" customFormat="1" x14ac:dyDescent="0.35">
      <c r="A155" s="159" t="s">
        <v>2742</v>
      </c>
      <c r="B155" s="40">
        <v>3118</v>
      </c>
      <c r="C155" s="42" t="s">
        <v>686</v>
      </c>
      <c r="D155" s="139" t="s">
        <v>21</v>
      </c>
      <c r="E155" s="358"/>
      <c r="F155" s="568"/>
      <c r="G155" s="315">
        <f t="shared" si="66"/>
        <v>0</v>
      </c>
      <c r="H155" s="337"/>
      <c r="I155" s="314">
        <f t="shared" si="67"/>
        <v>0</v>
      </c>
      <c r="J155" s="337"/>
      <c r="K155" s="314">
        <f t="shared" si="68"/>
        <v>0</v>
      </c>
      <c r="L155" s="587"/>
      <c r="M155" s="585">
        <f t="shared" si="69"/>
        <v>0</v>
      </c>
      <c r="N155" s="337"/>
      <c r="O155" s="314">
        <f t="shared" si="70"/>
        <v>0</v>
      </c>
      <c r="P155" s="337"/>
      <c r="Q155" s="585">
        <f t="shared" si="71"/>
        <v>0</v>
      </c>
      <c r="R155" s="337"/>
      <c r="S155" s="314">
        <f t="shared" si="72"/>
        <v>0</v>
      </c>
      <c r="T155" s="337"/>
      <c r="U155" s="585">
        <f t="shared" si="73"/>
        <v>0</v>
      </c>
      <c r="V155" s="337"/>
      <c r="W155" s="314">
        <f t="shared" si="74"/>
        <v>0</v>
      </c>
      <c r="X155" s="337"/>
      <c r="Y155" s="585">
        <f t="shared" si="75"/>
        <v>0</v>
      </c>
      <c r="Z155" s="337"/>
      <c r="AA155" s="314">
        <f t="shared" si="76"/>
        <v>0</v>
      </c>
    </row>
    <row r="156" spans="1:27" s="18" customFormat="1" x14ac:dyDescent="0.35">
      <c r="A156" s="159" t="s">
        <v>2743</v>
      </c>
      <c r="B156" s="40">
        <v>3118</v>
      </c>
      <c r="C156" s="42" t="s">
        <v>687</v>
      </c>
      <c r="D156" s="139" t="s">
        <v>21</v>
      </c>
      <c r="E156" s="358"/>
      <c r="F156" s="568"/>
      <c r="G156" s="315">
        <f t="shared" si="66"/>
        <v>0</v>
      </c>
      <c r="H156" s="337"/>
      <c r="I156" s="314">
        <f t="shared" si="67"/>
        <v>0</v>
      </c>
      <c r="J156" s="337"/>
      <c r="K156" s="314">
        <f t="shared" si="68"/>
        <v>0</v>
      </c>
      <c r="L156" s="587"/>
      <c r="M156" s="585">
        <f t="shared" si="69"/>
        <v>0</v>
      </c>
      <c r="N156" s="337"/>
      <c r="O156" s="314">
        <f t="shared" si="70"/>
        <v>0</v>
      </c>
      <c r="P156" s="337"/>
      <c r="Q156" s="585">
        <f t="shared" si="71"/>
        <v>0</v>
      </c>
      <c r="R156" s="337"/>
      <c r="S156" s="314">
        <f t="shared" si="72"/>
        <v>0</v>
      </c>
      <c r="T156" s="337"/>
      <c r="U156" s="585">
        <f t="shared" si="73"/>
        <v>0</v>
      </c>
      <c r="V156" s="337"/>
      <c r="W156" s="314">
        <f t="shared" si="74"/>
        <v>0</v>
      </c>
      <c r="X156" s="337"/>
      <c r="Y156" s="585">
        <f t="shared" si="75"/>
        <v>0</v>
      </c>
      <c r="Z156" s="337"/>
      <c r="AA156" s="314">
        <f t="shared" si="76"/>
        <v>0</v>
      </c>
    </row>
    <row r="157" spans="1:27" s="18" customFormat="1" x14ac:dyDescent="0.35">
      <c r="A157" s="159" t="s">
        <v>2744</v>
      </c>
      <c r="B157" s="40">
        <v>3118</v>
      </c>
      <c r="C157" s="42" t="s">
        <v>688</v>
      </c>
      <c r="D157" s="139" t="s">
        <v>21</v>
      </c>
      <c r="E157" s="358"/>
      <c r="F157" s="568"/>
      <c r="G157" s="315">
        <f t="shared" si="66"/>
        <v>0</v>
      </c>
      <c r="H157" s="337"/>
      <c r="I157" s="314">
        <f t="shared" si="67"/>
        <v>0</v>
      </c>
      <c r="J157" s="337"/>
      <c r="K157" s="314">
        <f t="shared" si="68"/>
        <v>0</v>
      </c>
      <c r="L157" s="587"/>
      <c r="M157" s="585">
        <f t="shared" si="69"/>
        <v>0</v>
      </c>
      <c r="N157" s="337"/>
      <c r="O157" s="314">
        <f t="shared" si="70"/>
        <v>0</v>
      </c>
      <c r="P157" s="337"/>
      <c r="Q157" s="585">
        <f t="shared" si="71"/>
        <v>0</v>
      </c>
      <c r="R157" s="337"/>
      <c r="S157" s="314">
        <f t="shared" si="72"/>
        <v>0</v>
      </c>
      <c r="T157" s="337"/>
      <c r="U157" s="585">
        <f t="shared" si="73"/>
        <v>0</v>
      </c>
      <c r="V157" s="337"/>
      <c r="W157" s="314">
        <f t="shared" si="74"/>
        <v>0</v>
      </c>
      <c r="X157" s="337"/>
      <c r="Y157" s="585">
        <f t="shared" si="75"/>
        <v>0</v>
      </c>
      <c r="Z157" s="337"/>
      <c r="AA157" s="314">
        <f t="shared" si="76"/>
        <v>0</v>
      </c>
    </row>
    <row r="158" spans="1:27" s="18" customFormat="1" x14ac:dyDescent="0.35">
      <c r="A158" s="159" t="s">
        <v>2928</v>
      </c>
      <c r="B158" s="40">
        <v>8022</v>
      </c>
      <c r="C158" s="42" t="s">
        <v>2909</v>
      </c>
      <c r="D158" s="139" t="s">
        <v>21</v>
      </c>
      <c r="E158" s="358"/>
      <c r="F158" s="568"/>
      <c r="G158" s="315">
        <f t="shared" si="66"/>
        <v>0</v>
      </c>
      <c r="H158" s="337"/>
      <c r="I158" s="314">
        <f t="shared" si="67"/>
        <v>0</v>
      </c>
      <c r="J158" s="337"/>
      <c r="K158" s="314">
        <f t="shared" si="68"/>
        <v>0</v>
      </c>
      <c r="L158" s="587"/>
      <c r="M158" s="585">
        <f t="shared" si="69"/>
        <v>0</v>
      </c>
      <c r="N158" s="337"/>
      <c r="O158" s="314">
        <f t="shared" si="70"/>
        <v>0</v>
      </c>
      <c r="P158" s="337"/>
      <c r="Q158" s="585">
        <f t="shared" si="71"/>
        <v>0</v>
      </c>
      <c r="R158" s="337"/>
      <c r="S158" s="314">
        <f t="shared" si="72"/>
        <v>0</v>
      </c>
      <c r="T158" s="337"/>
      <c r="U158" s="585">
        <f t="shared" si="73"/>
        <v>0</v>
      </c>
      <c r="V158" s="337"/>
      <c r="W158" s="314">
        <f t="shared" si="74"/>
        <v>0</v>
      </c>
      <c r="X158" s="337"/>
      <c r="Y158" s="585">
        <f t="shared" si="75"/>
        <v>0</v>
      </c>
      <c r="Z158" s="337"/>
      <c r="AA158" s="314">
        <f t="shared" si="76"/>
        <v>0</v>
      </c>
    </row>
    <row r="159" spans="1:27" s="18" customFormat="1" x14ac:dyDescent="0.35">
      <c r="A159" s="159" t="s">
        <v>2929</v>
      </c>
      <c r="B159" s="40">
        <v>8022</v>
      </c>
      <c r="C159" s="42" t="s">
        <v>2910</v>
      </c>
      <c r="D159" s="139" t="s">
        <v>21</v>
      </c>
      <c r="E159" s="358"/>
      <c r="F159" s="568"/>
      <c r="G159" s="315">
        <f t="shared" si="66"/>
        <v>0</v>
      </c>
      <c r="H159" s="337"/>
      <c r="I159" s="314">
        <f t="shared" si="67"/>
        <v>0</v>
      </c>
      <c r="J159" s="337"/>
      <c r="K159" s="314">
        <f t="shared" si="68"/>
        <v>0</v>
      </c>
      <c r="L159" s="587"/>
      <c r="M159" s="585">
        <f t="shared" si="69"/>
        <v>0</v>
      </c>
      <c r="N159" s="337"/>
      <c r="O159" s="314">
        <f t="shared" si="70"/>
        <v>0</v>
      </c>
      <c r="P159" s="337"/>
      <c r="Q159" s="585">
        <f t="shared" si="71"/>
        <v>0</v>
      </c>
      <c r="R159" s="337"/>
      <c r="S159" s="314">
        <f t="shared" si="72"/>
        <v>0</v>
      </c>
      <c r="T159" s="337"/>
      <c r="U159" s="585">
        <f t="shared" si="73"/>
        <v>0</v>
      </c>
      <c r="V159" s="337"/>
      <c r="W159" s="314">
        <f t="shared" si="74"/>
        <v>0</v>
      </c>
      <c r="X159" s="337"/>
      <c r="Y159" s="585">
        <f t="shared" si="75"/>
        <v>0</v>
      </c>
      <c r="Z159" s="337"/>
      <c r="AA159" s="314">
        <f t="shared" si="76"/>
        <v>0</v>
      </c>
    </row>
    <row r="160" spans="1:27" s="18" customFormat="1" x14ac:dyDescent="0.35">
      <c r="A160" s="159" t="s">
        <v>2930</v>
      </c>
      <c r="B160" s="40">
        <v>8022</v>
      </c>
      <c r="C160" s="42" t="s">
        <v>2907</v>
      </c>
      <c r="D160" s="139" t="s">
        <v>21</v>
      </c>
      <c r="E160" s="358"/>
      <c r="F160" s="568"/>
      <c r="G160" s="315">
        <f t="shared" si="66"/>
        <v>0</v>
      </c>
      <c r="H160" s="337"/>
      <c r="I160" s="314">
        <f t="shared" si="67"/>
        <v>0</v>
      </c>
      <c r="J160" s="337"/>
      <c r="K160" s="314">
        <f t="shared" si="68"/>
        <v>0</v>
      </c>
      <c r="L160" s="587"/>
      <c r="M160" s="585">
        <f t="shared" si="69"/>
        <v>0</v>
      </c>
      <c r="N160" s="337"/>
      <c r="O160" s="314">
        <f t="shared" si="70"/>
        <v>0</v>
      </c>
      <c r="P160" s="337"/>
      <c r="Q160" s="585">
        <f t="shared" si="71"/>
        <v>0</v>
      </c>
      <c r="R160" s="337"/>
      <c r="S160" s="314">
        <f t="shared" si="72"/>
        <v>0</v>
      </c>
      <c r="T160" s="337"/>
      <c r="U160" s="585">
        <f t="shared" si="73"/>
        <v>0</v>
      </c>
      <c r="V160" s="337"/>
      <c r="W160" s="314">
        <f t="shared" si="74"/>
        <v>0</v>
      </c>
      <c r="X160" s="337"/>
      <c r="Y160" s="585">
        <f t="shared" si="75"/>
        <v>0</v>
      </c>
      <c r="Z160" s="337"/>
      <c r="AA160" s="314">
        <f t="shared" si="76"/>
        <v>0</v>
      </c>
    </row>
    <row r="161" spans="1:27" s="18" customFormat="1" x14ac:dyDescent="0.35">
      <c r="A161" s="159" t="s">
        <v>2931</v>
      </c>
      <c r="B161" s="40">
        <v>8022</v>
      </c>
      <c r="C161" s="42" t="s">
        <v>2908</v>
      </c>
      <c r="D161" s="139" t="s">
        <v>21</v>
      </c>
      <c r="E161" s="358"/>
      <c r="F161" s="568"/>
      <c r="G161" s="315">
        <f t="shared" si="66"/>
        <v>0</v>
      </c>
      <c r="H161" s="337"/>
      <c r="I161" s="314">
        <f t="shared" si="67"/>
        <v>0</v>
      </c>
      <c r="J161" s="337"/>
      <c r="K161" s="314">
        <f t="shared" si="68"/>
        <v>0</v>
      </c>
      <c r="L161" s="587"/>
      <c r="M161" s="585">
        <f t="shared" si="69"/>
        <v>0</v>
      </c>
      <c r="N161" s="337"/>
      <c r="O161" s="314">
        <f t="shared" si="70"/>
        <v>0</v>
      </c>
      <c r="P161" s="337"/>
      <c r="Q161" s="585">
        <f t="shared" si="71"/>
        <v>0</v>
      </c>
      <c r="R161" s="337"/>
      <c r="S161" s="314">
        <f t="shared" si="72"/>
        <v>0</v>
      </c>
      <c r="T161" s="337"/>
      <c r="U161" s="585">
        <f t="shared" si="73"/>
        <v>0</v>
      </c>
      <c r="V161" s="337"/>
      <c r="W161" s="314">
        <f t="shared" si="74"/>
        <v>0</v>
      </c>
      <c r="X161" s="337"/>
      <c r="Y161" s="585">
        <f t="shared" si="75"/>
        <v>0</v>
      </c>
      <c r="Z161" s="337"/>
      <c r="AA161" s="314">
        <f t="shared" si="76"/>
        <v>0</v>
      </c>
    </row>
    <row r="162" spans="1:27" s="18" customFormat="1" x14ac:dyDescent="0.35">
      <c r="A162" s="159" t="s">
        <v>2932</v>
      </c>
      <c r="B162" s="40">
        <v>8022</v>
      </c>
      <c r="C162" s="42" t="s">
        <v>2905</v>
      </c>
      <c r="D162" s="139" t="s">
        <v>21</v>
      </c>
      <c r="E162" s="358"/>
      <c r="F162" s="568"/>
      <c r="G162" s="315">
        <f t="shared" si="66"/>
        <v>0</v>
      </c>
      <c r="H162" s="337"/>
      <c r="I162" s="314">
        <f t="shared" si="67"/>
        <v>0</v>
      </c>
      <c r="J162" s="337"/>
      <c r="K162" s="314">
        <f t="shared" si="68"/>
        <v>0</v>
      </c>
      <c r="L162" s="587"/>
      <c r="M162" s="585">
        <f t="shared" si="69"/>
        <v>0</v>
      </c>
      <c r="N162" s="337"/>
      <c r="O162" s="314">
        <f t="shared" si="70"/>
        <v>0</v>
      </c>
      <c r="P162" s="337"/>
      <c r="Q162" s="585">
        <f t="shared" si="71"/>
        <v>0</v>
      </c>
      <c r="R162" s="337"/>
      <c r="S162" s="314">
        <f t="shared" si="72"/>
        <v>0</v>
      </c>
      <c r="T162" s="337"/>
      <c r="U162" s="585">
        <f t="shared" si="73"/>
        <v>0</v>
      </c>
      <c r="V162" s="337"/>
      <c r="W162" s="314">
        <f t="shared" si="74"/>
        <v>0</v>
      </c>
      <c r="X162" s="337"/>
      <c r="Y162" s="585">
        <f t="shared" si="75"/>
        <v>0</v>
      </c>
      <c r="Z162" s="337"/>
      <c r="AA162" s="314">
        <f t="shared" si="76"/>
        <v>0</v>
      </c>
    </row>
    <row r="163" spans="1:27" s="18" customFormat="1" x14ac:dyDescent="0.35">
      <c r="A163" s="159" t="s">
        <v>2933</v>
      </c>
      <c r="B163" s="40">
        <v>8022</v>
      </c>
      <c r="C163" s="42" t="s">
        <v>2906</v>
      </c>
      <c r="D163" s="139" t="s">
        <v>21</v>
      </c>
      <c r="E163" s="358"/>
      <c r="F163" s="568"/>
      <c r="G163" s="315">
        <f t="shared" si="66"/>
        <v>0</v>
      </c>
      <c r="H163" s="337"/>
      <c r="I163" s="314">
        <f t="shared" si="67"/>
        <v>0</v>
      </c>
      <c r="J163" s="337"/>
      <c r="K163" s="314">
        <f t="shared" si="68"/>
        <v>0</v>
      </c>
      <c r="L163" s="587"/>
      <c r="M163" s="585">
        <f t="shared" si="69"/>
        <v>0</v>
      </c>
      <c r="N163" s="337"/>
      <c r="O163" s="314">
        <f t="shared" si="70"/>
        <v>0</v>
      </c>
      <c r="P163" s="337"/>
      <c r="Q163" s="585">
        <f t="shared" si="71"/>
        <v>0</v>
      </c>
      <c r="R163" s="337"/>
      <c r="S163" s="314">
        <f t="shared" si="72"/>
        <v>0</v>
      </c>
      <c r="T163" s="337"/>
      <c r="U163" s="585">
        <f t="shared" si="73"/>
        <v>0</v>
      </c>
      <c r="V163" s="337"/>
      <c r="W163" s="314">
        <f t="shared" si="74"/>
        <v>0</v>
      </c>
      <c r="X163" s="337"/>
      <c r="Y163" s="585">
        <f t="shared" si="75"/>
        <v>0</v>
      </c>
      <c r="Z163" s="337"/>
      <c r="AA163" s="314">
        <f t="shared" si="76"/>
        <v>0</v>
      </c>
    </row>
    <row r="164" spans="1:27" s="18" customFormat="1" x14ac:dyDescent="0.35">
      <c r="A164" s="159" t="s">
        <v>2934</v>
      </c>
      <c r="B164" s="40">
        <v>8022</v>
      </c>
      <c r="C164" s="42" t="s">
        <v>2911</v>
      </c>
      <c r="D164" s="139" t="s">
        <v>21</v>
      </c>
      <c r="E164" s="358"/>
      <c r="F164" s="568"/>
      <c r="G164" s="315">
        <f t="shared" si="66"/>
        <v>0</v>
      </c>
      <c r="H164" s="337"/>
      <c r="I164" s="314">
        <f t="shared" si="67"/>
        <v>0</v>
      </c>
      <c r="J164" s="337"/>
      <c r="K164" s="314">
        <f t="shared" si="68"/>
        <v>0</v>
      </c>
      <c r="L164" s="587"/>
      <c r="M164" s="585">
        <f t="shared" si="69"/>
        <v>0</v>
      </c>
      <c r="N164" s="337"/>
      <c r="O164" s="314">
        <f t="shared" si="70"/>
        <v>0</v>
      </c>
      <c r="P164" s="337"/>
      <c r="Q164" s="585">
        <f t="shared" si="71"/>
        <v>0</v>
      </c>
      <c r="R164" s="337"/>
      <c r="S164" s="314">
        <f t="shared" si="72"/>
        <v>0</v>
      </c>
      <c r="T164" s="337"/>
      <c r="U164" s="585">
        <f t="shared" si="73"/>
        <v>0</v>
      </c>
      <c r="V164" s="337"/>
      <c r="W164" s="314">
        <f t="shared" si="74"/>
        <v>0</v>
      </c>
      <c r="X164" s="337"/>
      <c r="Y164" s="585">
        <f t="shared" si="75"/>
        <v>0</v>
      </c>
      <c r="Z164" s="337"/>
      <c r="AA164" s="314">
        <f t="shared" si="76"/>
        <v>0</v>
      </c>
    </row>
    <row r="165" spans="1:27" s="18" customFormat="1" x14ac:dyDescent="0.35">
      <c r="A165" s="159" t="s">
        <v>2935</v>
      </c>
      <c r="B165" s="40">
        <v>8022</v>
      </c>
      <c r="C165" s="42" t="s">
        <v>2912</v>
      </c>
      <c r="D165" s="139" t="s">
        <v>21</v>
      </c>
      <c r="E165" s="358"/>
      <c r="F165" s="568"/>
      <c r="G165" s="315">
        <f t="shared" si="66"/>
        <v>0</v>
      </c>
      <c r="H165" s="337"/>
      <c r="I165" s="314">
        <f t="shared" si="67"/>
        <v>0</v>
      </c>
      <c r="J165" s="337"/>
      <c r="K165" s="314">
        <f t="shared" si="68"/>
        <v>0</v>
      </c>
      <c r="L165" s="587"/>
      <c r="M165" s="585">
        <f t="shared" si="69"/>
        <v>0</v>
      </c>
      <c r="N165" s="337"/>
      <c r="O165" s="314">
        <f t="shared" si="70"/>
        <v>0</v>
      </c>
      <c r="P165" s="337"/>
      <c r="Q165" s="585">
        <f t="shared" si="71"/>
        <v>0</v>
      </c>
      <c r="R165" s="337"/>
      <c r="S165" s="314">
        <f t="shared" si="72"/>
        <v>0</v>
      </c>
      <c r="T165" s="337"/>
      <c r="U165" s="585">
        <f t="shared" si="73"/>
        <v>0</v>
      </c>
      <c r="V165" s="337"/>
      <c r="W165" s="314">
        <f t="shared" si="74"/>
        <v>0</v>
      </c>
      <c r="X165" s="337"/>
      <c r="Y165" s="585">
        <f t="shared" si="75"/>
        <v>0</v>
      </c>
      <c r="Z165" s="337"/>
      <c r="AA165" s="314">
        <f t="shared" si="76"/>
        <v>0</v>
      </c>
    </row>
    <row r="166" spans="1:27" s="18" customFormat="1" x14ac:dyDescent="0.35">
      <c r="A166" s="159" t="s">
        <v>2936</v>
      </c>
      <c r="B166" s="40">
        <v>8022</v>
      </c>
      <c r="C166" s="42" t="s">
        <v>2913</v>
      </c>
      <c r="D166" s="139" t="s">
        <v>21</v>
      </c>
      <c r="E166" s="358"/>
      <c r="F166" s="568"/>
      <c r="G166" s="315">
        <f t="shared" si="66"/>
        <v>0</v>
      </c>
      <c r="H166" s="337"/>
      <c r="I166" s="314">
        <f t="shared" si="67"/>
        <v>0</v>
      </c>
      <c r="J166" s="337"/>
      <c r="K166" s="314">
        <f t="shared" si="68"/>
        <v>0</v>
      </c>
      <c r="L166" s="587"/>
      <c r="M166" s="585">
        <f t="shared" si="69"/>
        <v>0</v>
      </c>
      <c r="N166" s="337"/>
      <c r="O166" s="314">
        <f t="shared" si="70"/>
        <v>0</v>
      </c>
      <c r="P166" s="337"/>
      <c r="Q166" s="585">
        <f t="shared" si="71"/>
        <v>0</v>
      </c>
      <c r="R166" s="337"/>
      <c r="S166" s="314">
        <f t="shared" si="72"/>
        <v>0</v>
      </c>
      <c r="T166" s="337"/>
      <c r="U166" s="585">
        <f t="shared" si="73"/>
        <v>0</v>
      </c>
      <c r="V166" s="337"/>
      <c r="W166" s="314">
        <f t="shared" si="74"/>
        <v>0</v>
      </c>
      <c r="X166" s="337"/>
      <c r="Y166" s="585">
        <f t="shared" si="75"/>
        <v>0</v>
      </c>
      <c r="Z166" s="337"/>
      <c r="AA166" s="314">
        <f t="shared" si="76"/>
        <v>0</v>
      </c>
    </row>
    <row r="167" spans="1:27" s="18" customFormat="1" x14ac:dyDescent="0.35">
      <c r="A167" s="159" t="s">
        <v>2937</v>
      </c>
      <c r="B167" s="40">
        <v>8022</v>
      </c>
      <c r="C167" s="42" t="s">
        <v>2914</v>
      </c>
      <c r="D167" s="139" t="s">
        <v>21</v>
      </c>
      <c r="E167" s="358"/>
      <c r="F167" s="568"/>
      <c r="G167" s="315">
        <f t="shared" si="66"/>
        <v>0</v>
      </c>
      <c r="H167" s="337"/>
      <c r="I167" s="314">
        <f t="shared" si="67"/>
        <v>0</v>
      </c>
      <c r="J167" s="337"/>
      <c r="K167" s="314">
        <f t="shared" si="68"/>
        <v>0</v>
      </c>
      <c r="L167" s="587"/>
      <c r="M167" s="585">
        <f t="shared" si="69"/>
        <v>0</v>
      </c>
      <c r="N167" s="337"/>
      <c r="O167" s="314">
        <f t="shared" si="70"/>
        <v>0</v>
      </c>
      <c r="P167" s="337"/>
      <c r="Q167" s="585">
        <f t="shared" si="71"/>
        <v>0</v>
      </c>
      <c r="R167" s="337"/>
      <c r="S167" s="314">
        <f t="shared" si="72"/>
        <v>0</v>
      </c>
      <c r="T167" s="337"/>
      <c r="U167" s="585">
        <f t="shared" si="73"/>
        <v>0</v>
      </c>
      <c r="V167" s="337"/>
      <c r="W167" s="314">
        <f t="shared" si="74"/>
        <v>0</v>
      </c>
      <c r="X167" s="337"/>
      <c r="Y167" s="585">
        <f t="shared" si="75"/>
        <v>0</v>
      </c>
      <c r="Z167" s="337"/>
      <c r="AA167" s="314">
        <f t="shared" si="76"/>
        <v>0</v>
      </c>
    </row>
    <row r="168" spans="1:27" s="18" customFormat="1" x14ac:dyDescent="0.35">
      <c r="A168" s="159" t="s">
        <v>2938</v>
      </c>
      <c r="B168" s="40">
        <v>8025</v>
      </c>
      <c r="C168" s="42" t="s">
        <v>2920</v>
      </c>
      <c r="D168" s="139" t="s">
        <v>21</v>
      </c>
      <c r="E168" s="358"/>
      <c r="F168" s="568"/>
      <c r="G168" s="315">
        <f t="shared" si="66"/>
        <v>0</v>
      </c>
      <c r="H168" s="337"/>
      <c r="I168" s="314">
        <f t="shared" si="67"/>
        <v>0</v>
      </c>
      <c r="J168" s="337"/>
      <c r="K168" s="314">
        <f t="shared" si="68"/>
        <v>0</v>
      </c>
      <c r="L168" s="587"/>
      <c r="M168" s="585">
        <f t="shared" si="69"/>
        <v>0</v>
      </c>
      <c r="N168" s="337"/>
      <c r="O168" s="314">
        <f t="shared" si="70"/>
        <v>0</v>
      </c>
      <c r="P168" s="337"/>
      <c r="Q168" s="585">
        <f t="shared" si="71"/>
        <v>0</v>
      </c>
      <c r="R168" s="337"/>
      <c r="S168" s="314">
        <f t="shared" si="72"/>
        <v>0</v>
      </c>
      <c r="T168" s="337"/>
      <c r="U168" s="585">
        <f t="shared" si="73"/>
        <v>0</v>
      </c>
      <c r="V168" s="337"/>
      <c r="W168" s="314">
        <f t="shared" si="74"/>
        <v>0</v>
      </c>
      <c r="X168" s="337"/>
      <c r="Y168" s="585">
        <f t="shared" si="75"/>
        <v>0</v>
      </c>
      <c r="Z168" s="337"/>
      <c r="AA168" s="314">
        <f t="shared" si="76"/>
        <v>0</v>
      </c>
    </row>
    <row r="169" spans="1:27" s="18" customFormat="1" x14ac:dyDescent="0.35">
      <c r="A169" s="159" t="s">
        <v>2940</v>
      </c>
      <c r="B169" s="40"/>
      <c r="C169" s="42" t="s">
        <v>2939</v>
      </c>
      <c r="D169" s="139" t="s">
        <v>21</v>
      </c>
      <c r="E169" s="358"/>
      <c r="F169" s="568"/>
      <c r="G169" s="315">
        <f t="shared" si="66"/>
        <v>0</v>
      </c>
      <c r="H169" s="337"/>
      <c r="I169" s="314">
        <f t="shared" si="67"/>
        <v>0</v>
      </c>
      <c r="J169" s="337"/>
      <c r="K169" s="314">
        <f t="shared" si="68"/>
        <v>0</v>
      </c>
      <c r="L169" s="587"/>
      <c r="M169" s="585">
        <f t="shared" si="69"/>
        <v>0</v>
      </c>
      <c r="N169" s="337"/>
      <c r="O169" s="314">
        <f t="shared" si="70"/>
        <v>0</v>
      </c>
      <c r="P169" s="337"/>
      <c r="Q169" s="585">
        <f t="shared" si="71"/>
        <v>0</v>
      </c>
      <c r="R169" s="337"/>
      <c r="S169" s="314">
        <f t="shared" si="72"/>
        <v>0</v>
      </c>
      <c r="T169" s="337"/>
      <c r="U169" s="585">
        <f t="shared" si="73"/>
        <v>0</v>
      </c>
      <c r="V169" s="337"/>
      <c r="W169" s="314">
        <f t="shared" si="74"/>
        <v>0</v>
      </c>
      <c r="X169" s="337"/>
      <c r="Y169" s="585">
        <f t="shared" si="75"/>
        <v>0</v>
      </c>
      <c r="Z169" s="337"/>
      <c r="AA169" s="314">
        <f t="shared" si="76"/>
        <v>0</v>
      </c>
    </row>
    <row r="170" spans="1:27" s="18" customFormat="1" ht="31" x14ac:dyDescent="0.35">
      <c r="A170" s="163">
        <v>9.6999999999999993</v>
      </c>
      <c r="B170" s="166"/>
      <c r="C170" s="166" t="s">
        <v>1745</v>
      </c>
      <c r="D170" s="565"/>
      <c r="E170" s="355"/>
      <c r="F170" s="280"/>
      <c r="G170" s="312"/>
      <c r="H170" s="396"/>
      <c r="I170" s="313"/>
      <c r="J170" s="396"/>
      <c r="K170" s="313"/>
      <c r="L170" s="589"/>
      <c r="M170" s="590"/>
      <c r="N170" s="396"/>
      <c r="O170" s="313"/>
      <c r="P170" s="396"/>
      <c r="Q170" s="590"/>
      <c r="R170" s="396"/>
      <c r="S170" s="313"/>
      <c r="T170" s="396"/>
      <c r="U170" s="590"/>
      <c r="V170" s="396"/>
      <c r="W170" s="313"/>
      <c r="X170" s="396"/>
      <c r="Y170" s="590"/>
      <c r="Z170" s="396"/>
      <c r="AA170" s="313"/>
    </row>
    <row r="171" spans="1:27" s="1" customFormat="1" x14ac:dyDescent="0.35">
      <c r="A171" s="159" t="s">
        <v>968</v>
      </c>
      <c r="B171" s="91"/>
      <c r="C171" s="91" t="s">
        <v>2987</v>
      </c>
      <c r="D171" s="139" t="s">
        <v>6</v>
      </c>
      <c r="E171" s="358"/>
      <c r="F171" s="568"/>
      <c r="G171" s="315">
        <f t="shared" ref="G171:G172" si="77">F171*E171</f>
        <v>0</v>
      </c>
      <c r="H171" s="337"/>
      <c r="I171" s="314">
        <f t="shared" ref="I171:I172" si="78">H171*F171</f>
        <v>0</v>
      </c>
      <c r="J171" s="337"/>
      <c r="K171" s="314">
        <f t="shared" ref="K171:K172" si="79">J171*F171</f>
        <v>0</v>
      </c>
      <c r="L171" s="587"/>
      <c r="M171" s="585">
        <f t="shared" ref="M171:M172" si="80">L171*F171</f>
        <v>0</v>
      </c>
      <c r="N171" s="337"/>
      <c r="O171" s="314">
        <f t="shared" ref="O171:O172" si="81">N171*F171</f>
        <v>0</v>
      </c>
      <c r="P171" s="337"/>
      <c r="Q171" s="585">
        <f t="shared" ref="Q171:Q172" si="82">P171*F171</f>
        <v>0</v>
      </c>
      <c r="R171" s="337"/>
      <c r="S171" s="314">
        <f t="shared" ref="S171:S172" si="83">R171*F171</f>
        <v>0</v>
      </c>
      <c r="T171" s="337"/>
      <c r="U171" s="585">
        <f t="shared" ref="U171:U172" si="84">T171*F171</f>
        <v>0</v>
      </c>
      <c r="V171" s="337"/>
      <c r="W171" s="314">
        <f t="shared" ref="W171:W172" si="85">V171*F171</f>
        <v>0</v>
      </c>
      <c r="X171" s="337"/>
      <c r="Y171" s="585">
        <f t="shared" ref="Y171:Y172" si="86">X171*F171</f>
        <v>0</v>
      </c>
      <c r="Z171" s="337"/>
      <c r="AA171" s="314">
        <f t="shared" ref="AA171:AA172" si="87">Z171*F171</f>
        <v>0</v>
      </c>
    </row>
    <row r="172" spans="1:27" s="18" customFormat="1" x14ac:dyDescent="0.35">
      <c r="A172" s="159" t="s">
        <v>2986</v>
      </c>
      <c r="B172" s="40"/>
      <c r="C172" s="17" t="s">
        <v>2988</v>
      </c>
      <c r="D172" s="157" t="s">
        <v>6</v>
      </c>
      <c r="E172" s="574"/>
      <c r="F172" s="568"/>
      <c r="G172" s="315">
        <f t="shared" si="77"/>
        <v>0</v>
      </c>
      <c r="H172" s="337"/>
      <c r="I172" s="314">
        <f t="shared" si="78"/>
        <v>0</v>
      </c>
      <c r="J172" s="337"/>
      <c r="K172" s="314">
        <f t="shared" si="79"/>
        <v>0</v>
      </c>
      <c r="L172" s="587"/>
      <c r="M172" s="585">
        <f t="shared" si="80"/>
        <v>0</v>
      </c>
      <c r="N172" s="337"/>
      <c r="O172" s="314">
        <f t="shared" si="81"/>
        <v>0</v>
      </c>
      <c r="P172" s="337"/>
      <c r="Q172" s="585">
        <f t="shared" si="82"/>
        <v>0</v>
      </c>
      <c r="R172" s="337"/>
      <c r="S172" s="314">
        <f t="shared" si="83"/>
        <v>0</v>
      </c>
      <c r="T172" s="337"/>
      <c r="U172" s="585">
        <f t="shared" si="84"/>
        <v>0</v>
      </c>
      <c r="V172" s="337"/>
      <c r="W172" s="314">
        <f t="shared" si="85"/>
        <v>0</v>
      </c>
      <c r="X172" s="337"/>
      <c r="Y172" s="585">
        <f t="shared" si="86"/>
        <v>0</v>
      </c>
      <c r="Z172" s="337"/>
      <c r="AA172" s="314">
        <f t="shared" si="87"/>
        <v>0</v>
      </c>
    </row>
    <row r="173" spans="1:27" s="18" customFormat="1" ht="31" x14ac:dyDescent="0.35">
      <c r="A173" s="163">
        <v>9.8000000000000007</v>
      </c>
      <c r="B173" s="166"/>
      <c r="C173" s="166" t="s">
        <v>1746</v>
      </c>
      <c r="D173" s="565"/>
      <c r="E173" s="355"/>
      <c r="F173" s="280"/>
      <c r="G173" s="312"/>
      <c r="H173" s="396"/>
      <c r="I173" s="313"/>
      <c r="J173" s="396"/>
      <c r="K173" s="313"/>
      <c r="L173" s="589"/>
      <c r="M173" s="590"/>
      <c r="N173" s="396"/>
      <c r="O173" s="313"/>
      <c r="P173" s="396"/>
      <c r="Q173" s="590"/>
      <c r="R173" s="396"/>
      <c r="S173" s="313"/>
      <c r="T173" s="396"/>
      <c r="U173" s="590"/>
      <c r="V173" s="396"/>
      <c r="W173" s="313"/>
      <c r="X173" s="396"/>
      <c r="Y173" s="590"/>
      <c r="Z173" s="396"/>
      <c r="AA173" s="313"/>
    </row>
    <row r="174" spans="1:27" s="18" customFormat="1" x14ac:dyDescent="0.35">
      <c r="A174" s="159" t="s">
        <v>969</v>
      </c>
      <c r="B174" s="40"/>
      <c r="C174" s="17" t="s">
        <v>1747</v>
      </c>
      <c r="D174" s="157" t="s">
        <v>21</v>
      </c>
      <c r="E174" s="574"/>
      <c r="F174" s="568"/>
      <c r="G174" s="315">
        <f t="shared" ref="G174:G187" si="88">F174*E174</f>
        <v>0</v>
      </c>
      <c r="H174" s="337"/>
      <c r="I174" s="314">
        <f t="shared" ref="I174:I187" si="89">H174*F174</f>
        <v>0</v>
      </c>
      <c r="J174" s="337"/>
      <c r="K174" s="314">
        <f t="shared" ref="K174:K187" si="90">J174*F174</f>
        <v>0</v>
      </c>
      <c r="L174" s="587"/>
      <c r="M174" s="585">
        <f t="shared" ref="M174:M187" si="91">L174*F174</f>
        <v>0</v>
      </c>
      <c r="N174" s="337"/>
      <c r="O174" s="314">
        <f t="shared" ref="O174:O187" si="92">N174*F174</f>
        <v>0</v>
      </c>
      <c r="P174" s="337"/>
      <c r="Q174" s="585">
        <f t="shared" ref="Q174:Q187" si="93">P174*F174</f>
        <v>0</v>
      </c>
      <c r="R174" s="337"/>
      <c r="S174" s="314">
        <f t="shared" ref="S174:S187" si="94">R174*F174</f>
        <v>0</v>
      </c>
      <c r="T174" s="337"/>
      <c r="U174" s="585">
        <f t="shared" ref="U174:U187" si="95">T174*F174</f>
        <v>0</v>
      </c>
      <c r="V174" s="337"/>
      <c r="W174" s="314">
        <f t="shared" ref="W174:W187" si="96">V174*F174</f>
        <v>0</v>
      </c>
      <c r="X174" s="337"/>
      <c r="Y174" s="585">
        <f t="shared" ref="Y174:Y187" si="97">X174*F174</f>
        <v>0</v>
      </c>
      <c r="Z174" s="337"/>
      <c r="AA174" s="314">
        <f t="shared" ref="AA174:AA187" si="98">Z174*F174</f>
        <v>0</v>
      </c>
    </row>
    <row r="175" spans="1:27" s="18" customFormat="1" x14ac:dyDescent="0.35">
      <c r="A175" s="159" t="s">
        <v>970</v>
      </c>
      <c r="B175" s="40"/>
      <c r="C175" s="17" t="s">
        <v>1748</v>
      </c>
      <c r="D175" s="157" t="s">
        <v>21</v>
      </c>
      <c r="E175" s="574"/>
      <c r="F175" s="568"/>
      <c r="G175" s="315">
        <f t="shared" si="88"/>
        <v>0</v>
      </c>
      <c r="H175" s="337"/>
      <c r="I175" s="314">
        <f t="shared" si="89"/>
        <v>0</v>
      </c>
      <c r="J175" s="337"/>
      <c r="K175" s="314">
        <f t="shared" si="90"/>
        <v>0</v>
      </c>
      <c r="L175" s="587"/>
      <c r="M175" s="585">
        <f t="shared" si="91"/>
        <v>0</v>
      </c>
      <c r="N175" s="337"/>
      <c r="O175" s="314">
        <f t="shared" si="92"/>
        <v>0</v>
      </c>
      <c r="P175" s="337"/>
      <c r="Q175" s="585">
        <f t="shared" si="93"/>
        <v>0</v>
      </c>
      <c r="R175" s="337"/>
      <c r="S175" s="314">
        <f t="shared" si="94"/>
        <v>0</v>
      </c>
      <c r="T175" s="337"/>
      <c r="U175" s="585">
        <f t="shared" si="95"/>
        <v>0</v>
      </c>
      <c r="V175" s="337"/>
      <c r="W175" s="314">
        <f t="shared" si="96"/>
        <v>0</v>
      </c>
      <c r="X175" s="337"/>
      <c r="Y175" s="585">
        <f t="shared" si="97"/>
        <v>0</v>
      </c>
      <c r="Z175" s="337"/>
      <c r="AA175" s="314">
        <f t="shared" si="98"/>
        <v>0</v>
      </c>
    </row>
    <row r="176" spans="1:27" s="18" customFormat="1" x14ac:dyDescent="0.35">
      <c r="A176" s="159" t="s">
        <v>971</v>
      </c>
      <c r="B176" s="40"/>
      <c r="C176" s="17" t="s">
        <v>1749</v>
      </c>
      <c r="D176" s="157" t="s">
        <v>21</v>
      </c>
      <c r="E176" s="574"/>
      <c r="F176" s="568"/>
      <c r="G176" s="315">
        <f t="shared" si="88"/>
        <v>0</v>
      </c>
      <c r="H176" s="337"/>
      <c r="I176" s="314">
        <f t="shared" si="89"/>
        <v>0</v>
      </c>
      <c r="J176" s="337"/>
      <c r="K176" s="314">
        <f t="shared" si="90"/>
        <v>0</v>
      </c>
      <c r="L176" s="587"/>
      <c r="M176" s="585">
        <f t="shared" si="91"/>
        <v>0</v>
      </c>
      <c r="N176" s="337"/>
      <c r="O176" s="314">
        <f t="shared" si="92"/>
        <v>0</v>
      </c>
      <c r="P176" s="337"/>
      <c r="Q176" s="585">
        <f t="shared" si="93"/>
        <v>0</v>
      </c>
      <c r="R176" s="337"/>
      <c r="S176" s="314">
        <f t="shared" si="94"/>
        <v>0</v>
      </c>
      <c r="T176" s="337"/>
      <c r="U176" s="585">
        <f t="shared" si="95"/>
        <v>0</v>
      </c>
      <c r="V176" s="337"/>
      <c r="W176" s="314">
        <f t="shared" si="96"/>
        <v>0</v>
      </c>
      <c r="X176" s="337"/>
      <c r="Y176" s="585">
        <f t="shared" si="97"/>
        <v>0</v>
      </c>
      <c r="Z176" s="337"/>
      <c r="AA176" s="314">
        <f t="shared" si="98"/>
        <v>0</v>
      </c>
    </row>
    <row r="177" spans="1:27" s="18" customFormat="1" x14ac:dyDescent="0.35">
      <c r="A177" s="159" t="s">
        <v>972</v>
      </c>
      <c r="B177" s="40"/>
      <c r="C177" s="17" t="s">
        <v>1750</v>
      </c>
      <c r="D177" s="157" t="s">
        <v>21</v>
      </c>
      <c r="E177" s="574"/>
      <c r="F177" s="568"/>
      <c r="G177" s="315">
        <f t="shared" si="88"/>
        <v>0</v>
      </c>
      <c r="H177" s="337"/>
      <c r="I177" s="314">
        <f t="shared" si="89"/>
        <v>0</v>
      </c>
      <c r="J177" s="337"/>
      <c r="K177" s="314">
        <f t="shared" si="90"/>
        <v>0</v>
      </c>
      <c r="L177" s="587"/>
      <c r="M177" s="585">
        <f t="shared" si="91"/>
        <v>0</v>
      </c>
      <c r="N177" s="337"/>
      <c r="O177" s="314">
        <f t="shared" si="92"/>
        <v>0</v>
      </c>
      <c r="P177" s="337"/>
      <c r="Q177" s="585">
        <f t="shared" si="93"/>
        <v>0</v>
      </c>
      <c r="R177" s="337"/>
      <c r="S177" s="314">
        <f t="shared" si="94"/>
        <v>0</v>
      </c>
      <c r="T177" s="337"/>
      <c r="U177" s="585">
        <f t="shared" si="95"/>
        <v>0</v>
      </c>
      <c r="V177" s="337"/>
      <c r="W177" s="314">
        <f t="shared" si="96"/>
        <v>0</v>
      </c>
      <c r="X177" s="337"/>
      <c r="Y177" s="585">
        <f t="shared" si="97"/>
        <v>0</v>
      </c>
      <c r="Z177" s="337"/>
      <c r="AA177" s="314">
        <f t="shared" si="98"/>
        <v>0</v>
      </c>
    </row>
    <row r="178" spans="1:27" s="18" customFormat="1" x14ac:dyDescent="0.35">
      <c r="A178" s="159" t="s">
        <v>973</v>
      </c>
      <c r="B178" s="40"/>
      <c r="C178" s="17" t="s">
        <v>1751</v>
      </c>
      <c r="D178" s="157" t="s">
        <v>21</v>
      </c>
      <c r="E178" s="574"/>
      <c r="F178" s="568"/>
      <c r="G178" s="315">
        <f t="shared" si="88"/>
        <v>0</v>
      </c>
      <c r="H178" s="337"/>
      <c r="I178" s="314">
        <f t="shared" si="89"/>
        <v>0</v>
      </c>
      <c r="J178" s="337"/>
      <c r="K178" s="314">
        <f t="shared" si="90"/>
        <v>0</v>
      </c>
      <c r="L178" s="587"/>
      <c r="M178" s="585">
        <f t="shared" si="91"/>
        <v>0</v>
      </c>
      <c r="N178" s="337"/>
      <c r="O178" s="314">
        <f t="shared" si="92"/>
        <v>0</v>
      </c>
      <c r="P178" s="337"/>
      <c r="Q178" s="585">
        <f t="shared" si="93"/>
        <v>0</v>
      </c>
      <c r="R178" s="337"/>
      <c r="S178" s="314">
        <f t="shared" si="94"/>
        <v>0</v>
      </c>
      <c r="T178" s="337"/>
      <c r="U178" s="585">
        <f t="shared" si="95"/>
        <v>0</v>
      </c>
      <c r="V178" s="337"/>
      <c r="W178" s="314">
        <f t="shared" si="96"/>
        <v>0</v>
      </c>
      <c r="X178" s="337"/>
      <c r="Y178" s="585">
        <f t="shared" si="97"/>
        <v>0</v>
      </c>
      <c r="Z178" s="337"/>
      <c r="AA178" s="314">
        <f t="shared" si="98"/>
        <v>0</v>
      </c>
    </row>
    <row r="179" spans="1:27" s="18" customFormat="1" x14ac:dyDescent="0.35">
      <c r="A179" s="159" t="s">
        <v>974</v>
      </c>
      <c r="B179" s="40"/>
      <c r="C179" s="17" t="s">
        <v>1752</v>
      </c>
      <c r="D179" s="157" t="s">
        <v>21</v>
      </c>
      <c r="E179" s="574"/>
      <c r="F179" s="568"/>
      <c r="G179" s="315">
        <f t="shared" si="88"/>
        <v>0</v>
      </c>
      <c r="H179" s="337"/>
      <c r="I179" s="314">
        <f t="shared" si="89"/>
        <v>0</v>
      </c>
      <c r="J179" s="337"/>
      <c r="K179" s="314">
        <f t="shared" si="90"/>
        <v>0</v>
      </c>
      <c r="L179" s="587"/>
      <c r="M179" s="585">
        <f t="shared" si="91"/>
        <v>0</v>
      </c>
      <c r="N179" s="337"/>
      <c r="O179" s="314">
        <f t="shared" si="92"/>
        <v>0</v>
      </c>
      <c r="P179" s="337"/>
      <c r="Q179" s="585">
        <f t="shared" si="93"/>
        <v>0</v>
      </c>
      <c r="R179" s="337"/>
      <c r="S179" s="314">
        <f t="shared" si="94"/>
        <v>0</v>
      </c>
      <c r="T179" s="337"/>
      <c r="U179" s="585">
        <f t="shared" si="95"/>
        <v>0</v>
      </c>
      <c r="V179" s="337"/>
      <c r="W179" s="314">
        <f t="shared" si="96"/>
        <v>0</v>
      </c>
      <c r="X179" s="337"/>
      <c r="Y179" s="585">
        <f t="shared" si="97"/>
        <v>0</v>
      </c>
      <c r="Z179" s="337"/>
      <c r="AA179" s="314">
        <f t="shared" si="98"/>
        <v>0</v>
      </c>
    </row>
    <row r="180" spans="1:27" s="18" customFormat="1" x14ac:dyDescent="0.35">
      <c r="A180" s="159" t="s">
        <v>975</v>
      </c>
      <c r="B180" s="40"/>
      <c r="C180" s="17" t="s">
        <v>1753</v>
      </c>
      <c r="D180" s="157" t="s">
        <v>21</v>
      </c>
      <c r="E180" s="574"/>
      <c r="F180" s="568"/>
      <c r="G180" s="315">
        <f t="shared" si="88"/>
        <v>0</v>
      </c>
      <c r="H180" s="337"/>
      <c r="I180" s="314">
        <f t="shared" si="89"/>
        <v>0</v>
      </c>
      <c r="J180" s="337"/>
      <c r="K180" s="314">
        <f t="shared" si="90"/>
        <v>0</v>
      </c>
      <c r="L180" s="587"/>
      <c r="M180" s="585">
        <f t="shared" si="91"/>
        <v>0</v>
      </c>
      <c r="N180" s="337"/>
      <c r="O180" s="314">
        <f t="shared" si="92"/>
        <v>0</v>
      </c>
      <c r="P180" s="337"/>
      <c r="Q180" s="585">
        <f t="shared" si="93"/>
        <v>0</v>
      </c>
      <c r="R180" s="337"/>
      <c r="S180" s="314">
        <f t="shared" si="94"/>
        <v>0</v>
      </c>
      <c r="T180" s="337"/>
      <c r="U180" s="585">
        <f t="shared" si="95"/>
        <v>0</v>
      </c>
      <c r="V180" s="337"/>
      <c r="W180" s="314">
        <f t="shared" si="96"/>
        <v>0</v>
      </c>
      <c r="X180" s="337"/>
      <c r="Y180" s="585">
        <f t="shared" si="97"/>
        <v>0</v>
      </c>
      <c r="Z180" s="337"/>
      <c r="AA180" s="314">
        <f t="shared" si="98"/>
        <v>0</v>
      </c>
    </row>
    <row r="181" spans="1:27" s="18" customFormat="1" x14ac:dyDescent="0.35">
      <c r="A181" s="159" t="s">
        <v>976</v>
      </c>
      <c r="B181" s="40"/>
      <c r="C181" s="17" t="s">
        <v>1754</v>
      </c>
      <c r="D181" s="157" t="s">
        <v>21</v>
      </c>
      <c r="E181" s="574"/>
      <c r="F181" s="568"/>
      <c r="G181" s="315">
        <f t="shared" si="88"/>
        <v>0</v>
      </c>
      <c r="H181" s="337"/>
      <c r="I181" s="314">
        <f t="shared" si="89"/>
        <v>0</v>
      </c>
      <c r="J181" s="337"/>
      <c r="K181" s="314">
        <f t="shared" si="90"/>
        <v>0</v>
      </c>
      <c r="L181" s="587"/>
      <c r="M181" s="585">
        <f t="shared" si="91"/>
        <v>0</v>
      </c>
      <c r="N181" s="337"/>
      <c r="O181" s="314">
        <f t="shared" si="92"/>
        <v>0</v>
      </c>
      <c r="P181" s="337"/>
      <c r="Q181" s="585">
        <f t="shared" si="93"/>
        <v>0</v>
      </c>
      <c r="R181" s="337"/>
      <c r="S181" s="314">
        <f t="shared" si="94"/>
        <v>0</v>
      </c>
      <c r="T181" s="337"/>
      <c r="U181" s="585">
        <f t="shared" si="95"/>
        <v>0</v>
      </c>
      <c r="V181" s="337"/>
      <c r="W181" s="314">
        <f t="shared" si="96"/>
        <v>0</v>
      </c>
      <c r="X181" s="337"/>
      <c r="Y181" s="585">
        <f t="shared" si="97"/>
        <v>0</v>
      </c>
      <c r="Z181" s="337"/>
      <c r="AA181" s="314">
        <f t="shared" si="98"/>
        <v>0</v>
      </c>
    </row>
    <row r="182" spans="1:27" s="18" customFormat="1" x14ac:dyDescent="0.35">
      <c r="A182" s="159" t="s">
        <v>2745</v>
      </c>
      <c r="B182" s="40"/>
      <c r="C182" s="17" t="s">
        <v>1755</v>
      </c>
      <c r="D182" s="157" t="s">
        <v>21</v>
      </c>
      <c r="E182" s="574"/>
      <c r="F182" s="568"/>
      <c r="G182" s="315">
        <f t="shared" si="88"/>
        <v>0</v>
      </c>
      <c r="H182" s="337"/>
      <c r="I182" s="314">
        <f t="shared" si="89"/>
        <v>0</v>
      </c>
      <c r="J182" s="337"/>
      <c r="K182" s="314">
        <f t="shared" si="90"/>
        <v>0</v>
      </c>
      <c r="L182" s="587"/>
      <c r="M182" s="585">
        <f t="shared" si="91"/>
        <v>0</v>
      </c>
      <c r="N182" s="337"/>
      <c r="O182" s="314">
        <f t="shared" si="92"/>
        <v>0</v>
      </c>
      <c r="P182" s="337"/>
      <c r="Q182" s="585">
        <f t="shared" si="93"/>
        <v>0</v>
      </c>
      <c r="R182" s="337"/>
      <c r="S182" s="314">
        <f t="shared" si="94"/>
        <v>0</v>
      </c>
      <c r="T182" s="337"/>
      <c r="U182" s="585">
        <f t="shared" si="95"/>
        <v>0</v>
      </c>
      <c r="V182" s="337"/>
      <c r="W182" s="314">
        <f t="shared" si="96"/>
        <v>0</v>
      </c>
      <c r="X182" s="337"/>
      <c r="Y182" s="585">
        <f t="shared" si="97"/>
        <v>0</v>
      </c>
      <c r="Z182" s="337"/>
      <c r="AA182" s="314">
        <f t="shared" si="98"/>
        <v>0</v>
      </c>
    </row>
    <row r="183" spans="1:27" s="18" customFormat="1" x14ac:dyDescent="0.35">
      <c r="A183" s="159" t="s">
        <v>2746</v>
      </c>
      <c r="B183" s="40"/>
      <c r="C183" s="17" t="s">
        <v>1756</v>
      </c>
      <c r="D183" s="157" t="s">
        <v>21</v>
      </c>
      <c r="E183" s="574"/>
      <c r="F183" s="568"/>
      <c r="G183" s="315">
        <f t="shared" si="88"/>
        <v>0</v>
      </c>
      <c r="H183" s="337"/>
      <c r="I183" s="314">
        <f t="shared" si="89"/>
        <v>0</v>
      </c>
      <c r="J183" s="337"/>
      <c r="K183" s="314">
        <f t="shared" si="90"/>
        <v>0</v>
      </c>
      <c r="L183" s="587"/>
      <c r="M183" s="585">
        <f t="shared" si="91"/>
        <v>0</v>
      </c>
      <c r="N183" s="337"/>
      <c r="O183" s="314">
        <f t="shared" si="92"/>
        <v>0</v>
      </c>
      <c r="P183" s="337"/>
      <c r="Q183" s="585">
        <f t="shared" si="93"/>
        <v>0</v>
      </c>
      <c r="R183" s="337"/>
      <c r="S183" s="314">
        <f t="shared" si="94"/>
        <v>0</v>
      </c>
      <c r="T183" s="337"/>
      <c r="U183" s="585">
        <f t="shared" si="95"/>
        <v>0</v>
      </c>
      <c r="V183" s="337"/>
      <c r="W183" s="314">
        <f t="shared" si="96"/>
        <v>0</v>
      </c>
      <c r="X183" s="337"/>
      <c r="Y183" s="585">
        <f t="shared" si="97"/>
        <v>0</v>
      </c>
      <c r="Z183" s="337"/>
      <c r="AA183" s="314">
        <f t="shared" si="98"/>
        <v>0</v>
      </c>
    </row>
    <row r="184" spans="1:27" s="18" customFormat="1" x14ac:dyDescent="0.35">
      <c r="A184" s="159" t="s">
        <v>2747</v>
      </c>
      <c r="B184" s="40"/>
      <c r="C184" s="17" t="s">
        <v>1757</v>
      </c>
      <c r="D184" s="157" t="s">
        <v>21</v>
      </c>
      <c r="E184" s="574"/>
      <c r="F184" s="568"/>
      <c r="G184" s="315">
        <f t="shared" si="88"/>
        <v>0</v>
      </c>
      <c r="H184" s="337"/>
      <c r="I184" s="314">
        <f t="shared" si="89"/>
        <v>0</v>
      </c>
      <c r="J184" s="337"/>
      <c r="K184" s="314">
        <f t="shared" si="90"/>
        <v>0</v>
      </c>
      <c r="L184" s="587"/>
      <c r="M184" s="585">
        <f t="shared" si="91"/>
        <v>0</v>
      </c>
      <c r="N184" s="337"/>
      <c r="O184" s="314">
        <f t="shared" si="92"/>
        <v>0</v>
      </c>
      <c r="P184" s="337"/>
      <c r="Q184" s="585">
        <f t="shared" si="93"/>
        <v>0</v>
      </c>
      <c r="R184" s="337"/>
      <c r="S184" s="314">
        <f t="shared" si="94"/>
        <v>0</v>
      </c>
      <c r="T184" s="337"/>
      <c r="U184" s="585">
        <f t="shared" si="95"/>
        <v>0</v>
      </c>
      <c r="V184" s="337"/>
      <c r="W184" s="314">
        <f t="shared" si="96"/>
        <v>0</v>
      </c>
      <c r="X184" s="337"/>
      <c r="Y184" s="585">
        <f t="shared" si="97"/>
        <v>0</v>
      </c>
      <c r="Z184" s="337"/>
      <c r="AA184" s="314">
        <f t="shared" si="98"/>
        <v>0</v>
      </c>
    </row>
    <row r="185" spans="1:27" s="18" customFormat="1" x14ac:dyDescent="0.35">
      <c r="A185" s="159" t="s">
        <v>2748</v>
      </c>
      <c r="B185" s="40"/>
      <c r="C185" s="17" t="s">
        <v>1758</v>
      </c>
      <c r="D185" s="157" t="s">
        <v>21</v>
      </c>
      <c r="E185" s="574"/>
      <c r="F185" s="568"/>
      <c r="G185" s="315">
        <f t="shared" si="88"/>
        <v>0</v>
      </c>
      <c r="H185" s="337"/>
      <c r="I185" s="314">
        <f t="shared" si="89"/>
        <v>0</v>
      </c>
      <c r="J185" s="337"/>
      <c r="K185" s="314">
        <f t="shared" si="90"/>
        <v>0</v>
      </c>
      <c r="L185" s="587"/>
      <c r="M185" s="585">
        <f t="shared" si="91"/>
        <v>0</v>
      </c>
      <c r="N185" s="337"/>
      <c r="O185" s="314">
        <f t="shared" si="92"/>
        <v>0</v>
      </c>
      <c r="P185" s="337"/>
      <c r="Q185" s="585">
        <f t="shared" si="93"/>
        <v>0</v>
      </c>
      <c r="R185" s="337"/>
      <c r="S185" s="314">
        <f t="shared" si="94"/>
        <v>0</v>
      </c>
      <c r="T185" s="337"/>
      <c r="U185" s="585">
        <f t="shared" si="95"/>
        <v>0</v>
      </c>
      <c r="V185" s="337"/>
      <c r="W185" s="314">
        <f t="shared" si="96"/>
        <v>0</v>
      </c>
      <c r="X185" s="337"/>
      <c r="Y185" s="585">
        <f t="shared" si="97"/>
        <v>0</v>
      </c>
      <c r="Z185" s="337"/>
      <c r="AA185" s="314">
        <f t="shared" si="98"/>
        <v>0</v>
      </c>
    </row>
    <row r="186" spans="1:27" s="18" customFormat="1" x14ac:dyDescent="0.35">
      <c r="A186" s="159" t="s">
        <v>2749</v>
      </c>
      <c r="B186" s="40"/>
      <c r="C186" s="17" t="s">
        <v>1759</v>
      </c>
      <c r="D186" s="157" t="s">
        <v>21</v>
      </c>
      <c r="E186" s="574"/>
      <c r="F186" s="568"/>
      <c r="G186" s="315">
        <f t="shared" si="88"/>
        <v>0</v>
      </c>
      <c r="H186" s="337"/>
      <c r="I186" s="314">
        <f t="shared" si="89"/>
        <v>0</v>
      </c>
      <c r="J186" s="337"/>
      <c r="K186" s="314">
        <f t="shared" si="90"/>
        <v>0</v>
      </c>
      <c r="L186" s="587"/>
      <c r="M186" s="585">
        <f t="shared" si="91"/>
        <v>0</v>
      </c>
      <c r="N186" s="337"/>
      <c r="O186" s="314">
        <f t="shared" si="92"/>
        <v>0</v>
      </c>
      <c r="P186" s="337"/>
      <c r="Q186" s="585">
        <f t="shared" si="93"/>
        <v>0</v>
      </c>
      <c r="R186" s="337"/>
      <c r="S186" s="314">
        <f t="shared" si="94"/>
        <v>0</v>
      </c>
      <c r="T186" s="337"/>
      <c r="U186" s="585">
        <f t="shared" si="95"/>
        <v>0</v>
      </c>
      <c r="V186" s="337"/>
      <c r="W186" s="314">
        <f t="shared" si="96"/>
        <v>0</v>
      </c>
      <c r="X186" s="337"/>
      <c r="Y186" s="585">
        <f t="shared" si="97"/>
        <v>0</v>
      </c>
      <c r="Z186" s="337"/>
      <c r="AA186" s="314">
        <f t="shared" si="98"/>
        <v>0</v>
      </c>
    </row>
    <row r="187" spans="1:27" s="18" customFormat="1" x14ac:dyDescent="0.35">
      <c r="A187" s="159" t="s">
        <v>2750</v>
      </c>
      <c r="B187" s="40"/>
      <c r="C187" s="17" t="s">
        <v>1753</v>
      </c>
      <c r="D187" s="157" t="s">
        <v>21</v>
      </c>
      <c r="E187" s="574"/>
      <c r="F187" s="568"/>
      <c r="G187" s="315">
        <f t="shared" si="88"/>
        <v>0</v>
      </c>
      <c r="H187" s="337"/>
      <c r="I187" s="314">
        <f t="shared" si="89"/>
        <v>0</v>
      </c>
      <c r="J187" s="337"/>
      <c r="K187" s="314">
        <f t="shared" si="90"/>
        <v>0</v>
      </c>
      <c r="L187" s="587"/>
      <c r="M187" s="585">
        <f t="shared" si="91"/>
        <v>0</v>
      </c>
      <c r="N187" s="337"/>
      <c r="O187" s="314">
        <f t="shared" si="92"/>
        <v>0</v>
      </c>
      <c r="P187" s="337"/>
      <c r="Q187" s="585">
        <f t="shared" si="93"/>
        <v>0</v>
      </c>
      <c r="R187" s="337"/>
      <c r="S187" s="314">
        <f t="shared" si="94"/>
        <v>0</v>
      </c>
      <c r="T187" s="337"/>
      <c r="U187" s="585">
        <f t="shared" si="95"/>
        <v>0</v>
      </c>
      <c r="V187" s="337"/>
      <c r="W187" s="314">
        <f t="shared" si="96"/>
        <v>0</v>
      </c>
      <c r="X187" s="337"/>
      <c r="Y187" s="585">
        <f t="shared" si="97"/>
        <v>0</v>
      </c>
      <c r="Z187" s="337"/>
      <c r="AA187" s="314">
        <f t="shared" si="98"/>
        <v>0</v>
      </c>
    </row>
    <row r="188" spans="1:27" s="18" customFormat="1" x14ac:dyDescent="0.35">
      <c r="A188" s="163">
        <v>9.9</v>
      </c>
      <c r="B188" s="166"/>
      <c r="C188" s="166" t="s">
        <v>1760</v>
      </c>
      <c r="D188" s="156"/>
      <c r="E188" s="575"/>
      <c r="F188" s="280"/>
      <c r="G188" s="312"/>
      <c r="H188" s="396"/>
      <c r="I188" s="313"/>
      <c r="J188" s="396"/>
      <c r="K188" s="313"/>
      <c r="L188" s="589"/>
      <c r="M188" s="590"/>
      <c r="N188" s="396"/>
      <c r="O188" s="313"/>
      <c r="P188" s="396"/>
      <c r="Q188" s="590"/>
      <c r="R188" s="396"/>
      <c r="S188" s="313"/>
      <c r="T188" s="396"/>
      <c r="U188" s="590"/>
      <c r="V188" s="396"/>
      <c r="W188" s="313"/>
      <c r="X188" s="396"/>
      <c r="Y188" s="590"/>
      <c r="Z188" s="396"/>
      <c r="AA188" s="313"/>
    </row>
    <row r="189" spans="1:27" s="18" customFormat="1" x14ac:dyDescent="0.35">
      <c r="A189" s="159" t="s">
        <v>977</v>
      </c>
      <c r="B189" s="67" t="s">
        <v>2640</v>
      </c>
      <c r="C189" s="50" t="s">
        <v>1309</v>
      </c>
      <c r="D189" s="139" t="s">
        <v>21</v>
      </c>
      <c r="E189" s="358"/>
      <c r="F189" s="568"/>
      <c r="G189" s="315">
        <f t="shared" ref="G189:G252" si="99">F189*E189</f>
        <v>0</v>
      </c>
      <c r="H189" s="337"/>
      <c r="I189" s="314">
        <f t="shared" ref="I189:I252" si="100">H189*F189</f>
        <v>0</v>
      </c>
      <c r="J189" s="337"/>
      <c r="K189" s="314">
        <f t="shared" ref="K189:K252" si="101">J189*F189</f>
        <v>0</v>
      </c>
      <c r="L189" s="587"/>
      <c r="M189" s="585">
        <f t="shared" ref="M189:M252" si="102">L189*F189</f>
        <v>0</v>
      </c>
      <c r="N189" s="337"/>
      <c r="O189" s="314">
        <f t="shared" ref="O189:O252" si="103">N189*F189</f>
        <v>0</v>
      </c>
      <c r="P189" s="337"/>
      <c r="Q189" s="585">
        <f t="shared" ref="Q189:Q252" si="104">P189*F189</f>
        <v>0</v>
      </c>
      <c r="R189" s="337"/>
      <c r="S189" s="314">
        <f t="shared" ref="S189:S252" si="105">R189*F189</f>
        <v>0</v>
      </c>
      <c r="T189" s="337"/>
      <c r="U189" s="585">
        <f t="shared" ref="U189:U252" si="106">T189*F189</f>
        <v>0</v>
      </c>
      <c r="V189" s="337"/>
      <c r="W189" s="314">
        <f t="shared" ref="W189:W252" si="107">V189*F189</f>
        <v>0</v>
      </c>
      <c r="X189" s="337"/>
      <c r="Y189" s="585">
        <f t="shared" ref="Y189:Y252" si="108">X189*F189</f>
        <v>0</v>
      </c>
      <c r="Z189" s="337"/>
      <c r="AA189" s="314">
        <f t="shared" ref="AA189:AA252" si="109">Z189*F189</f>
        <v>0</v>
      </c>
    </row>
    <row r="190" spans="1:27" s="18" customFormat="1" x14ac:dyDescent="0.35">
      <c r="A190" s="159" t="s">
        <v>978</v>
      </c>
      <c r="B190" s="67" t="s">
        <v>2640</v>
      </c>
      <c r="C190" s="50" t="s">
        <v>1310</v>
      </c>
      <c r="D190" s="139" t="s">
        <v>21</v>
      </c>
      <c r="E190" s="358"/>
      <c r="F190" s="568"/>
      <c r="G190" s="315">
        <f t="shared" si="99"/>
        <v>0</v>
      </c>
      <c r="H190" s="337"/>
      <c r="I190" s="314">
        <f t="shared" si="100"/>
        <v>0</v>
      </c>
      <c r="J190" s="337"/>
      <c r="K190" s="314">
        <f t="shared" si="101"/>
        <v>0</v>
      </c>
      <c r="L190" s="587"/>
      <c r="M190" s="585">
        <f t="shared" si="102"/>
        <v>0</v>
      </c>
      <c r="N190" s="337"/>
      <c r="O190" s="314">
        <f t="shared" si="103"/>
        <v>0</v>
      </c>
      <c r="P190" s="337"/>
      <c r="Q190" s="585">
        <f t="shared" si="104"/>
        <v>0</v>
      </c>
      <c r="R190" s="337"/>
      <c r="S190" s="314">
        <f t="shared" si="105"/>
        <v>0</v>
      </c>
      <c r="T190" s="337"/>
      <c r="U190" s="585">
        <f t="shared" si="106"/>
        <v>0</v>
      </c>
      <c r="V190" s="337"/>
      <c r="W190" s="314">
        <f t="shared" si="107"/>
        <v>0</v>
      </c>
      <c r="X190" s="337"/>
      <c r="Y190" s="585">
        <f t="shared" si="108"/>
        <v>0</v>
      </c>
      <c r="Z190" s="337"/>
      <c r="AA190" s="314">
        <f t="shared" si="109"/>
        <v>0</v>
      </c>
    </row>
    <row r="191" spans="1:27" s="18" customFormat="1" x14ac:dyDescent="0.35">
      <c r="A191" s="159" t="s">
        <v>979</v>
      </c>
      <c r="B191" s="67" t="s">
        <v>2640</v>
      </c>
      <c r="C191" s="50" t="s">
        <v>1311</v>
      </c>
      <c r="D191" s="139" t="s">
        <v>21</v>
      </c>
      <c r="E191" s="358"/>
      <c r="F191" s="568"/>
      <c r="G191" s="315">
        <f t="shared" si="99"/>
        <v>0</v>
      </c>
      <c r="H191" s="337"/>
      <c r="I191" s="314">
        <f t="shared" si="100"/>
        <v>0</v>
      </c>
      <c r="J191" s="337"/>
      <c r="K191" s="314">
        <f t="shared" si="101"/>
        <v>0</v>
      </c>
      <c r="L191" s="587"/>
      <c r="M191" s="585">
        <f t="shared" si="102"/>
        <v>0</v>
      </c>
      <c r="N191" s="337"/>
      <c r="O191" s="314">
        <f t="shared" si="103"/>
        <v>0</v>
      </c>
      <c r="P191" s="337"/>
      <c r="Q191" s="585">
        <f t="shared" si="104"/>
        <v>0</v>
      </c>
      <c r="R191" s="337"/>
      <c r="S191" s="314">
        <f t="shared" si="105"/>
        <v>0</v>
      </c>
      <c r="T191" s="337"/>
      <c r="U191" s="585">
        <f t="shared" si="106"/>
        <v>0</v>
      </c>
      <c r="V191" s="337"/>
      <c r="W191" s="314">
        <f t="shared" si="107"/>
        <v>0</v>
      </c>
      <c r="X191" s="337"/>
      <c r="Y191" s="585">
        <f t="shared" si="108"/>
        <v>0</v>
      </c>
      <c r="Z191" s="337"/>
      <c r="AA191" s="314">
        <f t="shared" si="109"/>
        <v>0</v>
      </c>
    </row>
    <row r="192" spans="1:27" s="18" customFormat="1" x14ac:dyDescent="0.35">
      <c r="A192" s="159" t="s">
        <v>2751</v>
      </c>
      <c r="B192" s="67" t="s">
        <v>2641</v>
      </c>
      <c r="C192" s="50" t="s">
        <v>1312</v>
      </c>
      <c r="D192" s="139" t="s">
        <v>21</v>
      </c>
      <c r="E192" s="358"/>
      <c r="F192" s="568"/>
      <c r="G192" s="315">
        <f t="shared" si="99"/>
        <v>0</v>
      </c>
      <c r="H192" s="337"/>
      <c r="I192" s="314">
        <f t="shared" si="100"/>
        <v>0</v>
      </c>
      <c r="J192" s="337"/>
      <c r="K192" s="314">
        <f t="shared" si="101"/>
        <v>0</v>
      </c>
      <c r="L192" s="587"/>
      <c r="M192" s="585">
        <f t="shared" si="102"/>
        <v>0</v>
      </c>
      <c r="N192" s="337"/>
      <c r="O192" s="314">
        <f t="shared" si="103"/>
        <v>0</v>
      </c>
      <c r="P192" s="337"/>
      <c r="Q192" s="585">
        <f t="shared" si="104"/>
        <v>0</v>
      </c>
      <c r="R192" s="337"/>
      <c r="S192" s="314">
        <f t="shared" si="105"/>
        <v>0</v>
      </c>
      <c r="T192" s="337"/>
      <c r="U192" s="585">
        <f t="shared" si="106"/>
        <v>0</v>
      </c>
      <c r="V192" s="337"/>
      <c r="W192" s="314">
        <f t="shared" si="107"/>
        <v>0</v>
      </c>
      <c r="X192" s="337"/>
      <c r="Y192" s="585">
        <f t="shared" si="108"/>
        <v>0</v>
      </c>
      <c r="Z192" s="337"/>
      <c r="AA192" s="314">
        <f t="shared" si="109"/>
        <v>0</v>
      </c>
    </row>
    <row r="193" spans="1:27" s="18" customFormat="1" x14ac:dyDescent="0.35">
      <c r="A193" s="159" t="s">
        <v>2752</v>
      </c>
      <c r="B193" s="67" t="s">
        <v>2641</v>
      </c>
      <c r="C193" s="50" t="s">
        <v>1313</v>
      </c>
      <c r="D193" s="139" t="s">
        <v>21</v>
      </c>
      <c r="E193" s="358"/>
      <c r="F193" s="568"/>
      <c r="G193" s="315">
        <f t="shared" si="99"/>
        <v>0</v>
      </c>
      <c r="H193" s="337"/>
      <c r="I193" s="314">
        <f t="shared" si="100"/>
        <v>0</v>
      </c>
      <c r="J193" s="337"/>
      <c r="K193" s="314">
        <f t="shared" si="101"/>
        <v>0</v>
      </c>
      <c r="L193" s="587"/>
      <c r="M193" s="585">
        <f t="shared" si="102"/>
        <v>0</v>
      </c>
      <c r="N193" s="337"/>
      <c r="O193" s="314">
        <f t="shared" si="103"/>
        <v>0</v>
      </c>
      <c r="P193" s="337"/>
      <c r="Q193" s="585">
        <f t="shared" si="104"/>
        <v>0</v>
      </c>
      <c r="R193" s="337"/>
      <c r="S193" s="314">
        <f t="shared" si="105"/>
        <v>0</v>
      </c>
      <c r="T193" s="337"/>
      <c r="U193" s="585">
        <f t="shared" si="106"/>
        <v>0</v>
      </c>
      <c r="V193" s="337"/>
      <c r="W193" s="314">
        <f t="shared" si="107"/>
        <v>0</v>
      </c>
      <c r="X193" s="337"/>
      <c r="Y193" s="585">
        <f t="shared" si="108"/>
        <v>0</v>
      </c>
      <c r="Z193" s="337"/>
      <c r="AA193" s="314">
        <f t="shared" si="109"/>
        <v>0</v>
      </c>
    </row>
    <row r="194" spans="1:27" s="18" customFormat="1" x14ac:dyDescent="0.35">
      <c r="A194" s="159" t="s">
        <v>2753</v>
      </c>
      <c r="B194" s="67" t="s">
        <v>2641</v>
      </c>
      <c r="C194" s="50" t="s">
        <v>1306</v>
      </c>
      <c r="D194" s="139" t="s">
        <v>21</v>
      </c>
      <c r="E194" s="358"/>
      <c r="F194" s="568"/>
      <c r="G194" s="315">
        <f t="shared" si="99"/>
        <v>0</v>
      </c>
      <c r="H194" s="337"/>
      <c r="I194" s="314">
        <f t="shared" si="100"/>
        <v>0</v>
      </c>
      <c r="J194" s="337"/>
      <c r="K194" s="314">
        <f t="shared" si="101"/>
        <v>0</v>
      </c>
      <c r="L194" s="587"/>
      <c r="M194" s="585">
        <f t="shared" si="102"/>
        <v>0</v>
      </c>
      <c r="N194" s="337"/>
      <c r="O194" s="314">
        <f t="shared" si="103"/>
        <v>0</v>
      </c>
      <c r="P194" s="337"/>
      <c r="Q194" s="585">
        <f t="shared" si="104"/>
        <v>0</v>
      </c>
      <c r="R194" s="337"/>
      <c r="S194" s="314">
        <f t="shared" si="105"/>
        <v>0</v>
      </c>
      <c r="T194" s="337"/>
      <c r="U194" s="585">
        <f t="shared" si="106"/>
        <v>0</v>
      </c>
      <c r="V194" s="337"/>
      <c r="W194" s="314">
        <f t="shared" si="107"/>
        <v>0</v>
      </c>
      <c r="X194" s="337"/>
      <c r="Y194" s="585">
        <f t="shared" si="108"/>
        <v>0</v>
      </c>
      <c r="Z194" s="337"/>
      <c r="AA194" s="314">
        <f t="shared" si="109"/>
        <v>0</v>
      </c>
    </row>
    <row r="195" spans="1:27" s="18" customFormat="1" x14ac:dyDescent="0.35">
      <c r="A195" s="159" t="s">
        <v>2754</v>
      </c>
      <c r="B195" s="67" t="s">
        <v>2641</v>
      </c>
      <c r="C195" s="50" t="s">
        <v>1314</v>
      </c>
      <c r="D195" s="139" t="s">
        <v>21</v>
      </c>
      <c r="E195" s="358"/>
      <c r="F195" s="568"/>
      <c r="G195" s="315">
        <f t="shared" si="99"/>
        <v>0</v>
      </c>
      <c r="H195" s="337"/>
      <c r="I195" s="314">
        <f t="shared" si="100"/>
        <v>0</v>
      </c>
      <c r="J195" s="337"/>
      <c r="K195" s="314">
        <f t="shared" si="101"/>
        <v>0</v>
      </c>
      <c r="L195" s="587"/>
      <c r="M195" s="585">
        <f t="shared" si="102"/>
        <v>0</v>
      </c>
      <c r="N195" s="337"/>
      <c r="O195" s="314">
        <f t="shared" si="103"/>
        <v>0</v>
      </c>
      <c r="P195" s="337"/>
      <c r="Q195" s="585">
        <f t="shared" si="104"/>
        <v>0</v>
      </c>
      <c r="R195" s="337"/>
      <c r="S195" s="314">
        <f t="shared" si="105"/>
        <v>0</v>
      </c>
      <c r="T195" s="337"/>
      <c r="U195" s="585">
        <f t="shared" si="106"/>
        <v>0</v>
      </c>
      <c r="V195" s="337"/>
      <c r="W195" s="314">
        <f t="shared" si="107"/>
        <v>0</v>
      </c>
      <c r="X195" s="337"/>
      <c r="Y195" s="585">
        <f t="shared" si="108"/>
        <v>0</v>
      </c>
      <c r="Z195" s="337"/>
      <c r="AA195" s="314">
        <f t="shared" si="109"/>
        <v>0</v>
      </c>
    </row>
    <row r="196" spans="1:27" s="18" customFormat="1" x14ac:dyDescent="0.35">
      <c r="A196" s="159" t="s">
        <v>2755</v>
      </c>
      <c r="B196" s="67" t="s">
        <v>2641</v>
      </c>
      <c r="C196" s="50" t="s">
        <v>1315</v>
      </c>
      <c r="D196" s="139" t="s">
        <v>21</v>
      </c>
      <c r="E196" s="358"/>
      <c r="F196" s="568"/>
      <c r="G196" s="315">
        <f t="shared" si="99"/>
        <v>0</v>
      </c>
      <c r="H196" s="337"/>
      <c r="I196" s="314">
        <f t="shared" si="100"/>
        <v>0</v>
      </c>
      <c r="J196" s="337"/>
      <c r="K196" s="314">
        <f t="shared" si="101"/>
        <v>0</v>
      </c>
      <c r="L196" s="587"/>
      <c r="M196" s="585">
        <f t="shared" si="102"/>
        <v>0</v>
      </c>
      <c r="N196" s="337"/>
      <c r="O196" s="314">
        <f t="shared" si="103"/>
        <v>0</v>
      </c>
      <c r="P196" s="337"/>
      <c r="Q196" s="585">
        <f t="shared" si="104"/>
        <v>0</v>
      </c>
      <c r="R196" s="337"/>
      <c r="S196" s="314">
        <f t="shared" si="105"/>
        <v>0</v>
      </c>
      <c r="T196" s="337"/>
      <c r="U196" s="585">
        <f t="shared" si="106"/>
        <v>0</v>
      </c>
      <c r="V196" s="337"/>
      <c r="W196" s="314">
        <f t="shared" si="107"/>
        <v>0</v>
      </c>
      <c r="X196" s="337"/>
      <c r="Y196" s="585">
        <f t="shared" si="108"/>
        <v>0</v>
      </c>
      <c r="Z196" s="337"/>
      <c r="AA196" s="314">
        <f t="shared" si="109"/>
        <v>0</v>
      </c>
    </row>
    <row r="197" spans="1:27" s="18" customFormat="1" x14ac:dyDescent="0.35">
      <c r="A197" s="159" t="s">
        <v>2756</v>
      </c>
      <c r="B197" s="67" t="s">
        <v>2641</v>
      </c>
      <c r="C197" s="50" t="s">
        <v>1316</v>
      </c>
      <c r="D197" s="139" t="s">
        <v>21</v>
      </c>
      <c r="E197" s="358"/>
      <c r="F197" s="568"/>
      <c r="G197" s="315">
        <f t="shared" si="99"/>
        <v>0</v>
      </c>
      <c r="H197" s="337"/>
      <c r="I197" s="314">
        <f t="shared" si="100"/>
        <v>0</v>
      </c>
      <c r="J197" s="337"/>
      <c r="K197" s="314">
        <f t="shared" si="101"/>
        <v>0</v>
      </c>
      <c r="L197" s="587"/>
      <c r="M197" s="585">
        <f t="shared" si="102"/>
        <v>0</v>
      </c>
      <c r="N197" s="337"/>
      <c r="O197" s="314">
        <f t="shared" si="103"/>
        <v>0</v>
      </c>
      <c r="P197" s="337"/>
      <c r="Q197" s="585">
        <f t="shared" si="104"/>
        <v>0</v>
      </c>
      <c r="R197" s="337"/>
      <c r="S197" s="314">
        <f t="shared" si="105"/>
        <v>0</v>
      </c>
      <c r="T197" s="337"/>
      <c r="U197" s="585">
        <f t="shared" si="106"/>
        <v>0</v>
      </c>
      <c r="V197" s="337"/>
      <c r="W197" s="314">
        <f t="shared" si="107"/>
        <v>0</v>
      </c>
      <c r="X197" s="337"/>
      <c r="Y197" s="585">
        <f t="shared" si="108"/>
        <v>0</v>
      </c>
      <c r="Z197" s="337"/>
      <c r="AA197" s="314">
        <f t="shared" si="109"/>
        <v>0</v>
      </c>
    </row>
    <row r="198" spans="1:27" s="18" customFormat="1" x14ac:dyDescent="0.35">
      <c r="A198" s="159" t="s">
        <v>2757</v>
      </c>
      <c r="B198" s="67" t="s">
        <v>2641</v>
      </c>
      <c r="C198" s="50" t="s">
        <v>1317</v>
      </c>
      <c r="D198" s="139" t="s">
        <v>21</v>
      </c>
      <c r="E198" s="358"/>
      <c r="F198" s="568"/>
      <c r="G198" s="315">
        <f t="shared" si="99"/>
        <v>0</v>
      </c>
      <c r="H198" s="337"/>
      <c r="I198" s="314">
        <f t="shared" si="100"/>
        <v>0</v>
      </c>
      <c r="J198" s="337"/>
      <c r="K198" s="314">
        <f t="shared" si="101"/>
        <v>0</v>
      </c>
      <c r="L198" s="587"/>
      <c r="M198" s="585">
        <f t="shared" si="102"/>
        <v>0</v>
      </c>
      <c r="N198" s="337"/>
      <c r="O198" s="314">
        <f t="shared" si="103"/>
        <v>0</v>
      </c>
      <c r="P198" s="337"/>
      <c r="Q198" s="585">
        <f t="shared" si="104"/>
        <v>0</v>
      </c>
      <c r="R198" s="337"/>
      <c r="S198" s="314">
        <f t="shared" si="105"/>
        <v>0</v>
      </c>
      <c r="T198" s="337"/>
      <c r="U198" s="585">
        <f t="shared" si="106"/>
        <v>0</v>
      </c>
      <c r="V198" s="337"/>
      <c r="W198" s="314">
        <f t="shared" si="107"/>
        <v>0</v>
      </c>
      <c r="X198" s="337"/>
      <c r="Y198" s="585">
        <f t="shared" si="108"/>
        <v>0</v>
      </c>
      <c r="Z198" s="337"/>
      <c r="AA198" s="314">
        <f t="shared" si="109"/>
        <v>0</v>
      </c>
    </row>
    <row r="199" spans="1:27" s="18" customFormat="1" x14ac:dyDescent="0.35">
      <c r="A199" s="159" t="s">
        <v>2758</v>
      </c>
      <c r="B199" s="67" t="s">
        <v>2641</v>
      </c>
      <c r="C199" s="50" t="s">
        <v>1318</v>
      </c>
      <c r="D199" s="139" t="s">
        <v>21</v>
      </c>
      <c r="E199" s="358"/>
      <c r="F199" s="568"/>
      <c r="G199" s="315">
        <f t="shared" si="99"/>
        <v>0</v>
      </c>
      <c r="H199" s="337"/>
      <c r="I199" s="314">
        <f t="shared" si="100"/>
        <v>0</v>
      </c>
      <c r="J199" s="337"/>
      <c r="K199" s="314">
        <f t="shared" si="101"/>
        <v>0</v>
      </c>
      <c r="L199" s="587"/>
      <c r="M199" s="585">
        <f t="shared" si="102"/>
        <v>0</v>
      </c>
      <c r="N199" s="337"/>
      <c r="O199" s="314">
        <f t="shared" si="103"/>
        <v>0</v>
      </c>
      <c r="P199" s="337"/>
      <c r="Q199" s="585">
        <f t="shared" si="104"/>
        <v>0</v>
      </c>
      <c r="R199" s="337"/>
      <c r="S199" s="314">
        <f t="shared" si="105"/>
        <v>0</v>
      </c>
      <c r="T199" s="337"/>
      <c r="U199" s="585">
        <f t="shared" si="106"/>
        <v>0</v>
      </c>
      <c r="V199" s="337"/>
      <c r="W199" s="314">
        <f t="shared" si="107"/>
        <v>0</v>
      </c>
      <c r="X199" s="337"/>
      <c r="Y199" s="585">
        <f t="shared" si="108"/>
        <v>0</v>
      </c>
      <c r="Z199" s="337"/>
      <c r="AA199" s="314">
        <f t="shared" si="109"/>
        <v>0</v>
      </c>
    </row>
    <row r="200" spans="1:27" s="18" customFormat="1" x14ac:dyDescent="0.35">
      <c r="A200" s="159" t="s">
        <v>2759</v>
      </c>
      <c r="B200" s="67" t="s">
        <v>2641</v>
      </c>
      <c r="C200" s="50" t="s">
        <v>1319</v>
      </c>
      <c r="D200" s="139" t="s">
        <v>21</v>
      </c>
      <c r="E200" s="358"/>
      <c r="F200" s="568"/>
      <c r="G200" s="315">
        <f t="shared" si="99"/>
        <v>0</v>
      </c>
      <c r="H200" s="337"/>
      <c r="I200" s="314">
        <f t="shared" si="100"/>
        <v>0</v>
      </c>
      <c r="J200" s="337"/>
      <c r="K200" s="314">
        <f t="shared" si="101"/>
        <v>0</v>
      </c>
      <c r="L200" s="587"/>
      <c r="M200" s="585">
        <f t="shared" si="102"/>
        <v>0</v>
      </c>
      <c r="N200" s="337"/>
      <c r="O200" s="314">
        <f t="shared" si="103"/>
        <v>0</v>
      </c>
      <c r="P200" s="337"/>
      <c r="Q200" s="585">
        <f t="shared" si="104"/>
        <v>0</v>
      </c>
      <c r="R200" s="337"/>
      <c r="S200" s="314">
        <f t="shared" si="105"/>
        <v>0</v>
      </c>
      <c r="T200" s="337"/>
      <c r="U200" s="585">
        <f t="shared" si="106"/>
        <v>0</v>
      </c>
      <c r="V200" s="337"/>
      <c r="W200" s="314">
        <f t="shared" si="107"/>
        <v>0</v>
      </c>
      <c r="X200" s="337"/>
      <c r="Y200" s="585">
        <f t="shared" si="108"/>
        <v>0</v>
      </c>
      <c r="Z200" s="337"/>
      <c r="AA200" s="314">
        <f t="shared" si="109"/>
        <v>0</v>
      </c>
    </row>
    <row r="201" spans="1:27" s="18" customFormat="1" x14ac:dyDescent="0.35">
      <c r="A201" s="159" t="s">
        <v>2760</v>
      </c>
      <c r="B201" s="67" t="s">
        <v>2641</v>
      </c>
      <c r="C201" s="50" t="s">
        <v>1320</v>
      </c>
      <c r="D201" s="139" t="s">
        <v>21</v>
      </c>
      <c r="E201" s="358"/>
      <c r="F201" s="568"/>
      <c r="G201" s="315">
        <f t="shared" si="99"/>
        <v>0</v>
      </c>
      <c r="H201" s="337"/>
      <c r="I201" s="314">
        <f t="shared" si="100"/>
        <v>0</v>
      </c>
      <c r="J201" s="337"/>
      <c r="K201" s="314">
        <f t="shared" si="101"/>
        <v>0</v>
      </c>
      <c r="L201" s="587"/>
      <c r="M201" s="585">
        <f t="shared" si="102"/>
        <v>0</v>
      </c>
      <c r="N201" s="337"/>
      <c r="O201" s="314">
        <f t="shared" si="103"/>
        <v>0</v>
      </c>
      <c r="P201" s="337"/>
      <c r="Q201" s="585">
        <f t="shared" si="104"/>
        <v>0</v>
      </c>
      <c r="R201" s="337"/>
      <c r="S201" s="314">
        <f t="shared" si="105"/>
        <v>0</v>
      </c>
      <c r="T201" s="337"/>
      <c r="U201" s="585">
        <f t="shared" si="106"/>
        <v>0</v>
      </c>
      <c r="V201" s="337"/>
      <c r="W201" s="314">
        <f t="shared" si="107"/>
        <v>0</v>
      </c>
      <c r="X201" s="337"/>
      <c r="Y201" s="585">
        <f t="shared" si="108"/>
        <v>0</v>
      </c>
      <c r="Z201" s="337"/>
      <c r="AA201" s="314">
        <f t="shared" si="109"/>
        <v>0</v>
      </c>
    </row>
    <row r="202" spans="1:27" s="18" customFormat="1" x14ac:dyDescent="0.35">
      <c r="A202" s="159" t="s">
        <v>2761</v>
      </c>
      <c r="B202" s="67" t="s">
        <v>2641</v>
      </c>
      <c r="C202" s="50" t="s">
        <v>1321</v>
      </c>
      <c r="D202" s="139" t="s">
        <v>21</v>
      </c>
      <c r="E202" s="358"/>
      <c r="F202" s="568"/>
      <c r="G202" s="315">
        <f t="shared" si="99"/>
        <v>0</v>
      </c>
      <c r="H202" s="337"/>
      <c r="I202" s="314">
        <f t="shared" si="100"/>
        <v>0</v>
      </c>
      <c r="J202" s="337"/>
      <c r="K202" s="314">
        <f t="shared" si="101"/>
        <v>0</v>
      </c>
      <c r="L202" s="587"/>
      <c r="M202" s="585">
        <f t="shared" si="102"/>
        <v>0</v>
      </c>
      <c r="N202" s="337"/>
      <c r="O202" s="314">
        <f t="shared" si="103"/>
        <v>0</v>
      </c>
      <c r="P202" s="337"/>
      <c r="Q202" s="585">
        <f t="shared" si="104"/>
        <v>0</v>
      </c>
      <c r="R202" s="337"/>
      <c r="S202" s="314">
        <f t="shared" si="105"/>
        <v>0</v>
      </c>
      <c r="T202" s="337"/>
      <c r="U202" s="585">
        <f t="shared" si="106"/>
        <v>0</v>
      </c>
      <c r="V202" s="337"/>
      <c r="W202" s="314">
        <f t="shared" si="107"/>
        <v>0</v>
      </c>
      <c r="X202" s="337"/>
      <c r="Y202" s="585">
        <f t="shared" si="108"/>
        <v>0</v>
      </c>
      <c r="Z202" s="337"/>
      <c r="AA202" s="314">
        <f t="shared" si="109"/>
        <v>0</v>
      </c>
    </row>
    <row r="203" spans="1:27" s="18" customFormat="1" x14ac:dyDescent="0.35">
      <c r="A203" s="159" t="s">
        <v>2762</v>
      </c>
      <c r="B203" s="67" t="s">
        <v>2641</v>
      </c>
      <c r="C203" s="50" t="s">
        <v>1322</v>
      </c>
      <c r="D203" s="139" t="s">
        <v>21</v>
      </c>
      <c r="E203" s="358"/>
      <c r="F203" s="568"/>
      <c r="G203" s="315">
        <f t="shared" si="99"/>
        <v>0</v>
      </c>
      <c r="H203" s="337"/>
      <c r="I203" s="314">
        <f t="shared" si="100"/>
        <v>0</v>
      </c>
      <c r="J203" s="337"/>
      <c r="K203" s="314">
        <f t="shared" si="101"/>
        <v>0</v>
      </c>
      <c r="L203" s="587"/>
      <c r="M203" s="585">
        <f t="shared" si="102"/>
        <v>0</v>
      </c>
      <c r="N203" s="337"/>
      <c r="O203" s="314">
        <f t="shared" si="103"/>
        <v>0</v>
      </c>
      <c r="P203" s="337"/>
      <c r="Q203" s="585">
        <f t="shared" si="104"/>
        <v>0</v>
      </c>
      <c r="R203" s="337"/>
      <c r="S203" s="314">
        <f t="shared" si="105"/>
        <v>0</v>
      </c>
      <c r="T203" s="337"/>
      <c r="U203" s="585">
        <f t="shared" si="106"/>
        <v>0</v>
      </c>
      <c r="V203" s="337"/>
      <c r="W203" s="314">
        <f t="shared" si="107"/>
        <v>0</v>
      </c>
      <c r="X203" s="337"/>
      <c r="Y203" s="585">
        <f t="shared" si="108"/>
        <v>0</v>
      </c>
      <c r="Z203" s="337"/>
      <c r="AA203" s="314">
        <f t="shared" si="109"/>
        <v>0</v>
      </c>
    </row>
    <row r="204" spans="1:27" s="18" customFormat="1" x14ac:dyDescent="0.35">
      <c r="A204" s="159" t="s">
        <v>2763</v>
      </c>
      <c r="B204" s="67" t="s">
        <v>2641</v>
      </c>
      <c r="C204" s="50" t="s">
        <v>1323</v>
      </c>
      <c r="D204" s="139" t="s">
        <v>21</v>
      </c>
      <c r="E204" s="358"/>
      <c r="F204" s="568"/>
      <c r="G204" s="315">
        <f t="shared" si="99"/>
        <v>0</v>
      </c>
      <c r="H204" s="337"/>
      <c r="I204" s="314">
        <f t="shared" si="100"/>
        <v>0</v>
      </c>
      <c r="J204" s="337"/>
      <c r="K204" s="314">
        <f t="shared" si="101"/>
        <v>0</v>
      </c>
      <c r="L204" s="587"/>
      <c r="M204" s="585">
        <f t="shared" si="102"/>
        <v>0</v>
      </c>
      <c r="N204" s="337"/>
      <c r="O204" s="314">
        <f t="shared" si="103"/>
        <v>0</v>
      </c>
      <c r="P204" s="337"/>
      <c r="Q204" s="585">
        <f t="shared" si="104"/>
        <v>0</v>
      </c>
      <c r="R204" s="337"/>
      <c r="S204" s="314">
        <f t="shared" si="105"/>
        <v>0</v>
      </c>
      <c r="T204" s="337"/>
      <c r="U204" s="585">
        <f t="shared" si="106"/>
        <v>0</v>
      </c>
      <c r="V204" s="337"/>
      <c r="W204" s="314">
        <f t="shared" si="107"/>
        <v>0</v>
      </c>
      <c r="X204" s="337"/>
      <c r="Y204" s="585">
        <f t="shared" si="108"/>
        <v>0</v>
      </c>
      <c r="Z204" s="337"/>
      <c r="AA204" s="314">
        <f t="shared" si="109"/>
        <v>0</v>
      </c>
    </row>
    <row r="205" spans="1:27" s="18" customFormat="1" x14ac:dyDescent="0.35">
      <c r="A205" s="159" t="s">
        <v>2764</v>
      </c>
      <c r="B205" s="67" t="s">
        <v>2641</v>
      </c>
      <c r="C205" s="50" t="s">
        <v>1324</v>
      </c>
      <c r="D205" s="139" t="s">
        <v>21</v>
      </c>
      <c r="E205" s="358"/>
      <c r="F205" s="568"/>
      <c r="G205" s="315">
        <f t="shared" si="99"/>
        <v>0</v>
      </c>
      <c r="H205" s="337"/>
      <c r="I205" s="314">
        <f t="shared" si="100"/>
        <v>0</v>
      </c>
      <c r="J205" s="337"/>
      <c r="K205" s="314">
        <f t="shared" si="101"/>
        <v>0</v>
      </c>
      <c r="L205" s="587"/>
      <c r="M205" s="585">
        <f t="shared" si="102"/>
        <v>0</v>
      </c>
      <c r="N205" s="337"/>
      <c r="O205" s="314">
        <f t="shared" si="103"/>
        <v>0</v>
      </c>
      <c r="P205" s="337"/>
      <c r="Q205" s="585">
        <f t="shared" si="104"/>
        <v>0</v>
      </c>
      <c r="R205" s="337"/>
      <c r="S205" s="314">
        <f t="shared" si="105"/>
        <v>0</v>
      </c>
      <c r="T205" s="337"/>
      <c r="U205" s="585">
        <f t="shared" si="106"/>
        <v>0</v>
      </c>
      <c r="V205" s="337"/>
      <c r="W205" s="314">
        <f t="shared" si="107"/>
        <v>0</v>
      </c>
      <c r="X205" s="337"/>
      <c r="Y205" s="585">
        <f t="shared" si="108"/>
        <v>0</v>
      </c>
      <c r="Z205" s="337"/>
      <c r="AA205" s="314">
        <f t="shared" si="109"/>
        <v>0</v>
      </c>
    </row>
    <row r="206" spans="1:27" s="18" customFormat="1" x14ac:dyDescent="0.35">
      <c r="A206" s="159" t="s">
        <v>2765</v>
      </c>
      <c r="B206" s="67" t="s">
        <v>2641</v>
      </c>
      <c r="C206" s="50" t="s">
        <v>1325</v>
      </c>
      <c r="D206" s="139" t="s">
        <v>21</v>
      </c>
      <c r="E206" s="358"/>
      <c r="F206" s="568"/>
      <c r="G206" s="315">
        <f t="shared" si="99"/>
        <v>0</v>
      </c>
      <c r="H206" s="337"/>
      <c r="I206" s="314">
        <f t="shared" si="100"/>
        <v>0</v>
      </c>
      <c r="J206" s="337"/>
      <c r="K206" s="314">
        <f t="shared" si="101"/>
        <v>0</v>
      </c>
      <c r="L206" s="587"/>
      <c r="M206" s="585">
        <f t="shared" si="102"/>
        <v>0</v>
      </c>
      <c r="N206" s="337"/>
      <c r="O206" s="314">
        <f t="shared" si="103"/>
        <v>0</v>
      </c>
      <c r="P206" s="337"/>
      <c r="Q206" s="585">
        <f t="shared" si="104"/>
        <v>0</v>
      </c>
      <c r="R206" s="337"/>
      <c r="S206" s="314">
        <f t="shared" si="105"/>
        <v>0</v>
      </c>
      <c r="T206" s="337"/>
      <c r="U206" s="585">
        <f t="shared" si="106"/>
        <v>0</v>
      </c>
      <c r="V206" s="337"/>
      <c r="W206" s="314">
        <f t="shared" si="107"/>
        <v>0</v>
      </c>
      <c r="X206" s="337"/>
      <c r="Y206" s="585">
        <f t="shared" si="108"/>
        <v>0</v>
      </c>
      <c r="Z206" s="337"/>
      <c r="AA206" s="314">
        <f t="shared" si="109"/>
        <v>0</v>
      </c>
    </row>
    <row r="207" spans="1:27" s="18" customFormat="1" x14ac:dyDescent="0.35">
      <c r="A207" s="159" t="s">
        <v>2766</v>
      </c>
      <c r="B207" s="67" t="s">
        <v>2641</v>
      </c>
      <c r="C207" s="50" t="s">
        <v>1326</v>
      </c>
      <c r="D207" s="139" t="s">
        <v>21</v>
      </c>
      <c r="E207" s="358"/>
      <c r="F207" s="568"/>
      <c r="G207" s="315">
        <f t="shared" si="99"/>
        <v>0</v>
      </c>
      <c r="H207" s="337"/>
      <c r="I207" s="314">
        <f t="shared" si="100"/>
        <v>0</v>
      </c>
      <c r="J207" s="337"/>
      <c r="K207" s="314">
        <f t="shared" si="101"/>
        <v>0</v>
      </c>
      <c r="L207" s="587"/>
      <c r="M207" s="585">
        <f t="shared" si="102"/>
        <v>0</v>
      </c>
      <c r="N207" s="337"/>
      <c r="O207" s="314">
        <f t="shared" si="103"/>
        <v>0</v>
      </c>
      <c r="P207" s="337"/>
      <c r="Q207" s="585">
        <f t="shared" si="104"/>
        <v>0</v>
      </c>
      <c r="R207" s="337"/>
      <c r="S207" s="314">
        <f t="shared" si="105"/>
        <v>0</v>
      </c>
      <c r="T207" s="337"/>
      <c r="U207" s="585">
        <f t="shared" si="106"/>
        <v>0</v>
      </c>
      <c r="V207" s="337"/>
      <c r="W207" s="314">
        <f t="shared" si="107"/>
        <v>0</v>
      </c>
      <c r="X207" s="337"/>
      <c r="Y207" s="585">
        <f t="shared" si="108"/>
        <v>0</v>
      </c>
      <c r="Z207" s="337"/>
      <c r="AA207" s="314">
        <f t="shared" si="109"/>
        <v>0</v>
      </c>
    </row>
    <row r="208" spans="1:27" s="18" customFormat="1" x14ac:dyDescent="0.35">
      <c r="A208" s="159" t="s">
        <v>2767</v>
      </c>
      <c r="B208" s="67" t="s">
        <v>2641</v>
      </c>
      <c r="C208" s="50" t="s">
        <v>1327</v>
      </c>
      <c r="D208" s="139" t="s">
        <v>21</v>
      </c>
      <c r="E208" s="358"/>
      <c r="F208" s="568"/>
      <c r="G208" s="315">
        <f t="shared" si="99"/>
        <v>0</v>
      </c>
      <c r="H208" s="337"/>
      <c r="I208" s="314">
        <f t="shared" si="100"/>
        <v>0</v>
      </c>
      <c r="J208" s="337"/>
      <c r="K208" s="314">
        <f t="shared" si="101"/>
        <v>0</v>
      </c>
      <c r="L208" s="587"/>
      <c r="M208" s="585">
        <f t="shared" si="102"/>
        <v>0</v>
      </c>
      <c r="N208" s="337"/>
      <c r="O208" s="314">
        <f t="shared" si="103"/>
        <v>0</v>
      </c>
      <c r="P208" s="337"/>
      <c r="Q208" s="585">
        <f t="shared" si="104"/>
        <v>0</v>
      </c>
      <c r="R208" s="337"/>
      <c r="S208" s="314">
        <f t="shared" si="105"/>
        <v>0</v>
      </c>
      <c r="T208" s="337"/>
      <c r="U208" s="585">
        <f t="shared" si="106"/>
        <v>0</v>
      </c>
      <c r="V208" s="337"/>
      <c r="W208" s="314">
        <f t="shared" si="107"/>
        <v>0</v>
      </c>
      <c r="X208" s="337"/>
      <c r="Y208" s="585">
        <f t="shared" si="108"/>
        <v>0</v>
      </c>
      <c r="Z208" s="337"/>
      <c r="AA208" s="314">
        <f t="shared" si="109"/>
        <v>0</v>
      </c>
    </row>
    <row r="209" spans="1:27" s="18" customFormat="1" x14ac:dyDescent="0.35">
      <c r="A209" s="159" t="s">
        <v>2768</v>
      </c>
      <c r="B209" s="67" t="s">
        <v>2641</v>
      </c>
      <c r="C209" s="50" t="s">
        <v>1328</v>
      </c>
      <c r="D209" s="139" t="s">
        <v>21</v>
      </c>
      <c r="E209" s="358"/>
      <c r="F209" s="568"/>
      <c r="G209" s="315">
        <f t="shared" si="99"/>
        <v>0</v>
      </c>
      <c r="H209" s="337"/>
      <c r="I209" s="314">
        <f t="shared" si="100"/>
        <v>0</v>
      </c>
      <c r="J209" s="337"/>
      <c r="K209" s="314">
        <f t="shared" si="101"/>
        <v>0</v>
      </c>
      <c r="L209" s="587"/>
      <c r="M209" s="585">
        <f t="shared" si="102"/>
        <v>0</v>
      </c>
      <c r="N209" s="337"/>
      <c r="O209" s="314">
        <f t="shared" si="103"/>
        <v>0</v>
      </c>
      <c r="P209" s="337"/>
      <c r="Q209" s="585">
        <f t="shared" si="104"/>
        <v>0</v>
      </c>
      <c r="R209" s="337"/>
      <c r="S209" s="314">
        <f t="shared" si="105"/>
        <v>0</v>
      </c>
      <c r="T209" s="337"/>
      <c r="U209" s="585">
        <f t="shared" si="106"/>
        <v>0</v>
      </c>
      <c r="V209" s="337"/>
      <c r="W209" s="314">
        <f t="shared" si="107"/>
        <v>0</v>
      </c>
      <c r="X209" s="337"/>
      <c r="Y209" s="585">
        <f t="shared" si="108"/>
        <v>0</v>
      </c>
      <c r="Z209" s="337"/>
      <c r="AA209" s="314">
        <f t="shared" si="109"/>
        <v>0</v>
      </c>
    </row>
    <row r="210" spans="1:27" s="18" customFormat="1" x14ac:dyDescent="0.35">
      <c r="A210" s="159" t="s">
        <v>2769</v>
      </c>
      <c r="B210" s="67" t="s">
        <v>2641</v>
      </c>
      <c r="C210" s="50" t="s">
        <v>1307</v>
      </c>
      <c r="D210" s="139" t="s">
        <v>21</v>
      </c>
      <c r="E210" s="358"/>
      <c r="F210" s="568"/>
      <c r="G210" s="315">
        <f t="shared" si="99"/>
        <v>0</v>
      </c>
      <c r="H210" s="337"/>
      <c r="I210" s="314">
        <f t="shared" si="100"/>
        <v>0</v>
      </c>
      <c r="J210" s="337"/>
      <c r="K210" s="314">
        <f t="shared" si="101"/>
        <v>0</v>
      </c>
      <c r="L210" s="587"/>
      <c r="M210" s="585">
        <f t="shared" si="102"/>
        <v>0</v>
      </c>
      <c r="N210" s="337"/>
      <c r="O210" s="314">
        <f t="shared" si="103"/>
        <v>0</v>
      </c>
      <c r="P210" s="337"/>
      <c r="Q210" s="585">
        <f t="shared" si="104"/>
        <v>0</v>
      </c>
      <c r="R210" s="337"/>
      <c r="S210" s="314">
        <f t="shared" si="105"/>
        <v>0</v>
      </c>
      <c r="T210" s="337"/>
      <c r="U210" s="585">
        <f t="shared" si="106"/>
        <v>0</v>
      </c>
      <c r="V210" s="337"/>
      <c r="W210" s="314">
        <f t="shared" si="107"/>
        <v>0</v>
      </c>
      <c r="X210" s="337"/>
      <c r="Y210" s="585">
        <f t="shared" si="108"/>
        <v>0</v>
      </c>
      <c r="Z210" s="337"/>
      <c r="AA210" s="314">
        <f t="shared" si="109"/>
        <v>0</v>
      </c>
    </row>
    <row r="211" spans="1:27" s="18" customFormat="1" x14ac:dyDescent="0.35">
      <c r="A211" s="159" t="s">
        <v>2770</v>
      </c>
      <c r="B211" s="67" t="s">
        <v>2641</v>
      </c>
      <c r="C211" s="50" t="s">
        <v>1329</v>
      </c>
      <c r="D211" s="139" t="s">
        <v>21</v>
      </c>
      <c r="E211" s="358"/>
      <c r="F211" s="568"/>
      <c r="G211" s="315">
        <f t="shared" si="99"/>
        <v>0</v>
      </c>
      <c r="H211" s="337"/>
      <c r="I211" s="314">
        <f t="shared" si="100"/>
        <v>0</v>
      </c>
      <c r="J211" s="337"/>
      <c r="K211" s="314">
        <f t="shared" si="101"/>
        <v>0</v>
      </c>
      <c r="L211" s="587"/>
      <c r="M211" s="585">
        <f t="shared" si="102"/>
        <v>0</v>
      </c>
      <c r="N211" s="337"/>
      <c r="O211" s="314">
        <f t="shared" si="103"/>
        <v>0</v>
      </c>
      <c r="P211" s="337"/>
      <c r="Q211" s="585">
        <f t="shared" si="104"/>
        <v>0</v>
      </c>
      <c r="R211" s="337"/>
      <c r="S211" s="314">
        <f t="shared" si="105"/>
        <v>0</v>
      </c>
      <c r="T211" s="337"/>
      <c r="U211" s="585">
        <f t="shared" si="106"/>
        <v>0</v>
      </c>
      <c r="V211" s="337"/>
      <c r="W211" s="314">
        <f t="shared" si="107"/>
        <v>0</v>
      </c>
      <c r="X211" s="337"/>
      <c r="Y211" s="585">
        <f t="shared" si="108"/>
        <v>0</v>
      </c>
      <c r="Z211" s="337"/>
      <c r="AA211" s="314">
        <f t="shared" si="109"/>
        <v>0</v>
      </c>
    </row>
    <row r="212" spans="1:27" s="18" customFormat="1" x14ac:dyDescent="0.35">
      <c r="A212" s="159" t="s">
        <v>2771</v>
      </c>
      <c r="B212" s="67" t="s">
        <v>2641</v>
      </c>
      <c r="C212" s="50" t="s">
        <v>1330</v>
      </c>
      <c r="D212" s="139" t="s">
        <v>21</v>
      </c>
      <c r="E212" s="358"/>
      <c r="F212" s="568"/>
      <c r="G212" s="315">
        <f t="shared" si="99"/>
        <v>0</v>
      </c>
      <c r="H212" s="337"/>
      <c r="I212" s="314">
        <f t="shared" si="100"/>
        <v>0</v>
      </c>
      <c r="J212" s="337"/>
      <c r="K212" s="314">
        <f t="shared" si="101"/>
        <v>0</v>
      </c>
      <c r="L212" s="587"/>
      <c r="M212" s="585">
        <f t="shared" si="102"/>
        <v>0</v>
      </c>
      <c r="N212" s="337"/>
      <c r="O212" s="314">
        <f t="shared" si="103"/>
        <v>0</v>
      </c>
      <c r="P212" s="337"/>
      <c r="Q212" s="585">
        <f t="shared" si="104"/>
        <v>0</v>
      </c>
      <c r="R212" s="337"/>
      <c r="S212" s="314">
        <f t="shared" si="105"/>
        <v>0</v>
      </c>
      <c r="T212" s="337"/>
      <c r="U212" s="585">
        <f t="shared" si="106"/>
        <v>0</v>
      </c>
      <c r="V212" s="337"/>
      <c r="W212" s="314">
        <f t="shared" si="107"/>
        <v>0</v>
      </c>
      <c r="X212" s="337"/>
      <c r="Y212" s="585">
        <f t="shared" si="108"/>
        <v>0</v>
      </c>
      <c r="Z212" s="337"/>
      <c r="AA212" s="314">
        <f t="shared" si="109"/>
        <v>0</v>
      </c>
    </row>
    <row r="213" spans="1:27" s="18" customFormat="1" x14ac:dyDescent="0.35">
      <c r="A213" s="159" t="s">
        <v>2772</v>
      </c>
      <c r="B213" s="67" t="s">
        <v>2641</v>
      </c>
      <c r="C213" s="50" t="s">
        <v>1331</v>
      </c>
      <c r="D213" s="139" t="s">
        <v>21</v>
      </c>
      <c r="E213" s="358"/>
      <c r="F213" s="568"/>
      <c r="G213" s="315">
        <f t="shared" si="99"/>
        <v>0</v>
      </c>
      <c r="H213" s="337"/>
      <c r="I213" s="314">
        <f t="shared" si="100"/>
        <v>0</v>
      </c>
      <c r="J213" s="337"/>
      <c r="K213" s="314">
        <f t="shared" si="101"/>
        <v>0</v>
      </c>
      <c r="L213" s="587"/>
      <c r="M213" s="585">
        <f t="shared" si="102"/>
        <v>0</v>
      </c>
      <c r="N213" s="337"/>
      <c r="O213" s="314">
        <f t="shared" si="103"/>
        <v>0</v>
      </c>
      <c r="P213" s="337"/>
      <c r="Q213" s="585">
        <f t="shared" si="104"/>
        <v>0</v>
      </c>
      <c r="R213" s="337"/>
      <c r="S213" s="314">
        <f t="shared" si="105"/>
        <v>0</v>
      </c>
      <c r="T213" s="337"/>
      <c r="U213" s="585">
        <f t="shared" si="106"/>
        <v>0</v>
      </c>
      <c r="V213" s="337"/>
      <c r="W213" s="314">
        <f t="shared" si="107"/>
        <v>0</v>
      </c>
      <c r="X213" s="337"/>
      <c r="Y213" s="585">
        <f t="shared" si="108"/>
        <v>0</v>
      </c>
      <c r="Z213" s="337"/>
      <c r="AA213" s="314">
        <f t="shared" si="109"/>
        <v>0</v>
      </c>
    </row>
    <row r="214" spans="1:27" s="18" customFormat="1" x14ac:dyDescent="0.35">
      <c r="A214" s="159" t="s">
        <v>2773</v>
      </c>
      <c r="B214" s="67" t="s">
        <v>2641</v>
      </c>
      <c r="C214" s="50" t="s">
        <v>1332</v>
      </c>
      <c r="D214" s="139" t="s">
        <v>21</v>
      </c>
      <c r="E214" s="358"/>
      <c r="F214" s="568"/>
      <c r="G214" s="315">
        <f t="shared" si="99"/>
        <v>0</v>
      </c>
      <c r="H214" s="337"/>
      <c r="I214" s="314">
        <f t="shared" si="100"/>
        <v>0</v>
      </c>
      <c r="J214" s="337"/>
      <c r="K214" s="314">
        <f t="shared" si="101"/>
        <v>0</v>
      </c>
      <c r="L214" s="587"/>
      <c r="M214" s="585">
        <f t="shared" si="102"/>
        <v>0</v>
      </c>
      <c r="N214" s="337"/>
      <c r="O214" s="314">
        <f t="shared" si="103"/>
        <v>0</v>
      </c>
      <c r="P214" s="337"/>
      <c r="Q214" s="585">
        <f t="shared" si="104"/>
        <v>0</v>
      </c>
      <c r="R214" s="337"/>
      <c r="S214" s="314">
        <f t="shared" si="105"/>
        <v>0</v>
      </c>
      <c r="T214" s="337"/>
      <c r="U214" s="585">
        <f t="shared" si="106"/>
        <v>0</v>
      </c>
      <c r="V214" s="337"/>
      <c r="W214" s="314">
        <f t="shared" si="107"/>
        <v>0</v>
      </c>
      <c r="X214" s="337"/>
      <c r="Y214" s="585">
        <f t="shared" si="108"/>
        <v>0</v>
      </c>
      <c r="Z214" s="337"/>
      <c r="AA214" s="314">
        <f t="shared" si="109"/>
        <v>0</v>
      </c>
    </row>
    <row r="215" spans="1:27" s="18" customFormat="1" x14ac:dyDescent="0.35">
      <c r="A215" s="159" t="s">
        <v>2774</v>
      </c>
      <c r="B215" s="67" t="s">
        <v>2641</v>
      </c>
      <c r="C215" s="50" t="s">
        <v>1333</v>
      </c>
      <c r="D215" s="139" t="s">
        <v>21</v>
      </c>
      <c r="E215" s="358"/>
      <c r="F215" s="568"/>
      <c r="G215" s="315">
        <f t="shared" si="99"/>
        <v>0</v>
      </c>
      <c r="H215" s="337"/>
      <c r="I215" s="314">
        <f t="shared" si="100"/>
        <v>0</v>
      </c>
      <c r="J215" s="337"/>
      <c r="K215" s="314">
        <f t="shared" si="101"/>
        <v>0</v>
      </c>
      <c r="L215" s="587"/>
      <c r="M215" s="585">
        <f t="shared" si="102"/>
        <v>0</v>
      </c>
      <c r="N215" s="337"/>
      <c r="O215" s="314">
        <f t="shared" si="103"/>
        <v>0</v>
      </c>
      <c r="P215" s="337"/>
      <c r="Q215" s="585">
        <f t="shared" si="104"/>
        <v>0</v>
      </c>
      <c r="R215" s="337"/>
      <c r="S215" s="314">
        <f t="shared" si="105"/>
        <v>0</v>
      </c>
      <c r="T215" s="337"/>
      <c r="U215" s="585">
        <f t="shared" si="106"/>
        <v>0</v>
      </c>
      <c r="V215" s="337"/>
      <c r="W215" s="314">
        <f t="shared" si="107"/>
        <v>0</v>
      </c>
      <c r="X215" s="337"/>
      <c r="Y215" s="585">
        <f t="shared" si="108"/>
        <v>0</v>
      </c>
      <c r="Z215" s="337"/>
      <c r="AA215" s="314">
        <f t="shared" si="109"/>
        <v>0</v>
      </c>
    </row>
    <row r="216" spans="1:27" s="18" customFormat="1" x14ac:dyDescent="0.35">
      <c r="A216" s="159" t="s">
        <v>2775</v>
      </c>
      <c r="B216" s="67" t="s">
        <v>2641</v>
      </c>
      <c r="C216" s="50" t="s">
        <v>1334</v>
      </c>
      <c r="D216" s="139" t="s">
        <v>21</v>
      </c>
      <c r="E216" s="358"/>
      <c r="F216" s="568"/>
      <c r="G216" s="315">
        <f t="shared" si="99"/>
        <v>0</v>
      </c>
      <c r="H216" s="337"/>
      <c r="I216" s="314">
        <f t="shared" si="100"/>
        <v>0</v>
      </c>
      <c r="J216" s="337"/>
      <c r="K216" s="314">
        <f t="shared" si="101"/>
        <v>0</v>
      </c>
      <c r="L216" s="587"/>
      <c r="M216" s="585">
        <f t="shared" si="102"/>
        <v>0</v>
      </c>
      <c r="N216" s="337"/>
      <c r="O216" s="314">
        <f t="shared" si="103"/>
        <v>0</v>
      </c>
      <c r="P216" s="337"/>
      <c r="Q216" s="585">
        <f t="shared" si="104"/>
        <v>0</v>
      </c>
      <c r="R216" s="337"/>
      <c r="S216" s="314">
        <f t="shared" si="105"/>
        <v>0</v>
      </c>
      <c r="T216" s="337"/>
      <c r="U216" s="585">
        <f t="shared" si="106"/>
        <v>0</v>
      </c>
      <c r="V216" s="337"/>
      <c r="W216" s="314">
        <f t="shared" si="107"/>
        <v>0</v>
      </c>
      <c r="X216" s="337"/>
      <c r="Y216" s="585">
        <f t="shared" si="108"/>
        <v>0</v>
      </c>
      <c r="Z216" s="337"/>
      <c r="AA216" s="314">
        <f t="shared" si="109"/>
        <v>0</v>
      </c>
    </row>
    <row r="217" spans="1:27" s="18" customFormat="1" x14ac:dyDescent="0.35">
      <c r="A217" s="159" t="s">
        <v>2776</v>
      </c>
      <c r="B217" s="67" t="s">
        <v>2641</v>
      </c>
      <c r="C217" s="50" t="s">
        <v>1335</v>
      </c>
      <c r="D217" s="139" t="s">
        <v>21</v>
      </c>
      <c r="E217" s="358"/>
      <c r="F217" s="568"/>
      <c r="G217" s="315">
        <f t="shared" si="99"/>
        <v>0</v>
      </c>
      <c r="H217" s="337"/>
      <c r="I217" s="314">
        <f t="shared" si="100"/>
        <v>0</v>
      </c>
      <c r="J217" s="337"/>
      <c r="K217" s="314">
        <f t="shared" si="101"/>
        <v>0</v>
      </c>
      <c r="L217" s="587"/>
      <c r="M217" s="585">
        <f t="shared" si="102"/>
        <v>0</v>
      </c>
      <c r="N217" s="337"/>
      <c r="O217" s="314">
        <f t="shared" si="103"/>
        <v>0</v>
      </c>
      <c r="P217" s="337"/>
      <c r="Q217" s="585">
        <f t="shared" si="104"/>
        <v>0</v>
      </c>
      <c r="R217" s="337"/>
      <c r="S217" s="314">
        <f t="shared" si="105"/>
        <v>0</v>
      </c>
      <c r="T217" s="337"/>
      <c r="U217" s="585">
        <f t="shared" si="106"/>
        <v>0</v>
      </c>
      <c r="V217" s="337"/>
      <c r="W217" s="314">
        <f t="shared" si="107"/>
        <v>0</v>
      </c>
      <c r="X217" s="337"/>
      <c r="Y217" s="585">
        <f t="shared" si="108"/>
        <v>0</v>
      </c>
      <c r="Z217" s="337"/>
      <c r="AA217" s="314">
        <f t="shared" si="109"/>
        <v>0</v>
      </c>
    </row>
    <row r="218" spans="1:27" s="18" customFormat="1" x14ac:dyDescent="0.35">
      <c r="A218" s="159" t="s">
        <v>2777</v>
      </c>
      <c r="B218" s="67" t="s">
        <v>2641</v>
      </c>
      <c r="C218" s="50" t="s">
        <v>1336</v>
      </c>
      <c r="D218" s="139" t="s">
        <v>21</v>
      </c>
      <c r="E218" s="358"/>
      <c r="F218" s="568"/>
      <c r="G218" s="315">
        <f t="shared" si="99"/>
        <v>0</v>
      </c>
      <c r="H218" s="337"/>
      <c r="I218" s="314">
        <f t="shared" si="100"/>
        <v>0</v>
      </c>
      <c r="J218" s="337"/>
      <c r="K218" s="314">
        <f t="shared" si="101"/>
        <v>0</v>
      </c>
      <c r="L218" s="587"/>
      <c r="M218" s="585">
        <f t="shared" si="102"/>
        <v>0</v>
      </c>
      <c r="N218" s="337"/>
      <c r="O218" s="314">
        <f t="shared" si="103"/>
        <v>0</v>
      </c>
      <c r="P218" s="337"/>
      <c r="Q218" s="585">
        <f t="shared" si="104"/>
        <v>0</v>
      </c>
      <c r="R218" s="337"/>
      <c r="S218" s="314">
        <f t="shared" si="105"/>
        <v>0</v>
      </c>
      <c r="T218" s="337"/>
      <c r="U218" s="585">
        <f t="shared" si="106"/>
        <v>0</v>
      </c>
      <c r="V218" s="337"/>
      <c r="W218" s="314">
        <f t="shared" si="107"/>
        <v>0</v>
      </c>
      <c r="X218" s="337"/>
      <c r="Y218" s="585">
        <f t="shared" si="108"/>
        <v>0</v>
      </c>
      <c r="Z218" s="337"/>
      <c r="AA218" s="314">
        <f t="shared" si="109"/>
        <v>0</v>
      </c>
    </row>
    <row r="219" spans="1:27" s="18" customFormat="1" x14ac:dyDescent="0.35">
      <c r="A219" s="159" t="s">
        <v>2778</v>
      </c>
      <c r="B219" s="67" t="s">
        <v>2641</v>
      </c>
      <c r="C219" s="50" t="s">
        <v>1337</v>
      </c>
      <c r="D219" s="139" t="s">
        <v>21</v>
      </c>
      <c r="E219" s="358"/>
      <c r="F219" s="568"/>
      <c r="G219" s="315">
        <f t="shared" si="99"/>
        <v>0</v>
      </c>
      <c r="H219" s="337"/>
      <c r="I219" s="314">
        <f t="shared" si="100"/>
        <v>0</v>
      </c>
      <c r="J219" s="337"/>
      <c r="K219" s="314">
        <f t="shared" si="101"/>
        <v>0</v>
      </c>
      <c r="L219" s="587"/>
      <c r="M219" s="585">
        <f t="shared" si="102"/>
        <v>0</v>
      </c>
      <c r="N219" s="337"/>
      <c r="O219" s="314">
        <f t="shared" si="103"/>
        <v>0</v>
      </c>
      <c r="P219" s="337"/>
      <c r="Q219" s="585">
        <f t="shared" si="104"/>
        <v>0</v>
      </c>
      <c r="R219" s="337"/>
      <c r="S219" s="314">
        <f t="shared" si="105"/>
        <v>0</v>
      </c>
      <c r="T219" s="337"/>
      <c r="U219" s="585">
        <f t="shared" si="106"/>
        <v>0</v>
      </c>
      <c r="V219" s="337"/>
      <c r="W219" s="314">
        <f t="shared" si="107"/>
        <v>0</v>
      </c>
      <c r="X219" s="337"/>
      <c r="Y219" s="585">
        <f t="shared" si="108"/>
        <v>0</v>
      </c>
      <c r="Z219" s="337"/>
      <c r="AA219" s="314">
        <f t="shared" si="109"/>
        <v>0</v>
      </c>
    </row>
    <row r="220" spans="1:27" s="18" customFormat="1" x14ac:dyDescent="0.35">
      <c r="A220" s="159" t="s">
        <v>2779</v>
      </c>
      <c r="B220" s="67" t="s">
        <v>2641</v>
      </c>
      <c r="C220" s="50" t="s">
        <v>1338</v>
      </c>
      <c r="D220" s="139" t="s">
        <v>21</v>
      </c>
      <c r="E220" s="358"/>
      <c r="F220" s="568"/>
      <c r="G220" s="315">
        <f t="shared" si="99"/>
        <v>0</v>
      </c>
      <c r="H220" s="337"/>
      <c r="I220" s="314">
        <f t="shared" si="100"/>
        <v>0</v>
      </c>
      <c r="J220" s="337"/>
      <c r="K220" s="314">
        <f t="shared" si="101"/>
        <v>0</v>
      </c>
      <c r="L220" s="587"/>
      <c r="M220" s="585">
        <f t="shared" si="102"/>
        <v>0</v>
      </c>
      <c r="N220" s="337"/>
      <c r="O220" s="314">
        <f t="shared" si="103"/>
        <v>0</v>
      </c>
      <c r="P220" s="337"/>
      <c r="Q220" s="585">
        <f t="shared" si="104"/>
        <v>0</v>
      </c>
      <c r="R220" s="337"/>
      <c r="S220" s="314">
        <f t="shared" si="105"/>
        <v>0</v>
      </c>
      <c r="T220" s="337"/>
      <c r="U220" s="585">
        <f t="shared" si="106"/>
        <v>0</v>
      </c>
      <c r="V220" s="337"/>
      <c r="W220" s="314">
        <f t="shared" si="107"/>
        <v>0</v>
      </c>
      <c r="X220" s="337"/>
      <c r="Y220" s="585">
        <f t="shared" si="108"/>
        <v>0</v>
      </c>
      <c r="Z220" s="337"/>
      <c r="AA220" s="314">
        <f t="shared" si="109"/>
        <v>0</v>
      </c>
    </row>
    <row r="221" spans="1:27" s="18" customFormat="1" x14ac:dyDescent="0.35">
      <c r="A221" s="159" t="s">
        <v>2780</v>
      </c>
      <c r="B221" s="67" t="s">
        <v>2641</v>
      </c>
      <c r="C221" s="50" t="s">
        <v>1339</v>
      </c>
      <c r="D221" s="139" t="s">
        <v>21</v>
      </c>
      <c r="E221" s="358"/>
      <c r="F221" s="568"/>
      <c r="G221" s="315">
        <f t="shared" si="99"/>
        <v>0</v>
      </c>
      <c r="H221" s="337"/>
      <c r="I221" s="314">
        <f t="shared" si="100"/>
        <v>0</v>
      </c>
      <c r="J221" s="337"/>
      <c r="K221" s="314">
        <f t="shared" si="101"/>
        <v>0</v>
      </c>
      <c r="L221" s="587"/>
      <c r="M221" s="585">
        <f t="shared" si="102"/>
        <v>0</v>
      </c>
      <c r="N221" s="337"/>
      <c r="O221" s="314">
        <f t="shared" si="103"/>
        <v>0</v>
      </c>
      <c r="P221" s="337"/>
      <c r="Q221" s="585">
        <f t="shared" si="104"/>
        <v>0</v>
      </c>
      <c r="R221" s="337"/>
      <c r="S221" s="314">
        <f t="shared" si="105"/>
        <v>0</v>
      </c>
      <c r="T221" s="337"/>
      <c r="U221" s="585">
        <f t="shared" si="106"/>
        <v>0</v>
      </c>
      <c r="V221" s="337"/>
      <c r="W221" s="314">
        <f t="shared" si="107"/>
        <v>0</v>
      </c>
      <c r="X221" s="337"/>
      <c r="Y221" s="585">
        <f t="shared" si="108"/>
        <v>0</v>
      </c>
      <c r="Z221" s="337"/>
      <c r="AA221" s="314">
        <f t="shared" si="109"/>
        <v>0</v>
      </c>
    </row>
    <row r="222" spans="1:27" s="18" customFormat="1" x14ac:dyDescent="0.35">
      <c r="A222" s="159" t="s">
        <v>2781</v>
      </c>
      <c r="B222" s="67" t="s">
        <v>2641</v>
      </c>
      <c r="C222" s="50" t="s">
        <v>1340</v>
      </c>
      <c r="D222" s="139" t="s">
        <v>21</v>
      </c>
      <c r="E222" s="358"/>
      <c r="F222" s="568"/>
      <c r="G222" s="315">
        <f t="shared" si="99"/>
        <v>0</v>
      </c>
      <c r="H222" s="337"/>
      <c r="I222" s="314">
        <f t="shared" si="100"/>
        <v>0</v>
      </c>
      <c r="J222" s="337"/>
      <c r="K222" s="314">
        <f t="shared" si="101"/>
        <v>0</v>
      </c>
      <c r="L222" s="587"/>
      <c r="M222" s="585">
        <f t="shared" si="102"/>
        <v>0</v>
      </c>
      <c r="N222" s="337"/>
      <c r="O222" s="314">
        <f t="shared" si="103"/>
        <v>0</v>
      </c>
      <c r="P222" s="337"/>
      <c r="Q222" s="585">
        <f t="shared" si="104"/>
        <v>0</v>
      </c>
      <c r="R222" s="337"/>
      <c r="S222" s="314">
        <f t="shared" si="105"/>
        <v>0</v>
      </c>
      <c r="T222" s="337"/>
      <c r="U222" s="585">
        <f t="shared" si="106"/>
        <v>0</v>
      </c>
      <c r="V222" s="337"/>
      <c r="W222" s="314">
        <f t="shared" si="107"/>
        <v>0</v>
      </c>
      <c r="X222" s="337"/>
      <c r="Y222" s="585">
        <f t="shared" si="108"/>
        <v>0</v>
      </c>
      <c r="Z222" s="337"/>
      <c r="AA222" s="314">
        <f t="shared" si="109"/>
        <v>0</v>
      </c>
    </row>
    <row r="223" spans="1:27" s="18" customFormat="1" x14ac:dyDescent="0.35">
      <c r="A223" s="159" t="s">
        <v>2782</v>
      </c>
      <c r="B223" s="67" t="s">
        <v>2641</v>
      </c>
      <c r="C223" s="50" t="s">
        <v>1341</v>
      </c>
      <c r="D223" s="139" t="s">
        <v>21</v>
      </c>
      <c r="E223" s="358"/>
      <c r="F223" s="568"/>
      <c r="G223" s="315">
        <f t="shared" si="99"/>
        <v>0</v>
      </c>
      <c r="H223" s="337"/>
      <c r="I223" s="314">
        <f t="shared" si="100"/>
        <v>0</v>
      </c>
      <c r="J223" s="337"/>
      <c r="K223" s="314">
        <f t="shared" si="101"/>
        <v>0</v>
      </c>
      <c r="L223" s="587"/>
      <c r="M223" s="585">
        <f t="shared" si="102"/>
        <v>0</v>
      </c>
      <c r="N223" s="337"/>
      <c r="O223" s="314">
        <f t="shared" si="103"/>
        <v>0</v>
      </c>
      <c r="P223" s="337"/>
      <c r="Q223" s="585">
        <f t="shared" si="104"/>
        <v>0</v>
      </c>
      <c r="R223" s="337"/>
      <c r="S223" s="314">
        <f t="shared" si="105"/>
        <v>0</v>
      </c>
      <c r="T223" s="337"/>
      <c r="U223" s="585">
        <f t="shared" si="106"/>
        <v>0</v>
      </c>
      <c r="V223" s="337"/>
      <c r="W223" s="314">
        <f t="shared" si="107"/>
        <v>0</v>
      </c>
      <c r="X223" s="337"/>
      <c r="Y223" s="585">
        <f t="shared" si="108"/>
        <v>0</v>
      </c>
      <c r="Z223" s="337"/>
      <c r="AA223" s="314">
        <f t="shared" si="109"/>
        <v>0</v>
      </c>
    </row>
    <row r="224" spans="1:27" s="18" customFormat="1" x14ac:dyDescent="0.35">
      <c r="A224" s="159" t="s">
        <v>2783</v>
      </c>
      <c r="B224" s="67" t="s">
        <v>2641</v>
      </c>
      <c r="C224" s="50" t="s">
        <v>1342</v>
      </c>
      <c r="D224" s="139" t="s">
        <v>21</v>
      </c>
      <c r="E224" s="358"/>
      <c r="F224" s="568"/>
      <c r="G224" s="315">
        <f t="shared" si="99"/>
        <v>0</v>
      </c>
      <c r="H224" s="337"/>
      <c r="I224" s="314">
        <f t="shared" si="100"/>
        <v>0</v>
      </c>
      <c r="J224" s="337"/>
      <c r="K224" s="314">
        <f t="shared" si="101"/>
        <v>0</v>
      </c>
      <c r="L224" s="587"/>
      <c r="M224" s="585">
        <f t="shared" si="102"/>
        <v>0</v>
      </c>
      <c r="N224" s="337"/>
      <c r="O224" s="314">
        <f t="shared" si="103"/>
        <v>0</v>
      </c>
      <c r="P224" s="337"/>
      <c r="Q224" s="585">
        <f t="shared" si="104"/>
        <v>0</v>
      </c>
      <c r="R224" s="337"/>
      <c r="S224" s="314">
        <f t="shared" si="105"/>
        <v>0</v>
      </c>
      <c r="T224" s="337"/>
      <c r="U224" s="585">
        <f t="shared" si="106"/>
        <v>0</v>
      </c>
      <c r="V224" s="337"/>
      <c r="W224" s="314">
        <f t="shared" si="107"/>
        <v>0</v>
      </c>
      <c r="X224" s="337"/>
      <c r="Y224" s="585">
        <f t="shared" si="108"/>
        <v>0</v>
      </c>
      <c r="Z224" s="337"/>
      <c r="AA224" s="314">
        <f t="shared" si="109"/>
        <v>0</v>
      </c>
    </row>
    <row r="225" spans="1:27" s="18" customFormat="1" x14ac:dyDescent="0.35">
      <c r="A225" s="159" t="s">
        <v>2784</v>
      </c>
      <c r="B225" s="67" t="s">
        <v>2641</v>
      </c>
      <c r="C225" s="50" t="s">
        <v>1343</v>
      </c>
      <c r="D225" s="139" t="s">
        <v>21</v>
      </c>
      <c r="E225" s="358"/>
      <c r="F225" s="568"/>
      <c r="G225" s="315">
        <f t="shared" si="99"/>
        <v>0</v>
      </c>
      <c r="H225" s="337"/>
      <c r="I225" s="314">
        <f t="shared" si="100"/>
        <v>0</v>
      </c>
      <c r="J225" s="337"/>
      <c r="K225" s="314">
        <f t="shared" si="101"/>
        <v>0</v>
      </c>
      <c r="L225" s="587"/>
      <c r="M225" s="585">
        <f t="shared" si="102"/>
        <v>0</v>
      </c>
      <c r="N225" s="337"/>
      <c r="O225" s="314">
        <f t="shared" si="103"/>
        <v>0</v>
      </c>
      <c r="P225" s="337"/>
      <c r="Q225" s="585">
        <f t="shared" si="104"/>
        <v>0</v>
      </c>
      <c r="R225" s="337"/>
      <c r="S225" s="314">
        <f t="shared" si="105"/>
        <v>0</v>
      </c>
      <c r="T225" s="337"/>
      <c r="U225" s="585">
        <f t="shared" si="106"/>
        <v>0</v>
      </c>
      <c r="V225" s="337"/>
      <c r="W225" s="314">
        <f t="shared" si="107"/>
        <v>0</v>
      </c>
      <c r="X225" s="337"/>
      <c r="Y225" s="585">
        <f t="shared" si="108"/>
        <v>0</v>
      </c>
      <c r="Z225" s="337"/>
      <c r="AA225" s="314">
        <f t="shared" si="109"/>
        <v>0</v>
      </c>
    </row>
    <row r="226" spans="1:27" s="18" customFormat="1" x14ac:dyDescent="0.35">
      <c r="A226" s="159" t="s">
        <v>2785</v>
      </c>
      <c r="B226" s="67" t="s">
        <v>2641</v>
      </c>
      <c r="C226" s="50" t="s">
        <v>1344</v>
      </c>
      <c r="D226" s="139" t="s">
        <v>21</v>
      </c>
      <c r="E226" s="358"/>
      <c r="F226" s="568"/>
      <c r="G226" s="315">
        <f t="shared" si="99"/>
        <v>0</v>
      </c>
      <c r="H226" s="337"/>
      <c r="I226" s="314">
        <f t="shared" si="100"/>
        <v>0</v>
      </c>
      <c r="J226" s="337"/>
      <c r="K226" s="314">
        <f t="shared" si="101"/>
        <v>0</v>
      </c>
      <c r="L226" s="587"/>
      <c r="M226" s="585">
        <f t="shared" si="102"/>
        <v>0</v>
      </c>
      <c r="N226" s="337"/>
      <c r="O226" s="314">
        <f t="shared" si="103"/>
        <v>0</v>
      </c>
      <c r="P226" s="337"/>
      <c r="Q226" s="585">
        <f t="shared" si="104"/>
        <v>0</v>
      </c>
      <c r="R226" s="337"/>
      <c r="S226" s="314">
        <f t="shared" si="105"/>
        <v>0</v>
      </c>
      <c r="T226" s="337"/>
      <c r="U226" s="585">
        <f t="shared" si="106"/>
        <v>0</v>
      </c>
      <c r="V226" s="337"/>
      <c r="W226" s="314">
        <f t="shared" si="107"/>
        <v>0</v>
      </c>
      <c r="X226" s="337"/>
      <c r="Y226" s="585">
        <f t="shared" si="108"/>
        <v>0</v>
      </c>
      <c r="Z226" s="337"/>
      <c r="AA226" s="314">
        <f t="shared" si="109"/>
        <v>0</v>
      </c>
    </row>
    <row r="227" spans="1:27" s="18" customFormat="1" x14ac:dyDescent="0.35">
      <c r="A227" s="159" t="s">
        <v>2786</v>
      </c>
      <c r="B227" s="67" t="s">
        <v>2641</v>
      </c>
      <c r="C227" s="50" t="s">
        <v>1345</v>
      </c>
      <c r="D227" s="139" t="s">
        <v>21</v>
      </c>
      <c r="E227" s="358"/>
      <c r="F227" s="568"/>
      <c r="G227" s="315">
        <f t="shared" si="99"/>
        <v>0</v>
      </c>
      <c r="H227" s="337"/>
      <c r="I227" s="314">
        <f t="shared" si="100"/>
        <v>0</v>
      </c>
      <c r="J227" s="337"/>
      <c r="K227" s="314">
        <f t="shared" si="101"/>
        <v>0</v>
      </c>
      <c r="L227" s="587"/>
      <c r="M227" s="585">
        <f t="shared" si="102"/>
        <v>0</v>
      </c>
      <c r="N227" s="337"/>
      <c r="O227" s="314">
        <f t="shared" si="103"/>
        <v>0</v>
      </c>
      <c r="P227" s="337"/>
      <c r="Q227" s="585">
        <f t="shared" si="104"/>
        <v>0</v>
      </c>
      <c r="R227" s="337"/>
      <c r="S227" s="314">
        <f t="shared" si="105"/>
        <v>0</v>
      </c>
      <c r="T227" s="337"/>
      <c r="U227" s="585">
        <f t="shared" si="106"/>
        <v>0</v>
      </c>
      <c r="V227" s="337"/>
      <c r="W227" s="314">
        <f t="shared" si="107"/>
        <v>0</v>
      </c>
      <c r="X227" s="337"/>
      <c r="Y227" s="585">
        <f t="shared" si="108"/>
        <v>0</v>
      </c>
      <c r="Z227" s="337"/>
      <c r="AA227" s="314">
        <f t="shared" si="109"/>
        <v>0</v>
      </c>
    </row>
    <row r="228" spans="1:27" s="18" customFormat="1" x14ac:dyDescent="0.35">
      <c r="A228" s="159" t="s">
        <v>2787</v>
      </c>
      <c r="B228" s="67" t="s">
        <v>2641</v>
      </c>
      <c r="C228" s="50" t="s">
        <v>1346</v>
      </c>
      <c r="D228" s="139" t="s">
        <v>21</v>
      </c>
      <c r="E228" s="358"/>
      <c r="F228" s="568"/>
      <c r="G228" s="315">
        <f t="shared" si="99"/>
        <v>0</v>
      </c>
      <c r="H228" s="337"/>
      <c r="I228" s="314">
        <f t="shared" si="100"/>
        <v>0</v>
      </c>
      <c r="J228" s="337"/>
      <c r="K228" s="314">
        <f t="shared" si="101"/>
        <v>0</v>
      </c>
      <c r="L228" s="587"/>
      <c r="M228" s="585">
        <f t="shared" si="102"/>
        <v>0</v>
      </c>
      <c r="N228" s="337"/>
      <c r="O228" s="314">
        <f t="shared" si="103"/>
        <v>0</v>
      </c>
      <c r="P228" s="337"/>
      <c r="Q228" s="585">
        <f t="shared" si="104"/>
        <v>0</v>
      </c>
      <c r="R228" s="337"/>
      <c r="S228" s="314">
        <f t="shared" si="105"/>
        <v>0</v>
      </c>
      <c r="T228" s="337"/>
      <c r="U228" s="585">
        <f t="shared" si="106"/>
        <v>0</v>
      </c>
      <c r="V228" s="337"/>
      <c r="W228" s="314">
        <f t="shared" si="107"/>
        <v>0</v>
      </c>
      <c r="X228" s="337"/>
      <c r="Y228" s="585">
        <f t="shared" si="108"/>
        <v>0</v>
      </c>
      <c r="Z228" s="337"/>
      <c r="AA228" s="314">
        <f t="shared" si="109"/>
        <v>0</v>
      </c>
    </row>
    <row r="229" spans="1:27" s="18" customFormat="1" x14ac:dyDescent="0.35">
      <c r="A229" s="159" t="s">
        <v>2788</v>
      </c>
      <c r="B229" s="67" t="s">
        <v>2641</v>
      </c>
      <c r="C229" s="50" t="s">
        <v>1347</v>
      </c>
      <c r="D229" s="139" t="s">
        <v>21</v>
      </c>
      <c r="E229" s="358"/>
      <c r="F229" s="568"/>
      <c r="G229" s="315">
        <f t="shared" si="99"/>
        <v>0</v>
      </c>
      <c r="H229" s="337"/>
      <c r="I229" s="314">
        <f t="shared" si="100"/>
        <v>0</v>
      </c>
      <c r="J229" s="337"/>
      <c r="K229" s="314">
        <f t="shared" si="101"/>
        <v>0</v>
      </c>
      <c r="L229" s="587"/>
      <c r="M229" s="585">
        <f t="shared" si="102"/>
        <v>0</v>
      </c>
      <c r="N229" s="337"/>
      <c r="O229" s="314">
        <f t="shared" si="103"/>
        <v>0</v>
      </c>
      <c r="P229" s="337"/>
      <c r="Q229" s="585">
        <f t="shared" si="104"/>
        <v>0</v>
      </c>
      <c r="R229" s="337"/>
      <c r="S229" s="314">
        <f t="shared" si="105"/>
        <v>0</v>
      </c>
      <c r="T229" s="337"/>
      <c r="U229" s="585">
        <f t="shared" si="106"/>
        <v>0</v>
      </c>
      <c r="V229" s="337"/>
      <c r="W229" s="314">
        <f t="shared" si="107"/>
        <v>0</v>
      </c>
      <c r="X229" s="337"/>
      <c r="Y229" s="585">
        <f t="shared" si="108"/>
        <v>0</v>
      </c>
      <c r="Z229" s="337"/>
      <c r="AA229" s="314">
        <f t="shared" si="109"/>
        <v>0</v>
      </c>
    </row>
    <row r="230" spans="1:27" s="18" customFormat="1" x14ac:dyDescent="0.35">
      <c r="A230" s="159" t="s">
        <v>2789</v>
      </c>
      <c r="B230" s="67" t="s">
        <v>2641</v>
      </c>
      <c r="C230" s="50" t="s">
        <v>1348</v>
      </c>
      <c r="D230" s="139" t="s">
        <v>21</v>
      </c>
      <c r="E230" s="358"/>
      <c r="F230" s="568"/>
      <c r="G230" s="315">
        <f t="shared" si="99"/>
        <v>0</v>
      </c>
      <c r="H230" s="337"/>
      <c r="I230" s="314">
        <f t="shared" si="100"/>
        <v>0</v>
      </c>
      <c r="J230" s="337"/>
      <c r="K230" s="314">
        <f t="shared" si="101"/>
        <v>0</v>
      </c>
      <c r="L230" s="587"/>
      <c r="M230" s="585">
        <f t="shared" si="102"/>
        <v>0</v>
      </c>
      <c r="N230" s="337"/>
      <c r="O230" s="314">
        <f t="shared" si="103"/>
        <v>0</v>
      </c>
      <c r="P230" s="337"/>
      <c r="Q230" s="585">
        <f t="shared" si="104"/>
        <v>0</v>
      </c>
      <c r="R230" s="337"/>
      <c r="S230" s="314">
        <f t="shared" si="105"/>
        <v>0</v>
      </c>
      <c r="T230" s="337"/>
      <c r="U230" s="585">
        <f t="shared" si="106"/>
        <v>0</v>
      </c>
      <c r="V230" s="337"/>
      <c r="W230" s="314">
        <f t="shared" si="107"/>
        <v>0</v>
      </c>
      <c r="X230" s="337"/>
      <c r="Y230" s="585">
        <f t="shared" si="108"/>
        <v>0</v>
      </c>
      <c r="Z230" s="337"/>
      <c r="AA230" s="314">
        <f t="shared" si="109"/>
        <v>0</v>
      </c>
    </row>
    <row r="231" spans="1:27" s="18" customFormat="1" x14ac:dyDescent="0.35">
      <c r="A231" s="159" t="s">
        <v>2790</v>
      </c>
      <c r="B231" s="67" t="s">
        <v>2641</v>
      </c>
      <c r="C231" s="50" t="s">
        <v>1349</v>
      </c>
      <c r="D231" s="139" t="s">
        <v>21</v>
      </c>
      <c r="E231" s="358"/>
      <c r="F231" s="568"/>
      <c r="G231" s="315">
        <f t="shared" si="99"/>
        <v>0</v>
      </c>
      <c r="H231" s="337"/>
      <c r="I231" s="314">
        <f t="shared" si="100"/>
        <v>0</v>
      </c>
      <c r="J231" s="337"/>
      <c r="K231" s="314">
        <f t="shared" si="101"/>
        <v>0</v>
      </c>
      <c r="L231" s="587"/>
      <c r="M231" s="585">
        <f t="shared" si="102"/>
        <v>0</v>
      </c>
      <c r="N231" s="337"/>
      <c r="O231" s="314">
        <f t="shared" si="103"/>
        <v>0</v>
      </c>
      <c r="P231" s="337"/>
      <c r="Q231" s="585">
        <f t="shared" si="104"/>
        <v>0</v>
      </c>
      <c r="R231" s="337"/>
      <c r="S231" s="314">
        <f t="shared" si="105"/>
        <v>0</v>
      </c>
      <c r="T231" s="337"/>
      <c r="U231" s="585">
        <f t="shared" si="106"/>
        <v>0</v>
      </c>
      <c r="V231" s="337"/>
      <c r="W231" s="314">
        <f t="shared" si="107"/>
        <v>0</v>
      </c>
      <c r="X231" s="337"/>
      <c r="Y231" s="585">
        <f t="shared" si="108"/>
        <v>0</v>
      </c>
      <c r="Z231" s="337"/>
      <c r="AA231" s="314">
        <f t="shared" si="109"/>
        <v>0</v>
      </c>
    </row>
    <row r="232" spans="1:27" s="18" customFormat="1" x14ac:dyDescent="0.35">
      <c r="A232" s="159" t="s">
        <v>2791</v>
      </c>
      <c r="B232" s="67" t="s">
        <v>2641</v>
      </c>
      <c r="C232" s="50" t="s">
        <v>1350</v>
      </c>
      <c r="D232" s="139" t="s">
        <v>21</v>
      </c>
      <c r="E232" s="358"/>
      <c r="F232" s="568"/>
      <c r="G232" s="315">
        <f t="shared" si="99"/>
        <v>0</v>
      </c>
      <c r="H232" s="337"/>
      <c r="I232" s="314">
        <f t="shared" si="100"/>
        <v>0</v>
      </c>
      <c r="J232" s="337"/>
      <c r="K232" s="314">
        <f t="shared" si="101"/>
        <v>0</v>
      </c>
      <c r="L232" s="587"/>
      <c r="M232" s="585">
        <f t="shared" si="102"/>
        <v>0</v>
      </c>
      <c r="N232" s="337"/>
      <c r="O232" s="314">
        <f t="shared" si="103"/>
        <v>0</v>
      </c>
      <c r="P232" s="337"/>
      <c r="Q232" s="585">
        <f t="shared" si="104"/>
        <v>0</v>
      </c>
      <c r="R232" s="337"/>
      <c r="S232" s="314">
        <f t="shared" si="105"/>
        <v>0</v>
      </c>
      <c r="T232" s="337"/>
      <c r="U232" s="585">
        <f t="shared" si="106"/>
        <v>0</v>
      </c>
      <c r="V232" s="337"/>
      <c r="W232" s="314">
        <f t="shared" si="107"/>
        <v>0</v>
      </c>
      <c r="X232" s="337"/>
      <c r="Y232" s="585">
        <f t="shared" si="108"/>
        <v>0</v>
      </c>
      <c r="Z232" s="337"/>
      <c r="AA232" s="314">
        <f t="shared" si="109"/>
        <v>0</v>
      </c>
    </row>
    <row r="233" spans="1:27" s="18" customFormat="1" x14ac:dyDescent="0.35">
      <c r="A233" s="159" t="s">
        <v>2792</v>
      </c>
      <c r="B233" s="67" t="s">
        <v>2641</v>
      </c>
      <c r="C233" s="50" t="s">
        <v>1351</v>
      </c>
      <c r="D233" s="139" t="s">
        <v>21</v>
      </c>
      <c r="E233" s="358"/>
      <c r="F233" s="568"/>
      <c r="G233" s="315">
        <f t="shared" si="99"/>
        <v>0</v>
      </c>
      <c r="H233" s="337"/>
      <c r="I233" s="314">
        <f t="shared" si="100"/>
        <v>0</v>
      </c>
      <c r="J233" s="337"/>
      <c r="K233" s="314">
        <f t="shared" si="101"/>
        <v>0</v>
      </c>
      <c r="L233" s="587"/>
      <c r="M233" s="585">
        <f t="shared" si="102"/>
        <v>0</v>
      </c>
      <c r="N233" s="337"/>
      <c r="O233" s="314">
        <f t="shared" si="103"/>
        <v>0</v>
      </c>
      <c r="P233" s="337"/>
      <c r="Q233" s="585">
        <f t="shared" si="104"/>
        <v>0</v>
      </c>
      <c r="R233" s="337"/>
      <c r="S233" s="314">
        <f t="shared" si="105"/>
        <v>0</v>
      </c>
      <c r="T233" s="337"/>
      <c r="U233" s="585">
        <f t="shared" si="106"/>
        <v>0</v>
      </c>
      <c r="V233" s="337"/>
      <c r="W233" s="314">
        <f t="shared" si="107"/>
        <v>0</v>
      </c>
      <c r="X233" s="337"/>
      <c r="Y233" s="585">
        <f t="shared" si="108"/>
        <v>0</v>
      </c>
      <c r="Z233" s="337"/>
      <c r="AA233" s="314">
        <f t="shared" si="109"/>
        <v>0</v>
      </c>
    </row>
    <row r="234" spans="1:27" s="18" customFormat="1" x14ac:dyDescent="0.35">
      <c r="A234" s="159" t="s">
        <v>2793</v>
      </c>
      <c r="B234" s="67" t="s">
        <v>2641</v>
      </c>
      <c r="C234" s="50" t="s">
        <v>1352</v>
      </c>
      <c r="D234" s="139" t="s">
        <v>21</v>
      </c>
      <c r="E234" s="358"/>
      <c r="F234" s="568"/>
      <c r="G234" s="315">
        <f t="shared" si="99"/>
        <v>0</v>
      </c>
      <c r="H234" s="337"/>
      <c r="I234" s="314">
        <f t="shared" si="100"/>
        <v>0</v>
      </c>
      <c r="J234" s="337"/>
      <c r="K234" s="314">
        <f t="shared" si="101"/>
        <v>0</v>
      </c>
      <c r="L234" s="587"/>
      <c r="M234" s="585">
        <f t="shared" si="102"/>
        <v>0</v>
      </c>
      <c r="N234" s="337"/>
      <c r="O234" s="314">
        <f t="shared" si="103"/>
        <v>0</v>
      </c>
      <c r="P234" s="337"/>
      <c r="Q234" s="585">
        <f t="shared" si="104"/>
        <v>0</v>
      </c>
      <c r="R234" s="337"/>
      <c r="S234" s="314">
        <f t="shared" si="105"/>
        <v>0</v>
      </c>
      <c r="T234" s="337"/>
      <c r="U234" s="585">
        <f t="shared" si="106"/>
        <v>0</v>
      </c>
      <c r="V234" s="337"/>
      <c r="W234" s="314">
        <f t="shared" si="107"/>
        <v>0</v>
      </c>
      <c r="X234" s="337"/>
      <c r="Y234" s="585">
        <f t="shared" si="108"/>
        <v>0</v>
      </c>
      <c r="Z234" s="337"/>
      <c r="AA234" s="314">
        <f t="shared" si="109"/>
        <v>0</v>
      </c>
    </row>
    <row r="235" spans="1:27" s="18" customFormat="1" x14ac:dyDescent="0.35">
      <c r="A235" s="159" t="s">
        <v>2794</v>
      </c>
      <c r="B235" s="67" t="s">
        <v>2641</v>
      </c>
      <c r="C235" s="50" t="s">
        <v>1353</v>
      </c>
      <c r="D235" s="139" t="s">
        <v>21</v>
      </c>
      <c r="E235" s="358"/>
      <c r="F235" s="568"/>
      <c r="G235" s="315">
        <f t="shared" si="99"/>
        <v>0</v>
      </c>
      <c r="H235" s="337"/>
      <c r="I235" s="314">
        <f t="shared" si="100"/>
        <v>0</v>
      </c>
      <c r="J235" s="337"/>
      <c r="K235" s="314">
        <f t="shared" si="101"/>
        <v>0</v>
      </c>
      <c r="L235" s="587"/>
      <c r="M235" s="585">
        <f t="shared" si="102"/>
        <v>0</v>
      </c>
      <c r="N235" s="337"/>
      <c r="O235" s="314">
        <f t="shared" si="103"/>
        <v>0</v>
      </c>
      <c r="P235" s="337"/>
      <c r="Q235" s="585">
        <f t="shared" si="104"/>
        <v>0</v>
      </c>
      <c r="R235" s="337"/>
      <c r="S235" s="314">
        <f t="shared" si="105"/>
        <v>0</v>
      </c>
      <c r="T235" s="337"/>
      <c r="U235" s="585">
        <f t="shared" si="106"/>
        <v>0</v>
      </c>
      <c r="V235" s="337"/>
      <c r="W235" s="314">
        <f t="shared" si="107"/>
        <v>0</v>
      </c>
      <c r="X235" s="337"/>
      <c r="Y235" s="585">
        <f t="shared" si="108"/>
        <v>0</v>
      </c>
      <c r="Z235" s="337"/>
      <c r="AA235" s="314">
        <f t="shared" si="109"/>
        <v>0</v>
      </c>
    </row>
    <row r="236" spans="1:27" s="18" customFormat="1" x14ac:dyDescent="0.35">
      <c r="A236" s="159" t="s">
        <v>2795</v>
      </c>
      <c r="B236" s="67" t="s">
        <v>2641</v>
      </c>
      <c r="C236" s="50" t="s">
        <v>1354</v>
      </c>
      <c r="D236" s="139" t="s">
        <v>21</v>
      </c>
      <c r="E236" s="358"/>
      <c r="F236" s="568"/>
      <c r="G236" s="315">
        <f t="shared" si="99"/>
        <v>0</v>
      </c>
      <c r="H236" s="337"/>
      <c r="I236" s="314">
        <f t="shared" si="100"/>
        <v>0</v>
      </c>
      <c r="J236" s="337"/>
      <c r="K236" s="314">
        <f t="shared" si="101"/>
        <v>0</v>
      </c>
      <c r="L236" s="587"/>
      <c r="M236" s="585">
        <f t="shared" si="102"/>
        <v>0</v>
      </c>
      <c r="N236" s="337"/>
      <c r="O236" s="314">
        <f t="shared" si="103"/>
        <v>0</v>
      </c>
      <c r="P236" s="337"/>
      <c r="Q236" s="585">
        <f t="shared" si="104"/>
        <v>0</v>
      </c>
      <c r="R236" s="337"/>
      <c r="S236" s="314">
        <f t="shared" si="105"/>
        <v>0</v>
      </c>
      <c r="T236" s="337"/>
      <c r="U236" s="585">
        <f t="shared" si="106"/>
        <v>0</v>
      </c>
      <c r="V236" s="337"/>
      <c r="W236" s="314">
        <f t="shared" si="107"/>
        <v>0</v>
      </c>
      <c r="X236" s="337"/>
      <c r="Y236" s="585">
        <f t="shared" si="108"/>
        <v>0</v>
      </c>
      <c r="Z236" s="337"/>
      <c r="AA236" s="314">
        <f t="shared" si="109"/>
        <v>0</v>
      </c>
    </row>
    <row r="237" spans="1:27" s="18" customFormat="1" x14ac:dyDescent="0.35">
      <c r="A237" s="159" t="s">
        <v>2796</v>
      </c>
      <c r="B237" s="67" t="s">
        <v>2641</v>
      </c>
      <c r="C237" s="50" t="s">
        <v>1355</v>
      </c>
      <c r="D237" s="139" t="s">
        <v>21</v>
      </c>
      <c r="E237" s="358"/>
      <c r="F237" s="568"/>
      <c r="G237" s="315">
        <f t="shared" si="99"/>
        <v>0</v>
      </c>
      <c r="H237" s="337"/>
      <c r="I237" s="314">
        <f t="shared" si="100"/>
        <v>0</v>
      </c>
      <c r="J237" s="337"/>
      <c r="K237" s="314">
        <f t="shared" si="101"/>
        <v>0</v>
      </c>
      <c r="L237" s="587"/>
      <c r="M237" s="585">
        <f t="shared" si="102"/>
        <v>0</v>
      </c>
      <c r="N237" s="337"/>
      <c r="O237" s="314">
        <f t="shared" si="103"/>
        <v>0</v>
      </c>
      <c r="P237" s="337"/>
      <c r="Q237" s="585">
        <f t="shared" si="104"/>
        <v>0</v>
      </c>
      <c r="R237" s="337"/>
      <c r="S237" s="314">
        <f t="shared" si="105"/>
        <v>0</v>
      </c>
      <c r="T237" s="337"/>
      <c r="U237" s="585">
        <f t="shared" si="106"/>
        <v>0</v>
      </c>
      <c r="V237" s="337"/>
      <c r="W237" s="314">
        <f t="shared" si="107"/>
        <v>0</v>
      </c>
      <c r="X237" s="337"/>
      <c r="Y237" s="585">
        <f t="shared" si="108"/>
        <v>0</v>
      </c>
      <c r="Z237" s="337"/>
      <c r="AA237" s="314">
        <f t="shared" si="109"/>
        <v>0</v>
      </c>
    </row>
    <row r="238" spans="1:27" s="18" customFormat="1" x14ac:dyDescent="0.35">
      <c r="A238" s="159" t="s">
        <v>2797</v>
      </c>
      <c r="B238" s="67" t="s">
        <v>2641</v>
      </c>
      <c r="C238" s="50" t="s">
        <v>1356</v>
      </c>
      <c r="D238" s="139" t="s">
        <v>21</v>
      </c>
      <c r="E238" s="358"/>
      <c r="F238" s="568"/>
      <c r="G238" s="315">
        <f t="shared" si="99"/>
        <v>0</v>
      </c>
      <c r="H238" s="337"/>
      <c r="I238" s="314">
        <f t="shared" si="100"/>
        <v>0</v>
      </c>
      <c r="J238" s="337"/>
      <c r="K238" s="314">
        <f t="shared" si="101"/>
        <v>0</v>
      </c>
      <c r="L238" s="587"/>
      <c r="M238" s="585">
        <f t="shared" si="102"/>
        <v>0</v>
      </c>
      <c r="N238" s="337"/>
      <c r="O238" s="314">
        <f t="shared" si="103"/>
        <v>0</v>
      </c>
      <c r="P238" s="337"/>
      <c r="Q238" s="585">
        <f t="shared" si="104"/>
        <v>0</v>
      </c>
      <c r="R238" s="337"/>
      <c r="S238" s="314">
        <f t="shared" si="105"/>
        <v>0</v>
      </c>
      <c r="T238" s="337"/>
      <c r="U238" s="585">
        <f t="shared" si="106"/>
        <v>0</v>
      </c>
      <c r="V238" s="337"/>
      <c r="W238" s="314">
        <f t="shared" si="107"/>
        <v>0</v>
      </c>
      <c r="X238" s="337"/>
      <c r="Y238" s="585">
        <f t="shared" si="108"/>
        <v>0</v>
      </c>
      <c r="Z238" s="337"/>
      <c r="AA238" s="314">
        <f t="shared" si="109"/>
        <v>0</v>
      </c>
    </row>
    <row r="239" spans="1:27" s="18" customFormat="1" x14ac:dyDescent="0.35">
      <c r="A239" s="159" t="s">
        <v>2798</v>
      </c>
      <c r="B239" s="67" t="s">
        <v>2641</v>
      </c>
      <c r="C239" s="50" t="s">
        <v>1357</v>
      </c>
      <c r="D239" s="139" t="s">
        <v>21</v>
      </c>
      <c r="E239" s="358"/>
      <c r="F239" s="568"/>
      <c r="G239" s="315">
        <f t="shared" si="99"/>
        <v>0</v>
      </c>
      <c r="H239" s="337"/>
      <c r="I239" s="314">
        <f t="shared" si="100"/>
        <v>0</v>
      </c>
      <c r="J239" s="337"/>
      <c r="K239" s="314">
        <f t="shared" si="101"/>
        <v>0</v>
      </c>
      <c r="L239" s="587"/>
      <c r="M239" s="585">
        <f t="shared" si="102"/>
        <v>0</v>
      </c>
      <c r="N239" s="337"/>
      <c r="O239" s="314">
        <f t="shared" si="103"/>
        <v>0</v>
      </c>
      <c r="P239" s="337"/>
      <c r="Q239" s="585">
        <f t="shared" si="104"/>
        <v>0</v>
      </c>
      <c r="R239" s="337"/>
      <c r="S239" s="314">
        <f t="shared" si="105"/>
        <v>0</v>
      </c>
      <c r="T239" s="337"/>
      <c r="U239" s="585">
        <f t="shared" si="106"/>
        <v>0</v>
      </c>
      <c r="V239" s="337"/>
      <c r="W239" s="314">
        <f t="shared" si="107"/>
        <v>0</v>
      </c>
      <c r="X239" s="337"/>
      <c r="Y239" s="585">
        <f t="shared" si="108"/>
        <v>0</v>
      </c>
      <c r="Z239" s="337"/>
      <c r="AA239" s="314">
        <f t="shared" si="109"/>
        <v>0</v>
      </c>
    </row>
    <row r="240" spans="1:27" s="18" customFormat="1" x14ac:dyDescent="0.35">
      <c r="A240" s="159" t="s">
        <v>2799</v>
      </c>
      <c r="B240" s="67" t="s">
        <v>2641</v>
      </c>
      <c r="C240" s="50" t="s">
        <v>1358</v>
      </c>
      <c r="D240" s="139" t="s">
        <v>21</v>
      </c>
      <c r="E240" s="358"/>
      <c r="F240" s="568"/>
      <c r="G240" s="315">
        <f t="shared" si="99"/>
        <v>0</v>
      </c>
      <c r="H240" s="337"/>
      <c r="I240" s="314">
        <f t="shared" si="100"/>
        <v>0</v>
      </c>
      <c r="J240" s="337"/>
      <c r="K240" s="314">
        <f t="shared" si="101"/>
        <v>0</v>
      </c>
      <c r="L240" s="587"/>
      <c r="M240" s="585">
        <f t="shared" si="102"/>
        <v>0</v>
      </c>
      <c r="N240" s="337"/>
      <c r="O240" s="314">
        <f t="shared" si="103"/>
        <v>0</v>
      </c>
      <c r="P240" s="337"/>
      <c r="Q240" s="585">
        <f t="shared" si="104"/>
        <v>0</v>
      </c>
      <c r="R240" s="337"/>
      <c r="S240" s="314">
        <f t="shared" si="105"/>
        <v>0</v>
      </c>
      <c r="T240" s="337"/>
      <c r="U240" s="585">
        <f t="shared" si="106"/>
        <v>0</v>
      </c>
      <c r="V240" s="337"/>
      <c r="W240" s="314">
        <f t="shared" si="107"/>
        <v>0</v>
      </c>
      <c r="X240" s="337"/>
      <c r="Y240" s="585">
        <f t="shared" si="108"/>
        <v>0</v>
      </c>
      <c r="Z240" s="337"/>
      <c r="AA240" s="314">
        <f t="shared" si="109"/>
        <v>0</v>
      </c>
    </row>
    <row r="241" spans="1:27" s="18" customFormat="1" x14ac:dyDescent="0.35">
      <c r="A241" s="159" t="s">
        <v>2800</v>
      </c>
      <c r="B241" s="67" t="s">
        <v>2641</v>
      </c>
      <c r="C241" s="50" t="s">
        <v>1360</v>
      </c>
      <c r="D241" s="139" t="s">
        <v>21</v>
      </c>
      <c r="E241" s="358"/>
      <c r="F241" s="568"/>
      <c r="G241" s="315">
        <f t="shared" si="99"/>
        <v>0</v>
      </c>
      <c r="H241" s="337"/>
      <c r="I241" s="314">
        <f t="shared" si="100"/>
        <v>0</v>
      </c>
      <c r="J241" s="337"/>
      <c r="K241" s="314">
        <f t="shared" si="101"/>
        <v>0</v>
      </c>
      <c r="L241" s="587"/>
      <c r="M241" s="585">
        <f t="shared" si="102"/>
        <v>0</v>
      </c>
      <c r="N241" s="337"/>
      <c r="O241" s="314">
        <f t="shared" si="103"/>
        <v>0</v>
      </c>
      <c r="P241" s="337"/>
      <c r="Q241" s="585">
        <f t="shared" si="104"/>
        <v>0</v>
      </c>
      <c r="R241" s="337"/>
      <c r="S241" s="314">
        <f t="shared" si="105"/>
        <v>0</v>
      </c>
      <c r="T241" s="337"/>
      <c r="U241" s="585">
        <f t="shared" si="106"/>
        <v>0</v>
      </c>
      <c r="V241" s="337"/>
      <c r="W241" s="314">
        <f t="shared" si="107"/>
        <v>0</v>
      </c>
      <c r="X241" s="337"/>
      <c r="Y241" s="585">
        <f t="shared" si="108"/>
        <v>0</v>
      </c>
      <c r="Z241" s="337"/>
      <c r="AA241" s="314">
        <f t="shared" si="109"/>
        <v>0</v>
      </c>
    </row>
    <row r="242" spans="1:27" s="18" customFormat="1" x14ac:dyDescent="0.35">
      <c r="A242" s="159" t="s">
        <v>2801</v>
      </c>
      <c r="B242" s="67" t="s">
        <v>2641</v>
      </c>
      <c r="C242" s="50" t="s">
        <v>1359</v>
      </c>
      <c r="D242" s="139" t="s">
        <v>21</v>
      </c>
      <c r="E242" s="358"/>
      <c r="F242" s="568"/>
      <c r="G242" s="315">
        <f t="shared" si="99"/>
        <v>0</v>
      </c>
      <c r="H242" s="337"/>
      <c r="I242" s="314">
        <f t="shared" si="100"/>
        <v>0</v>
      </c>
      <c r="J242" s="337"/>
      <c r="K242" s="314">
        <f t="shared" si="101"/>
        <v>0</v>
      </c>
      <c r="L242" s="587"/>
      <c r="M242" s="585">
        <f t="shared" si="102"/>
        <v>0</v>
      </c>
      <c r="N242" s="337"/>
      <c r="O242" s="314">
        <f t="shared" si="103"/>
        <v>0</v>
      </c>
      <c r="P242" s="337"/>
      <c r="Q242" s="585">
        <f t="shared" si="104"/>
        <v>0</v>
      </c>
      <c r="R242" s="337"/>
      <c r="S242" s="314">
        <f t="shared" si="105"/>
        <v>0</v>
      </c>
      <c r="T242" s="337"/>
      <c r="U242" s="585">
        <f t="shared" si="106"/>
        <v>0</v>
      </c>
      <c r="V242" s="337"/>
      <c r="W242" s="314">
        <f t="shared" si="107"/>
        <v>0</v>
      </c>
      <c r="X242" s="337"/>
      <c r="Y242" s="585">
        <f t="shared" si="108"/>
        <v>0</v>
      </c>
      <c r="Z242" s="337"/>
      <c r="AA242" s="314">
        <f t="shared" si="109"/>
        <v>0</v>
      </c>
    </row>
    <row r="243" spans="1:27" s="18" customFormat="1" x14ac:dyDescent="0.35">
      <c r="A243" s="159" t="s">
        <v>2802</v>
      </c>
      <c r="B243" s="67" t="s">
        <v>2641</v>
      </c>
      <c r="C243" s="50" t="s">
        <v>1361</v>
      </c>
      <c r="D243" s="139" t="s">
        <v>21</v>
      </c>
      <c r="E243" s="358"/>
      <c r="F243" s="568"/>
      <c r="G243" s="315">
        <f t="shared" si="99"/>
        <v>0</v>
      </c>
      <c r="H243" s="337"/>
      <c r="I243" s="314">
        <f t="shared" si="100"/>
        <v>0</v>
      </c>
      <c r="J243" s="337"/>
      <c r="K243" s="314">
        <f t="shared" si="101"/>
        <v>0</v>
      </c>
      <c r="L243" s="587"/>
      <c r="M243" s="585">
        <f t="shared" si="102"/>
        <v>0</v>
      </c>
      <c r="N243" s="337"/>
      <c r="O243" s="314">
        <f t="shared" si="103"/>
        <v>0</v>
      </c>
      <c r="P243" s="337"/>
      <c r="Q243" s="585">
        <f t="shared" si="104"/>
        <v>0</v>
      </c>
      <c r="R243" s="337"/>
      <c r="S243" s="314">
        <f t="shared" si="105"/>
        <v>0</v>
      </c>
      <c r="T243" s="337"/>
      <c r="U243" s="585">
        <f t="shared" si="106"/>
        <v>0</v>
      </c>
      <c r="V243" s="337"/>
      <c r="W243" s="314">
        <f t="shared" si="107"/>
        <v>0</v>
      </c>
      <c r="X243" s="337"/>
      <c r="Y243" s="585">
        <f t="shared" si="108"/>
        <v>0</v>
      </c>
      <c r="Z243" s="337"/>
      <c r="AA243" s="314">
        <f t="shared" si="109"/>
        <v>0</v>
      </c>
    </row>
    <row r="244" spans="1:27" s="18" customFormat="1" x14ac:dyDescent="0.35">
      <c r="A244" s="159" t="s">
        <v>2803</v>
      </c>
      <c r="B244" s="67" t="s">
        <v>2641</v>
      </c>
      <c r="C244" s="50" t="s">
        <v>1362</v>
      </c>
      <c r="D244" s="139" t="s">
        <v>21</v>
      </c>
      <c r="E244" s="358"/>
      <c r="F244" s="568"/>
      <c r="G244" s="315">
        <f t="shared" si="99"/>
        <v>0</v>
      </c>
      <c r="H244" s="337"/>
      <c r="I244" s="314">
        <f t="shared" si="100"/>
        <v>0</v>
      </c>
      <c r="J244" s="337"/>
      <c r="K244" s="314">
        <f t="shared" si="101"/>
        <v>0</v>
      </c>
      <c r="L244" s="587"/>
      <c r="M244" s="585">
        <f t="shared" si="102"/>
        <v>0</v>
      </c>
      <c r="N244" s="337"/>
      <c r="O244" s="314">
        <f t="shared" si="103"/>
        <v>0</v>
      </c>
      <c r="P244" s="337"/>
      <c r="Q244" s="585">
        <f t="shared" si="104"/>
        <v>0</v>
      </c>
      <c r="R244" s="337"/>
      <c r="S244" s="314">
        <f t="shared" si="105"/>
        <v>0</v>
      </c>
      <c r="T244" s="337"/>
      <c r="U244" s="585">
        <f t="shared" si="106"/>
        <v>0</v>
      </c>
      <c r="V244" s="337"/>
      <c r="W244" s="314">
        <f t="shared" si="107"/>
        <v>0</v>
      </c>
      <c r="X244" s="337"/>
      <c r="Y244" s="585">
        <f t="shared" si="108"/>
        <v>0</v>
      </c>
      <c r="Z244" s="337"/>
      <c r="AA244" s="314">
        <f t="shared" si="109"/>
        <v>0</v>
      </c>
    </row>
    <row r="245" spans="1:27" s="18" customFormat="1" x14ac:dyDescent="0.35">
      <c r="A245" s="159" t="s">
        <v>2804</v>
      </c>
      <c r="B245" s="67" t="s">
        <v>2641</v>
      </c>
      <c r="C245" s="50" t="s">
        <v>1363</v>
      </c>
      <c r="D245" s="139" t="s">
        <v>21</v>
      </c>
      <c r="E245" s="358"/>
      <c r="F245" s="568"/>
      <c r="G245" s="315">
        <f t="shared" si="99"/>
        <v>0</v>
      </c>
      <c r="H245" s="337"/>
      <c r="I245" s="314">
        <f t="shared" si="100"/>
        <v>0</v>
      </c>
      <c r="J245" s="337"/>
      <c r="K245" s="314">
        <f t="shared" si="101"/>
        <v>0</v>
      </c>
      <c r="L245" s="587"/>
      <c r="M245" s="585">
        <f t="shared" si="102"/>
        <v>0</v>
      </c>
      <c r="N245" s="337"/>
      <c r="O245" s="314">
        <f t="shared" si="103"/>
        <v>0</v>
      </c>
      <c r="P245" s="337"/>
      <c r="Q245" s="585">
        <f t="shared" si="104"/>
        <v>0</v>
      </c>
      <c r="R245" s="337"/>
      <c r="S245" s="314">
        <f t="shared" si="105"/>
        <v>0</v>
      </c>
      <c r="T245" s="337"/>
      <c r="U245" s="585">
        <f t="shared" si="106"/>
        <v>0</v>
      </c>
      <c r="V245" s="337"/>
      <c r="W245" s="314">
        <f t="shared" si="107"/>
        <v>0</v>
      </c>
      <c r="X245" s="337"/>
      <c r="Y245" s="585">
        <f t="shared" si="108"/>
        <v>0</v>
      </c>
      <c r="Z245" s="337"/>
      <c r="AA245" s="314">
        <f t="shared" si="109"/>
        <v>0</v>
      </c>
    </row>
    <row r="246" spans="1:27" s="18" customFormat="1" x14ac:dyDescent="0.35">
      <c r="A246" s="159" t="s">
        <v>2805</v>
      </c>
      <c r="B246" s="67" t="s">
        <v>2641</v>
      </c>
      <c r="C246" s="50" t="s">
        <v>1364</v>
      </c>
      <c r="D246" s="139" t="s">
        <v>21</v>
      </c>
      <c r="E246" s="358"/>
      <c r="F246" s="568"/>
      <c r="G246" s="315">
        <f t="shared" si="99"/>
        <v>0</v>
      </c>
      <c r="H246" s="337"/>
      <c r="I246" s="314">
        <f t="shared" si="100"/>
        <v>0</v>
      </c>
      <c r="J246" s="337"/>
      <c r="K246" s="314">
        <f t="shared" si="101"/>
        <v>0</v>
      </c>
      <c r="L246" s="587"/>
      <c r="M246" s="585">
        <f t="shared" si="102"/>
        <v>0</v>
      </c>
      <c r="N246" s="337"/>
      <c r="O246" s="314">
        <f t="shared" si="103"/>
        <v>0</v>
      </c>
      <c r="P246" s="337"/>
      <c r="Q246" s="585">
        <f t="shared" si="104"/>
        <v>0</v>
      </c>
      <c r="R246" s="337"/>
      <c r="S246" s="314">
        <f t="shared" si="105"/>
        <v>0</v>
      </c>
      <c r="T246" s="337"/>
      <c r="U246" s="585">
        <f t="shared" si="106"/>
        <v>0</v>
      </c>
      <c r="V246" s="337"/>
      <c r="W246" s="314">
        <f t="shared" si="107"/>
        <v>0</v>
      </c>
      <c r="X246" s="337"/>
      <c r="Y246" s="585">
        <f t="shared" si="108"/>
        <v>0</v>
      </c>
      <c r="Z246" s="337"/>
      <c r="AA246" s="314">
        <f t="shared" si="109"/>
        <v>0</v>
      </c>
    </row>
    <row r="247" spans="1:27" s="18" customFormat="1" x14ac:dyDescent="0.35">
      <c r="A247" s="159" t="s">
        <v>2806</v>
      </c>
      <c r="B247" s="67" t="s">
        <v>2641</v>
      </c>
      <c r="C247" s="50" t="s">
        <v>730</v>
      </c>
      <c r="D247" s="139" t="s">
        <v>21</v>
      </c>
      <c r="E247" s="358"/>
      <c r="F247" s="568"/>
      <c r="G247" s="315">
        <f t="shared" si="99"/>
        <v>0</v>
      </c>
      <c r="H247" s="337"/>
      <c r="I247" s="314">
        <f t="shared" si="100"/>
        <v>0</v>
      </c>
      <c r="J247" s="337"/>
      <c r="K247" s="314">
        <f t="shared" si="101"/>
        <v>0</v>
      </c>
      <c r="L247" s="587"/>
      <c r="M247" s="585">
        <f t="shared" si="102"/>
        <v>0</v>
      </c>
      <c r="N247" s="337"/>
      <c r="O247" s="314">
        <f t="shared" si="103"/>
        <v>0</v>
      </c>
      <c r="P247" s="337"/>
      <c r="Q247" s="585">
        <f t="shared" si="104"/>
        <v>0</v>
      </c>
      <c r="R247" s="337"/>
      <c r="S247" s="314">
        <f t="shared" si="105"/>
        <v>0</v>
      </c>
      <c r="T247" s="337"/>
      <c r="U247" s="585">
        <f t="shared" si="106"/>
        <v>0</v>
      </c>
      <c r="V247" s="337"/>
      <c r="W247" s="314">
        <f t="shared" si="107"/>
        <v>0</v>
      </c>
      <c r="X247" s="337"/>
      <c r="Y247" s="585">
        <f t="shared" si="108"/>
        <v>0</v>
      </c>
      <c r="Z247" s="337"/>
      <c r="AA247" s="314">
        <f t="shared" si="109"/>
        <v>0</v>
      </c>
    </row>
    <row r="248" spans="1:27" s="18" customFormat="1" x14ac:dyDescent="0.35">
      <c r="A248" s="159" t="s">
        <v>2807</v>
      </c>
      <c r="B248" s="67" t="s">
        <v>2641</v>
      </c>
      <c r="C248" s="50" t="s">
        <v>731</v>
      </c>
      <c r="D248" s="139" t="s">
        <v>21</v>
      </c>
      <c r="E248" s="358"/>
      <c r="F248" s="568"/>
      <c r="G248" s="315">
        <f t="shared" si="99"/>
        <v>0</v>
      </c>
      <c r="H248" s="337"/>
      <c r="I248" s="314">
        <f t="shared" si="100"/>
        <v>0</v>
      </c>
      <c r="J248" s="337"/>
      <c r="K248" s="314">
        <f t="shared" si="101"/>
        <v>0</v>
      </c>
      <c r="L248" s="587"/>
      <c r="M248" s="585">
        <f t="shared" si="102"/>
        <v>0</v>
      </c>
      <c r="N248" s="337"/>
      <c r="O248" s="314">
        <f t="shared" si="103"/>
        <v>0</v>
      </c>
      <c r="P248" s="337"/>
      <c r="Q248" s="585">
        <f t="shared" si="104"/>
        <v>0</v>
      </c>
      <c r="R248" s="337"/>
      <c r="S248" s="314">
        <f t="shared" si="105"/>
        <v>0</v>
      </c>
      <c r="T248" s="337"/>
      <c r="U248" s="585">
        <f t="shared" si="106"/>
        <v>0</v>
      </c>
      <c r="V248" s="337"/>
      <c r="W248" s="314">
        <f t="shared" si="107"/>
        <v>0</v>
      </c>
      <c r="X248" s="337"/>
      <c r="Y248" s="585">
        <f t="shared" si="108"/>
        <v>0</v>
      </c>
      <c r="Z248" s="337"/>
      <c r="AA248" s="314">
        <f t="shared" si="109"/>
        <v>0</v>
      </c>
    </row>
    <row r="249" spans="1:27" s="18" customFormat="1" x14ac:dyDescent="0.35">
      <c r="A249" s="159" t="s">
        <v>2808</v>
      </c>
      <c r="B249" s="67" t="s">
        <v>2641</v>
      </c>
      <c r="C249" s="50" t="s">
        <v>732</v>
      </c>
      <c r="D249" s="139" t="s">
        <v>21</v>
      </c>
      <c r="E249" s="358"/>
      <c r="F249" s="568"/>
      <c r="G249" s="315">
        <f t="shared" si="99"/>
        <v>0</v>
      </c>
      <c r="H249" s="337"/>
      <c r="I249" s="314">
        <f t="shared" si="100"/>
        <v>0</v>
      </c>
      <c r="J249" s="337"/>
      <c r="K249" s="314">
        <f t="shared" si="101"/>
        <v>0</v>
      </c>
      <c r="L249" s="587"/>
      <c r="M249" s="585">
        <f t="shared" si="102"/>
        <v>0</v>
      </c>
      <c r="N249" s="337"/>
      <c r="O249" s="314">
        <f t="shared" si="103"/>
        <v>0</v>
      </c>
      <c r="P249" s="337"/>
      <c r="Q249" s="585">
        <f t="shared" si="104"/>
        <v>0</v>
      </c>
      <c r="R249" s="337"/>
      <c r="S249" s="314">
        <f t="shared" si="105"/>
        <v>0</v>
      </c>
      <c r="T249" s="337"/>
      <c r="U249" s="585">
        <f t="shared" si="106"/>
        <v>0</v>
      </c>
      <c r="V249" s="337"/>
      <c r="W249" s="314">
        <f t="shared" si="107"/>
        <v>0</v>
      </c>
      <c r="X249" s="337"/>
      <c r="Y249" s="585">
        <f t="shared" si="108"/>
        <v>0</v>
      </c>
      <c r="Z249" s="337"/>
      <c r="AA249" s="314">
        <f t="shared" si="109"/>
        <v>0</v>
      </c>
    </row>
    <row r="250" spans="1:27" s="18" customFormat="1" x14ac:dyDescent="0.35">
      <c r="A250" s="159" t="s">
        <v>2809</v>
      </c>
      <c r="B250" s="67" t="s">
        <v>2641</v>
      </c>
      <c r="C250" s="50" t="s">
        <v>733</v>
      </c>
      <c r="D250" s="139" t="s">
        <v>21</v>
      </c>
      <c r="E250" s="358"/>
      <c r="F250" s="568"/>
      <c r="G250" s="315">
        <f t="shared" si="99"/>
        <v>0</v>
      </c>
      <c r="H250" s="337"/>
      <c r="I250" s="314">
        <f t="shared" si="100"/>
        <v>0</v>
      </c>
      <c r="J250" s="337"/>
      <c r="K250" s="314">
        <f t="shared" si="101"/>
        <v>0</v>
      </c>
      <c r="L250" s="587"/>
      <c r="M250" s="585">
        <f t="shared" si="102"/>
        <v>0</v>
      </c>
      <c r="N250" s="337"/>
      <c r="O250" s="314">
        <f t="shared" si="103"/>
        <v>0</v>
      </c>
      <c r="P250" s="337"/>
      <c r="Q250" s="585">
        <f t="shared" si="104"/>
        <v>0</v>
      </c>
      <c r="R250" s="337"/>
      <c r="S250" s="314">
        <f t="shared" si="105"/>
        <v>0</v>
      </c>
      <c r="T250" s="337"/>
      <c r="U250" s="585">
        <f t="shared" si="106"/>
        <v>0</v>
      </c>
      <c r="V250" s="337"/>
      <c r="W250" s="314">
        <f t="shared" si="107"/>
        <v>0</v>
      </c>
      <c r="X250" s="337"/>
      <c r="Y250" s="585">
        <f t="shared" si="108"/>
        <v>0</v>
      </c>
      <c r="Z250" s="337"/>
      <c r="AA250" s="314">
        <f t="shared" si="109"/>
        <v>0</v>
      </c>
    </row>
    <row r="251" spans="1:27" s="18" customFormat="1" x14ac:dyDescent="0.35">
      <c r="A251" s="159" t="s">
        <v>2810</v>
      </c>
      <c r="B251" s="67" t="s">
        <v>2641</v>
      </c>
      <c r="C251" s="50" t="s">
        <v>734</v>
      </c>
      <c r="D251" s="139" t="s">
        <v>21</v>
      </c>
      <c r="E251" s="358"/>
      <c r="F251" s="568"/>
      <c r="G251" s="315">
        <f t="shared" si="99"/>
        <v>0</v>
      </c>
      <c r="H251" s="337"/>
      <c r="I251" s="314">
        <f t="shared" si="100"/>
        <v>0</v>
      </c>
      <c r="J251" s="337"/>
      <c r="K251" s="314">
        <f t="shared" si="101"/>
        <v>0</v>
      </c>
      <c r="L251" s="587"/>
      <c r="M251" s="585">
        <f t="shared" si="102"/>
        <v>0</v>
      </c>
      <c r="N251" s="337"/>
      <c r="O251" s="314">
        <f t="shared" si="103"/>
        <v>0</v>
      </c>
      <c r="P251" s="337"/>
      <c r="Q251" s="585">
        <f t="shared" si="104"/>
        <v>0</v>
      </c>
      <c r="R251" s="337"/>
      <c r="S251" s="314">
        <f t="shared" si="105"/>
        <v>0</v>
      </c>
      <c r="T251" s="337"/>
      <c r="U251" s="585">
        <f t="shared" si="106"/>
        <v>0</v>
      </c>
      <c r="V251" s="337"/>
      <c r="W251" s="314">
        <f t="shared" si="107"/>
        <v>0</v>
      </c>
      <c r="X251" s="337"/>
      <c r="Y251" s="585">
        <f t="shared" si="108"/>
        <v>0</v>
      </c>
      <c r="Z251" s="337"/>
      <c r="AA251" s="314">
        <f t="shared" si="109"/>
        <v>0</v>
      </c>
    </row>
    <row r="252" spans="1:27" s="18" customFormat="1" x14ac:dyDescent="0.35">
      <c r="A252" s="159" t="s">
        <v>2811</v>
      </c>
      <c r="B252" s="67" t="s">
        <v>2641</v>
      </c>
      <c r="C252" s="50" t="s">
        <v>735</v>
      </c>
      <c r="D252" s="139" t="s">
        <v>21</v>
      </c>
      <c r="E252" s="358"/>
      <c r="F252" s="568"/>
      <c r="G252" s="315">
        <f t="shared" si="99"/>
        <v>0</v>
      </c>
      <c r="H252" s="337"/>
      <c r="I252" s="314">
        <f t="shared" si="100"/>
        <v>0</v>
      </c>
      <c r="J252" s="337"/>
      <c r="K252" s="314">
        <f t="shared" si="101"/>
        <v>0</v>
      </c>
      <c r="L252" s="587"/>
      <c r="M252" s="585">
        <f t="shared" si="102"/>
        <v>0</v>
      </c>
      <c r="N252" s="337"/>
      <c r="O252" s="314">
        <f t="shared" si="103"/>
        <v>0</v>
      </c>
      <c r="P252" s="337"/>
      <c r="Q252" s="585">
        <f t="shared" si="104"/>
        <v>0</v>
      </c>
      <c r="R252" s="337"/>
      <c r="S252" s="314">
        <f t="shared" si="105"/>
        <v>0</v>
      </c>
      <c r="T252" s="337"/>
      <c r="U252" s="585">
        <f t="shared" si="106"/>
        <v>0</v>
      </c>
      <c r="V252" s="337"/>
      <c r="W252" s="314">
        <f t="shared" si="107"/>
        <v>0</v>
      </c>
      <c r="X252" s="337"/>
      <c r="Y252" s="585">
        <f t="shared" si="108"/>
        <v>0</v>
      </c>
      <c r="Z252" s="337"/>
      <c r="AA252" s="314">
        <f t="shared" si="109"/>
        <v>0</v>
      </c>
    </row>
    <row r="253" spans="1:27" s="18" customFormat="1" x14ac:dyDescent="0.35">
      <c r="A253" s="159" t="s">
        <v>2812</v>
      </c>
      <c r="B253" s="67" t="s">
        <v>2641</v>
      </c>
      <c r="C253" s="50" t="s">
        <v>1304</v>
      </c>
      <c r="D253" s="139" t="s">
        <v>21</v>
      </c>
      <c r="E253" s="358"/>
      <c r="F253" s="568"/>
      <c r="G253" s="315">
        <f t="shared" ref="G253:G257" si="110">F253*E253</f>
        <v>0</v>
      </c>
      <c r="H253" s="337"/>
      <c r="I253" s="314">
        <f t="shared" ref="I253:I257" si="111">H253*F253</f>
        <v>0</v>
      </c>
      <c r="J253" s="337"/>
      <c r="K253" s="314">
        <f t="shared" ref="K253:K257" si="112">J253*F253</f>
        <v>0</v>
      </c>
      <c r="L253" s="587"/>
      <c r="M253" s="585">
        <f t="shared" ref="M253:M257" si="113">L253*F253</f>
        <v>0</v>
      </c>
      <c r="N253" s="337"/>
      <c r="O253" s="314">
        <f t="shared" ref="O253:O257" si="114">N253*F253</f>
        <v>0</v>
      </c>
      <c r="P253" s="337"/>
      <c r="Q253" s="585">
        <f t="shared" ref="Q253:Q257" si="115">P253*F253</f>
        <v>0</v>
      </c>
      <c r="R253" s="337"/>
      <c r="S253" s="314">
        <f t="shared" ref="S253:S257" si="116">R253*F253</f>
        <v>0</v>
      </c>
      <c r="T253" s="337"/>
      <c r="U253" s="585">
        <f t="shared" ref="U253:U257" si="117">T253*F253</f>
        <v>0</v>
      </c>
      <c r="V253" s="337"/>
      <c r="W253" s="314">
        <f t="shared" ref="W253:W257" si="118">V253*F253</f>
        <v>0</v>
      </c>
      <c r="X253" s="337"/>
      <c r="Y253" s="585">
        <f t="shared" ref="Y253:Y257" si="119">X253*F253</f>
        <v>0</v>
      </c>
      <c r="Z253" s="337"/>
      <c r="AA253" s="314">
        <f t="shared" ref="AA253:AA257" si="120">Z253*F253</f>
        <v>0</v>
      </c>
    </row>
    <row r="254" spans="1:27" s="18" customFormat="1" x14ac:dyDescent="0.35">
      <c r="A254" s="159" t="s">
        <v>2813</v>
      </c>
      <c r="B254" s="67" t="s">
        <v>2641</v>
      </c>
      <c r="C254" s="50" t="s">
        <v>1305</v>
      </c>
      <c r="D254" s="139" t="s">
        <v>21</v>
      </c>
      <c r="E254" s="358"/>
      <c r="F254" s="568"/>
      <c r="G254" s="315">
        <f t="shared" si="110"/>
        <v>0</v>
      </c>
      <c r="H254" s="337"/>
      <c r="I254" s="314">
        <f t="shared" si="111"/>
        <v>0</v>
      </c>
      <c r="J254" s="337"/>
      <c r="K254" s="314">
        <f t="shared" si="112"/>
        <v>0</v>
      </c>
      <c r="L254" s="587"/>
      <c r="M254" s="585">
        <f t="shared" si="113"/>
        <v>0</v>
      </c>
      <c r="N254" s="337"/>
      <c r="O254" s="314">
        <f t="shared" si="114"/>
        <v>0</v>
      </c>
      <c r="P254" s="337"/>
      <c r="Q254" s="585">
        <f t="shared" si="115"/>
        <v>0</v>
      </c>
      <c r="R254" s="337"/>
      <c r="S254" s="314">
        <f t="shared" si="116"/>
        <v>0</v>
      </c>
      <c r="T254" s="337"/>
      <c r="U254" s="585">
        <f t="shared" si="117"/>
        <v>0</v>
      </c>
      <c r="V254" s="337"/>
      <c r="W254" s="314">
        <f t="shared" si="118"/>
        <v>0</v>
      </c>
      <c r="X254" s="337"/>
      <c r="Y254" s="585">
        <f t="shared" si="119"/>
        <v>0</v>
      </c>
      <c r="Z254" s="337"/>
      <c r="AA254" s="314">
        <f t="shared" si="120"/>
        <v>0</v>
      </c>
    </row>
    <row r="255" spans="1:27" s="18" customFormat="1" x14ac:dyDescent="0.35">
      <c r="A255" s="159" t="s">
        <v>2814</v>
      </c>
      <c r="B255" s="67">
        <v>1013</v>
      </c>
      <c r="C255" s="50" t="s">
        <v>1500</v>
      </c>
      <c r="D255" s="139" t="s">
        <v>21</v>
      </c>
      <c r="E255" s="358"/>
      <c r="F255" s="568"/>
      <c r="G255" s="315">
        <f t="shared" si="110"/>
        <v>0</v>
      </c>
      <c r="H255" s="337"/>
      <c r="I255" s="314">
        <f t="shared" si="111"/>
        <v>0</v>
      </c>
      <c r="J255" s="337"/>
      <c r="K255" s="314">
        <f t="shared" si="112"/>
        <v>0</v>
      </c>
      <c r="L255" s="587"/>
      <c r="M255" s="585">
        <f t="shared" si="113"/>
        <v>0</v>
      </c>
      <c r="N255" s="337"/>
      <c r="O255" s="314">
        <f t="shared" si="114"/>
        <v>0</v>
      </c>
      <c r="P255" s="337"/>
      <c r="Q255" s="585">
        <f t="shared" si="115"/>
        <v>0</v>
      </c>
      <c r="R255" s="337"/>
      <c r="S255" s="314">
        <f t="shared" si="116"/>
        <v>0</v>
      </c>
      <c r="T255" s="337"/>
      <c r="U255" s="585">
        <f t="shared" si="117"/>
        <v>0</v>
      </c>
      <c r="V255" s="337"/>
      <c r="W255" s="314">
        <f t="shared" si="118"/>
        <v>0</v>
      </c>
      <c r="X255" s="337"/>
      <c r="Y255" s="585">
        <f t="shared" si="119"/>
        <v>0</v>
      </c>
      <c r="Z255" s="337"/>
      <c r="AA255" s="314">
        <f t="shared" si="120"/>
        <v>0</v>
      </c>
    </row>
    <row r="256" spans="1:27" s="18" customFormat="1" ht="31" x14ac:dyDescent="0.35">
      <c r="A256" s="159" t="s">
        <v>2815</v>
      </c>
      <c r="B256" s="67" t="s">
        <v>1501</v>
      </c>
      <c r="C256" s="42" t="s">
        <v>1502</v>
      </c>
      <c r="D256" s="139" t="s">
        <v>21</v>
      </c>
      <c r="E256" s="358"/>
      <c r="F256" s="568"/>
      <c r="G256" s="315">
        <f t="shared" si="110"/>
        <v>0</v>
      </c>
      <c r="H256" s="337"/>
      <c r="I256" s="314">
        <f t="shared" si="111"/>
        <v>0</v>
      </c>
      <c r="J256" s="337"/>
      <c r="K256" s="314">
        <f t="shared" si="112"/>
        <v>0</v>
      </c>
      <c r="L256" s="587"/>
      <c r="M256" s="585">
        <f t="shared" si="113"/>
        <v>0</v>
      </c>
      <c r="N256" s="337"/>
      <c r="O256" s="314">
        <f t="shared" si="114"/>
        <v>0</v>
      </c>
      <c r="P256" s="337"/>
      <c r="Q256" s="585">
        <f t="shared" si="115"/>
        <v>0</v>
      </c>
      <c r="R256" s="337"/>
      <c r="S256" s="314">
        <f t="shared" si="116"/>
        <v>0</v>
      </c>
      <c r="T256" s="337"/>
      <c r="U256" s="585">
        <f t="shared" si="117"/>
        <v>0</v>
      </c>
      <c r="V256" s="337"/>
      <c r="W256" s="314">
        <f t="shared" si="118"/>
        <v>0</v>
      </c>
      <c r="X256" s="337"/>
      <c r="Y256" s="585">
        <f t="shared" si="119"/>
        <v>0</v>
      </c>
      <c r="Z256" s="337"/>
      <c r="AA256" s="314">
        <f t="shared" si="120"/>
        <v>0</v>
      </c>
    </row>
    <row r="257" spans="1:27" s="18" customFormat="1" ht="31" x14ac:dyDescent="0.35">
      <c r="A257" s="159" t="s">
        <v>2816</v>
      </c>
      <c r="B257" s="67">
        <v>1034</v>
      </c>
      <c r="C257" s="42" t="s">
        <v>1503</v>
      </c>
      <c r="D257" s="139" t="s">
        <v>21</v>
      </c>
      <c r="E257" s="358"/>
      <c r="F257" s="568"/>
      <c r="G257" s="315">
        <f t="shared" si="110"/>
        <v>0</v>
      </c>
      <c r="H257" s="337"/>
      <c r="I257" s="314">
        <f t="shared" si="111"/>
        <v>0</v>
      </c>
      <c r="J257" s="337"/>
      <c r="K257" s="314">
        <f t="shared" si="112"/>
        <v>0</v>
      </c>
      <c r="L257" s="587"/>
      <c r="M257" s="585">
        <f t="shared" si="113"/>
        <v>0</v>
      </c>
      <c r="N257" s="337"/>
      <c r="O257" s="314">
        <f t="shared" si="114"/>
        <v>0</v>
      </c>
      <c r="P257" s="337"/>
      <c r="Q257" s="585">
        <f t="shared" si="115"/>
        <v>0</v>
      </c>
      <c r="R257" s="337"/>
      <c r="S257" s="314">
        <f t="shared" si="116"/>
        <v>0</v>
      </c>
      <c r="T257" s="337"/>
      <c r="U257" s="585">
        <f t="shared" si="117"/>
        <v>0</v>
      </c>
      <c r="V257" s="337"/>
      <c r="W257" s="314">
        <f t="shared" si="118"/>
        <v>0</v>
      </c>
      <c r="X257" s="337"/>
      <c r="Y257" s="585">
        <f t="shared" si="119"/>
        <v>0</v>
      </c>
      <c r="Z257" s="337"/>
      <c r="AA257" s="314">
        <f t="shared" si="120"/>
        <v>0</v>
      </c>
    </row>
    <row r="258" spans="1:27" s="18" customFormat="1" x14ac:dyDescent="0.35">
      <c r="A258" s="160"/>
      <c r="B258" s="135"/>
      <c r="C258" s="134"/>
      <c r="D258" s="151"/>
      <c r="E258" s="354"/>
      <c r="F258" s="280"/>
      <c r="G258" s="312"/>
      <c r="H258" s="396"/>
      <c r="I258" s="313"/>
      <c r="J258" s="396"/>
      <c r="K258" s="313"/>
      <c r="L258" s="589"/>
      <c r="M258" s="590"/>
      <c r="N258" s="396"/>
      <c r="O258" s="313"/>
      <c r="P258" s="396"/>
      <c r="Q258" s="590"/>
      <c r="R258" s="396"/>
      <c r="S258" s="313"/>
      <c r="T258" s="396"/>
      <c r="U258" s="590"/>
      <c r="V258" s="396"/>
      <c r="W258" s="313"/>
      <c r="X258" s="396"/>
      <c r="Y258" s="590"/>
      <c r="Z258" s="396"/>
      <c r="AA258" s="313"/>
    </row>
    <row r="259" spans="1:27" s="18" customFormat="1" x14ac:dyDescent="0.35">
      <c r="A259" s="159" t="s">
        <v>2817</v>
      </c>
      <c r="B259" s="16"/>
      <c r="C259" s="17" t="s">
        <v>625</v>
      </c>
      <c r="D259" s="31" t="s">
        <v>21</v>
      </c>
      <c r="E259" s="357"/>
      <c r="F259" s="568"/>
      <c r="G259" s="315">
        <f t="shared" ref="G259:G284" si="121">F259*E259</f>
        <v>0</v>
      </c>
      <c r="H259" s="337"/>
      <c r="I259" s="314">
        <f t="shared" ref="I259:I284" si="122">H259*F259</f>
        <v>0</v>
      </c>
      <c r="J259" s="337"/>
      <c r="K259" s="314">
        <f t="shared" ref="K259:K284" si="123">J259*F259</f>
        <v>0</v>
      </c>
      <c r="L259" s="587"/>
      <c r="M259" s="585">
        <f t="shared" ref="M259:M284" si="124">L259*F259</f>
        <v>0</v>
      </c>
      <c r="N259" s="337"/>
      <c r="O259" s="314">
        <f t="shared" ref="O259:O284" si="125">N259*F259</f>
        <v>0</v>
      </c>
      <c r="P259" s="337"/>
      <c r="Q259" s="585">
        <f t="shared" ref="Q259:Q284" si="126">P259*F259</f>
        <v>0</v>
      </c>
      <c r="R259" s="337"/>
      <c r="S259" s="314">
        <f t="shared" ref="S259:S284" si="127">R259*F259</f>
        <v>0</v>
      </c>
      <c r="T259" s="337"/>
      <c r="U259" s="585">
        <f t="shared" ref="U259:U284" si="128">T259*F259</f>
        <v>0</v>
      </c>
      <c r="V259" s="337"/>
      <c r="W259" s="314">
        <f t="shared" ref="W259:W284" si="129">V259*F259</f>
        <v>0</v>
      </c>
      <c r="X259" s="337"/>
      <c r="Y259" s="585">
        <f t="shared" ref="Y259:Y284" si="130">X259*F259</f>
        <v>0</v>
      </c>
      <c r="Z259" s="337"/>
      <c r="AA259" s="314">
        <f t="shared" ref="AA259:AA284" si="131">Z259*F259</f>
        <v>0</v>
      </c>
    </row>
    <row r="260" spans="1:27" s="18" customFormat="1" x14ac:dyDescent="0.35">
      <c r="A260" s="159" t="s">
        <v>2818</v>
      </c>
      <c r="B260" s="16"/>
      <c r="C260" s="17" t="s">
        <v>626</v>
      </c>
      <c r="D260" s="31" t="s">
        <v>21</v>
      </c>
      <c r="E260" s="357"/>
      <c r="F260" s="568"/>
      <c r="G260" s="315">
        <f t="shared" si="121"/>
        <v>0</v>
      </c>
      <c r="H260" s="337"/>
      <c r="I260" s="314">
        <f t="shared" si="122"/>
        <v>0</v>
      </c>
      <c r="J260" s="337"/>
      <c r="K260" s="314">
        <f t="shared" si="123"/>
        <v>0</v>
      </c>
      <c r="L260" s="587"/>
      <c r="M260" s="585">
        <f t="shared" si="124"/>
        <v>0</v>
      </c>
      <c r="N260" s="337"/>
      <c r="O260" s="314">
        <f t="shared" si="125"/>
        <v>0</v>
      </c>
      <c r="P260" s="337"/>
      <c r="Q260" s="585">
        <f t="shared" si="126"/>
        <v>0</v>
      </c>
      <c r="R260" s="337"/>
      <c r="S260" s="314">
        <f t="shared" si="127"/>
        <v>0</v>
      </c>
      <c r="T260" s="337"/>
      <c r="U260" s="585">
        <f t="shared" si="128"/>
        <v>0</v>
      </c>
      <c r="V260" s="337"/>
      <c r="W260" s="314">
        <f t="shared" si="129"/>
        <v>0</v>
      </c>
      <c r="X260" s="337"/>
      <c r="Y260" s="585">
        <f t="shared" si="130"/>
        <v>0</v>
      </c>
      <c r="Z260" s="337"/>
      <c r="AA260" s="314">
        <f t="shared" si="131"/>
        <v>0</v>
      </c>
    </row>
    <row r="261" spans="1:27" s="18" customFormat="1" x14ac:dyDescent="0.35">
      <c r="A261" s="159" t="s">
        <v>2819</v>
      </c>
      <c r="B261" s="16"/>
      <c r="C261" s="17" t="s">
        <v>627</v>
      </c>
      <c r="D261" s="31" t="s">
        <v>21</v>
      </c>
      <c r="E261" s="357"/>
      <c r="F261" s="568"/>
      <c r="G261" s="315">
        <f t="shared" si="121"/>
        <v>0</v>
      </c>
      <c r="H261" s="337"/>
      <c r="I261" s="314">
        <f t="shared" si="122"/>
        <v>0</v>
      </c>
      <c r="J261" s="337"/>
      <c r="K261" s="314">
        <f t="shared" si="123"/>
        <v>0</v>
      </c>
      <c r="L261" s="587"/>
      <c r="M261" s="585">
        <f t="shared" si="124"/>
        <v>0</v>
      </c>
      <c r="N261" s="337"/>
      <c r="O261" s="314">
        <f t="shared" si="125"/>
        <v>0</v>
      </c>
      <c r="P261" s="337"/>
      <c r="Q261" s="585">
        <f t="shared" si="126"/>
        <v>0</v>
      </c>
      <c r="R261" s="337"/>
      <c r="S261" s="314">
        <f t="shared" si="127"/>
        <v>0</v>
      </c>
      <c r="T261" s="337"/>
      <c r="U261" s="585">
        <f t="shared" si="128"/>
        <v>0</v>
      </c>
      <c r="V261" s="337"/>
      <c r="W261" s="314">
        <f t="shared" si="129"/>
        <v>0</v>
      </c>
      <c r="X261" s="337"/>
      <c r="Y261" s="585">
        <f t="shared" si="130"/>
        <v>0</v>
      </c>
      <c r="Z261" s="337"/>
      <c r="AA261" s="314">
        <f t="shared" si="131"/>
        <v>0</v>
      </c>
    </row>
    <row r="262" spans="1:27" s="18" customFormat="1" x14ac:dyDescent="0.35">
      <c r="A262" s="159" t="s">
        <v>2820</v>
      </c>
      <c r="B262" s="16"/>
      <c r="C262" s="17" t="s">
        <v>1762</v>
      </c>
      <c r="D262" s="31" t="s">
        <v>21</v>
      </c>
      <c r="E262" s="357"/>
      <c r="F262" s="568"/>
      <c r="G262" s="315">
        <f t="shared" si="121"/>
        <v>0</v>
      </c>
      <c r="H262" s="337"/>
      <c r="I262" s="314">
        <f t="shared" si="122"/>
        <v>0</v>
      </c>
      <c r="J262" s="337"/>
      <c r="K262" s="314">
        <f t="shared" si="123"/>
        <v>0</v>
      </c>
      <c r="L262" s="587"/>
      <c r="M262" s="585">
        <f t="shared" si="124"/>
        <v>0</v>
      </c>
      <c r="N262" s="337"/>
      <c r="O262" s="314">
        <f t="shared" si="125"/>
        <v>0</v>
      </c>
      <c r="P262" s="337"/>
      <c r="Q262" s="585">
        <f t="shared" si="126"/>
        <v>0</v>
      </c>
      <c r="R262" s="337"/>
      <c r="S262" s="314">
        <f t="shared" si="127"/>
        <v>0</v>
      </c>
      <c r="T262" s="337"/>
      <c r="U262" s="585">
        <f t="shared" si="128"/>
        <v>0</v>
      </c>
      <c r="V262" s="337"/>
      <c r="W262" s="314">
        <f t="shared" si="129"/>
        <v>0</v>
      </c>
      <c r="X262" s="337"/>
      <c r="Y262" s="585">
        <f t="shared" si="130"/>
        <v>0</v>
      </c>
      <c r="Z262" s="337"/>
      <c r="AA262" s="314">
        <f t="shared" si="131"/>
        <v>0</v>
      </c>
    </row>
    <row r="263" spans="1:27" s="18" customFormat="1" x14ac:dyDescent="0.35">
      <c r="A263" s="159" t="s">
        <v>2821</v>
      </c>
      <c r="B263" s="16"/>
      <c r="C263" s="17" t="s">
        <v>2979</v>
      </c>
      <c r="D263" s="31" t="s">
        <v>21</v>
      </c>
      <c r="E263" s="357"/>
      <c r="F263" s="568"/>
      <c r="G263" s="315">
        <f t="shared" si="121"/>
        <v>0</v>
      </c>
      <c r="H263" s="337"/>
      <c r="I263" s="314">
        <f t="shared" si="122"/>
        <v>0</v>
      </c>
      <c r="J263" s="337"/>
      <c r="K263" s="314">
        <f t="shared" si="123"/>
        <v>0</v>
      </c>
      <c r="L263" s="587"/>
      <c r="M263" s="585">
        <f t="shared" si="124"/>
        <v>0</v>
      </c>
      <c r="N263" s="337"/>
      <c r="O263" s="314">
        <f t="shared" si="125"/>
        <v>0</v>
      </c>
      <c r="P263" s="337"/>
      <c r="Q263" s="585">
        <f t="shared" si="126"/>
        <v>0</v>
      </c>
      <c r="R263" s="337"/>
      <c r="S263" s="314">
        <f t="shared" si="127"/>
        <v>0</v>
      </c>
      <c r="T263" s="337"/>
      <c r="U263" s="585">
        <f t="shared" si="128"/>
        <v>0</v>
      </c>
      <c r="V263" s="337"/>
      <c r="W263" s="314">
        <f t="shared" si="129"/>
        <v>0</v>
      </c>
      <c r="X263" s="337"/>
      <c r="Y263" s="585">
        <f t="shared" si="130"/>
        <v>0</v>
      </c>
      <c r="Z263" s="337"/>
      <c r="AA263" s="314">
        <f t="shared" si="131"/>
        <v>0</v>
      </c>
    </row>
    <row r="264" spans="1:27" s="18" customFormat="1" x14ac:dyDescent="0.35">
      <c r="A264" s="159" t="s">
        <v>2822</v>
      </c>
      <c r="B264" s="19"/>
      <c r="C264" s="17" t="s">
        <v>2981</v>
      </c>
      <c r="D264" s="31" t="s">
        <v>21</v>
      </c>
      <c r="E264" s="357"/>
      <c r="F264" s="562"/>
      <c r="G264" s="315">
        <f t="shared" si="121"/>
        <v>0</v>
      </c>
      <c r="H264" s="337"/>
      <c r="I264" s="314">
        <f t="shared" si="122"/>
        <v>0</v>
      </c>
      <c r="J264" s="337"/>
      <c r="K264" s="314">
        <f t="shared" si="123"/>
        <v>0</v>
      </c>
      <c r="L264" s="587"/>
      <c r="M264" s="585">
        <f t="shared" si="124"/>
        <v>0</v>
      </c>
      <c r="N264" s="337"/>
      <c r="O264" s="314">
        <f t="shared" si="125"/>
        <v>0</v>
      </c>
      <c r="P264" s="337"/>
      <c r="Q264" s="585">
        <f t="shared" si="126"/>
        <v>0</v>
      </c>
      <c r="R264" s="337"/>
      <c r="S264" s="314">
        <f t="shared" si="127"/>
        <v>0</v>
      </c>
      <c r="T264" s="337"/>
      <c r="U264" s="585">
        <f t="shared" si="128"/>
        <v>0</v>
      </c>
      <c r="V264" s="337"/>
      <c r="W264" s="314">
        <f t="shared" si="129"/>
        <v>0</v>
      </c>
      <c r="X264" s="337"/>
      <c r="Y264" s="585">
        <f t="shared" si="130"/>
        <v>0</v>
      </c>
      <c r="Z264" s="337"/>
      <c r="AA264" s="314">
        <f t="shared" si="131"/>
        <v>0</v>
      </c>
    </row>
    <row r="265" spans="1:27" s="18" customFormat="1" x14ac:dyDescent="0.35">
      <c r="A265" s="159" t="s">
        <v>2823</v>
      </c>
      <c r="B265" s="19"/>
      <c r="C265" s="17" t="s">
        <v>2982</v>
      </c>
      <c r="D265" s="31" t="s">
        <v>21</v>
      </c>
      <c r="E265" s="357"/>
      <c r="F265" s="562"/>
      <c r="G265" s="315">
        <f t="shared" si="121"/>
        <v>0</v>
      </c>
      <c r="H265" s="337"/>
      <c r="I265" s="314">
        <f t="shared" si="122"/>
        <v>0</v>
      </c>
      <c r="J265" s="337"/>
      <c r="K265" s="314">
        <f t="shared" si="123"/>
        <v>0</v>
      </c>
      <c r="L265" s="587"/>
      <c r="M265" s="585">
        <f t="shared" si="124"/>
        <v>0</v>
      </c>
      <c r="N265" s="337"/>
      <c r="O265" s="314">
        <f t="shared" si="125"/>
        <v>0</v>
      </c>
      <c r="P265" s="337"/>
      <c r="Q265" s="585">
        <f t="shared" si="126"/>
        <v>0</v>
      </c>
      <c r="R265" s="337"/>
      <c r="S265" s="314">
        <f t="shared" si="127"/>
        <v>0</v>
      </c>
      <c r="T265" s="337"/>
      <c r="U265" s="585">
        <f t="shared" si="128"/>
        <v>0</v>
      </c>
      <c r="V265" s="337"/>
      <c r="W265" s="314">
        <f t="shared" si="129"/>
        <v>0</v>
      </c>
      <c r="X265" s="337"/>
      <c r="Y265" s="585">
        <f t="shared" si="130"/>
        <v>0</v>
      </c>
      <c r="Z265" s="337"/>
      <c r="AA265" s="314">
        <f t="shared" si="131"/>
        <v>0</v>
      </c>
    </row>
    <row r="266" spans="1:27" s="18" customFormat="1" x14ac:dyDescent="0.35">
      <c r="A266" s="159" t="s">
        <v>2824</v>
      </c>
      <c r="B266" s="16"/>
      <c r="C266" s="20" t="s">
        <v>1722</v>
      </c>
      <c r="D266" s="31" t="s">
        <v>21</v>
      </c>
      <c r="E266" s="357"/>
      <c r="F266" s="568"/>
      <c r="G266" s="315">
        <f t="shared" si="121"/>
        <v>0</v>
      </c>
      <c r="H266" s="337"/>
      <c r="I266" s="314">
        <f t="shared" si="122"/>
        <v>0</v>
      </c>
      <c r="J266" s="337"/>
      <c r="K266" s="314">
        <f t="shared" si="123"/>
        <v>0</v>
      </c>
      <c r="L266" s="587"/>
      <c r="M266" s="585">
        <f t="shared" si="124"/>
        <v>0</v>
      </c>
      <c r="N266" s="337"/>
      <c r="O266" s="314">
        <f t="shared" si="125"/>
        <v>0</v>
      </c>
      <c r="P266" s="337"/>
      <c r="Q266" s="585">
        <f t="shared" si="126"/>
        <v>0</v>
      </c>
      <c r="R266" s="337"/>
      <c r="S266" s="314">
        <f t="shared" si="127"/>
        <v>0</v>
      </c>
      <c r="T266" s="337"/>
      <c r="U266" s="585">
        <f t="shared" si="128"/>
        <v>0</v>
      </c>
      <c r="V266" s="337"/>
      <c r="W266" s="314">
        <f t="shared" si="129"/>
        <v>0</v>
      </c>
      <c r="X266" s="337"/>
      <c r="Y266" s="585">
        <f t="shared" si="130"/>
        <v>0</v>
      </c>
      <c r="Z266" s="337"/>
      <c r="AA266" s="314">
        <f t="shared" si="131"/>
        <v>0</v>
      </c>
    </row>
    <row r="267" spans="1:27" s="18" customFormat="1" x14ac:dyDescent="0.35">
      <c r="A267" s="159" t="s">
        <v>2825</v>
      </c>
      <c r="B267" s="16"/>
      <c r="C267" s="20" t="s">
        <v>628</v>
      </c>
      <c r="D267" s="31" t="s">
        <v>21</v>
      </c>
      <c r="E267" s="357"/>
      <c r="F267" s="568"/>
      <c r="G267" s="315">
        <f t="shared" si="121"/>
        <v>0</v>
      </c>
      <c r="H267" s="337"/>
      <c r="I267" s="314">
        <f t="shared" si="122"/>
        <v>0</v>
      </c>
      <c r="J267" s="337"/>
      <c r="K267" s="314">
        <f t="shared" si="123"/>
        <v>0</v>
      </c>
      <c r="L267" s="587"/>
      <c r="M267" s="585">
        <f t="shared" si="124"/>
        <v>0</v>
      </c>
      <c r="N267" s="337"/>
      <c r="O267" s="314">
        <f t="shared" si="125"/>
        <v>0</v>
      </c>
      <c r="P267" s="337"/>
      <c r="Q267" s="585">
        <f t="shared" si="126"/>
        <v>0</v>
      </c>
      <c r="R267" s="337"/>
      <c r="S267" s="314">
        <f t="shared" si="127"/>
        <v>0</v>
      </c>
      <c r="T267" s="337"/>
      <c r="U267" s="585">
        <f t="shared" si="128"/>
        <v>0</v>
      </c>
      <c r="V267" s="337"/>
      <c r="W267" s="314">
        <f t="shared" si="129"/>
        <v>0</v>
      </c>
      <c r="X267" s="337"/>
      <c r="Y267" s="585">
        <f t="shared" si="130"/>
        <v>0</v>
      </c>
      <c r="Z267" s="337"/>
      <c r="AA267" s="314">
        <f t="shared" si="131"/>
        <v>0</v>
      </c>
    </row>
    <row r="268" spans="1:27" s="18" customFormat="1" x14ac:dyDescent="0.35">
      <c r="A268" s="159" t="s">
        <v>2826</v>
      </c>
      <c r="B268" s="16"/>
      <c r="C268" s="20" t="s">
        <v>1761</v>
      </c>
      <c r="D268" s="31" t="s">
        <v>21</v>
      </c>
      <c r="E268" s="357"/>
      <c r="F268" s="568"/>
      <c r="G268" s="315">
        <f t="shared" si="121"/>
        <v>0</v>
      </c>
      <c r="H268" s="337"/>
      <c r="I268" s="314">
        <f t="shared" si="122"/>
        <v>0</v>
      </c>
      <c r="J268" s="337"/>
      <c r="K268" s="314">
        <f t="shared" si="123"/>
        <v>0</v>
      </c>
      <c r="L268" s="587"/>
      <c r="M268" s="585">
        <f t="shared" si="124"/>
        <v>0</v>
      </c>
      <c r="N268" s="337"/>
      <c r="O268" s="314">
        <f t="shared" si="125"/>
        <v>0</v>
      </c>
      <c r="P268" s="337"/>
      <c r="Q268" s="585">
        <f t="shared" si="126"/>
        <v>0</v>
      </c>
      <c r="R268" s="337"/>
      <c r="S268" s="314">
        <f t="shared" si="127"/>
        <v>0</v>
      </c>
      <c r="T268" s="337"/>
      <c r="U268" s="585">
        <f t="shared" si="128"/>
        <v>0</v>
      </c>
      <c r="V268" s="337"/>
      <c r="W268" s="314">
        <f t="shared" si="129"/>
        <v>0</v>
      </c>
      <c r="X268" s="337"/>
      <c r="Y268" s="585">
        <f t="shared" si="130"/>
        <v>0</v>
      </c>
      <c r="Z268" s="337"/>
      <c r="AA268" s="314">
        <f t="shared" si="131"/>
        <v>0</v>
      </c>
    </row>
    <row r="269" spans="1:27" s="18" customFormat="1" x14ac:dyDescent="0.35">
      <c r="A269" s="159" t="s">
        <v>2827</v>
      </c>
      <c r="B269" s="16"/>
      <c r="C269" s="20" t="s">
        <v>629</v>
      </c>
      <c r="D269" s="31" t="s">
        <v>21</v>
      </c>
      <c r="E269" s="357"/>
      <c r="F269" s="568"/>
      <c r="G269" s="315">
        <f t="shared" si="121"/>
        <v>0</v>
      </c>
      <c r="H269" s="337"/>
      <c r="I269" s="314">
        <f t="shared" si="122"/>
        <v>0</v>
      </c>
      <c r="J269" s="337"/>
      <c r="K269" s="314">
        <f t="shared" si="123"/>
        <v>0</v>
      </c>
      <c r="L269" s="587"/>
      <c r="M269" s="585">
        <f t="shared" si="124"/>
        <v>0</v>
      </c>
      <c r="N269" s="337"/>
      <c r="O269" s="314">
        <f t="shared" si="125"/>
        <v>0</v>
      </c>
      <c r="P269" s="337"/>
      <c r="Q269" s="585">
        <f t="shared" si="126"/>
        <v>0</v>
      </c>
      <c r="R269" s="337"/>
      <c r="S269" s="314">
        <f t="shared" si="127"/>
        <v>0</v>
      </c>
      <c r="T269" s="337"/>
      <c r="U269" s="585">
        <f t="shared" si="128"/>
        <v>0</v>
      </c>
      <c r="V269" s="337"/>
      <c r="W269" s="314">
        <f t="shared" si="129"/>
        <v>0</v>
      </c>
      <c r="X269" s="337"/>
      <c r="Y269" s="585">
        <f t="shared" si="130"/>
        <v>0</v>
      </c>
      <c r="Z269" s="337"/>
      <c r="AA269" s="314">
        <f t="shared" si="131"/>
        <v>0</v>
      </c>
    </row>
    <row r="270" spans="1:27" s="18" customFormat="1" x14ac:dyDescent="0.35">
      <c r="A270" s="159" t="s">
        <v>2828</v>
      </c>
      <c r="B270" s="16"/>
      <c r="C270" s="20" t="s">
        <v>630</v>
      </c>
      <c r="D270" s="31" t="s">
        <v>21</v>
      </c>
      <c r="E270" s="357"/>
      <c r="F270" s="568"/>
      <c r="G270" s="315">
        <f t="shared" si="121"/>
        <v>0</v>
      </c>
      <c r="H270" s="337"/>
      <c r="I270" s="314">
        <f t="shared" si="122"/>
        <v>0</v>
      </c>
      <c r="J270" s="337"/>
      <c r="K270" s="314">
        <f t="shared" si="123"/>
        <v>0</v>
      </c>
      <c r="L270" s="587"/>
      <c r="M270" s="585">
        <f t="shared" si="124"/>
        <v>0</v>
      </c>
      <c r="N270" s="337"/>
      <c r="O270" s="314">
        <f t="shared" si="125"/>
        <v>0</v>
      </c>
      <c r="P270" s="337"/>
      <c r="Q270" s="585">
        <f t="shared" si="126"/>
        <v>0</v>
      </c>
      <c r="R270" s="337"/>
      <c r="S270" s="314">
        <f t="shared" si="127"/>
        <v>0</v>
      </c>
      <c r="T270" s="337"/>
      <c r="U270" s="585">
        <f t="shared" si="128"/>
        <v>0</v>
      </c>
      <c r="V270" s="337"/>
      <c r="W270" s="314">
        <f t="shared" si="129"/>
        <v>0</v>
      </c>
      <c r="X270" s="337"/>
      <c r="Y270" s="585">
        <f t="shared" si="130"/>
        <v>0</v>
      </c>
      <c r="Z270" s="337"/>
      <c r="AA270" s="314">
        <f t="shared" si="131"/>
        <v>0</v>
      </c>
    </row>
    <row r="271" spans="1:27" s="18" customFormat="1" x14ac:dyDescent="0.35">
      <c r="A271" s="159" t="s">
        <v>2829</v>
      </c>
      <c r="B271" s="16"/>
      <c r="C271" s="20" t="s">
        <v>631</v>
      </c>
      <c r="D271" s="31" t="s">
        <v>21</v>
      </c>
      <c r="E271" s="357"/>
      <c r="F271" s="568"/>
      <c r="G271" s="315">
        <f t="shared" si="121"/>
        <v>0</v>
      </c>
      <c r="H271" s="337"/>
      <c r="I271" s="314">
        <f t="shared" si="122"/>
        <v>0</v>
      </c>
      <c r="J271" s="337"/>
      <c r="K271" s="314">
        <f t="shared" si="123"/>
        <v>0</v>
      </c>
      <c r="L271" s="587"/>
      <c r="M271" s="585">
        <f t="shared" si="124"/>
        <v>0</v>
      </c>
      <c r="N271" s="337"/>
      <c r="O271" s="314">
        <f t="shared" si="125"/>
        <v>0</v>
      </c>
      <c r="P271" s="337"/>
      <c r="Q271" s="585">
        <f t="shared" si="126"/>
        <v>0</v>
      </c>
      <c r="R271" s="337"/>
      <c r="S271" s="314">
        <f t="shared" si="127"/>
        <v>0</v>
      </c>
      <c r="T271" s="337"/>
      <c r="U271" s="585">
        <f t="shared" si="128"/>
        <v>0</v>
      </c>
      <c r="V271" s="337"/>
      <c r="W271" s="314">
        <f t="shared" si="129"/>
        <v>0</v>
      </c>
      <c r="X271" s="337"/>
      <c r="Y271" s="585">
        <f t="shared" si="130"/>
        <v>0</v>
      </c>
      <c r="Z271" s="337"/>
      <c r="AA271" s="314">
        <f t="shared" si="131"/>
        <v>0</v>
      </c>
    </row>
    <row r="272" spans="1:27" x14ac:dyDescent="0.35">
      <c r="A272" s="159" t="s">
        <v>2830</v>
      </c>
      <c r="B272" s="16"/>
      <c r="C272" s="20" t="s">
        <v>1723</v>
      </c>
      <c r="D272" s="31" t="s">
        <v>21</v>
      </c>
      <c r="E272" s="357"/>
      <c r="F272" s="568"/>
      <c r="G272" s="315">
        <f t="shared" si="121"/>
        <v>0</v>
      </c>
      <c r="H272" s="337"/>
      <c r="I272" s="314">
        <f t="shared" si="122"/>
        <v>0</v>
      </c>
      <c r="J272" s="337"/>
      <c r="K272" s="314">
        <f t="shared" si="123"/>
        <v>0</v>
      </c>
      <c r="L272" s="587"/>
      <c r="M272" s="585">
        <f t="shared" si="124"/>
        <v>0</v>
      </c>
      <c r="N272" s="337"/>
      <c r="O272" s="314">
        <f t="shared" si="125"/>
        <v>0</v>
      </c>
      <c r="P272" s="337"/>
      <c r="Q272" s="585">
        <f t="shared" si="126"/>
        <v>0</v>
      </c>
      <c r="R272" s="337"/>
      <c r="S272" s="314">
        <f t="shared" si="127"/>
        <v>0</v>
      </c>
      <c r="T272" s="337"/>
      <c r="U272" s="585">
        <f t="shared" si="128"/>
        <v>0</v>
      </c>
      <c r="V272" s="337"/>
      <c r="W272" s="314">
        <f t="shared" si="129"/>
        <v>0</v>
      </c>
      <c r="X272" s="337"/>
      <c r="Y272" s="585">
        <f t="shared" si="130"/>
        <v>0</v>
      </c>
      <c r="Z272" s="337"/>
      <c r="AA272" s="314">
        <f t="shared" si="131"/>
        <v>0</v>
      </c>
    </row>
    <row r="273" spans="1:27" ht="31" x14ac:dyDescent="0.35">
      <c r="A273" s="159" t="s">
        <v>2831</v>
      </c>
      <c r="B273" s="16"/>
      <c r="C273" s="20" t="s">
        <v>1724</v>
      </c>
      <c r="D273" s="31" t="s">
        <v>21</v>
      </c>
      <c r="E273" s="357"/>
      <c r="F273" s="568"/>
      <c r="G273" s="315">
        <f t="shared" si="121"/>
        <v>0</v>
      </c>
      <c r="H273" s="337"/>
      <c r="I273" s="314">
        <f t="shared" si="122"/>
        <v>0</v>
      </c>
      <c r="J273" s="337"/>
      <c r="K273" s="314">
        <f t="shared" si="123"/>
        <v>0</v>
      </c>
      <c r="L273" s="587"/>
      <c r="M273" s="585">
        <f t="shared" si="124"/>
        <v>0</v>
      </c>
      <c r="N273" s="337"/>
      <c r="O273" s="314">
        <f t="shared" si="125"/>
        <v>0</v>
      </c>
      <c r="P273" s="337"/>
      <c r="Q273" s="585">
        <f t="shared" si="126"/>
        <v>0</v>
      </c>
      <c r="R273" s="337"/>
      <c r="S273" s="314">
        <f t="shared" si="127"/>
        <v>0</v>
      </c>
      <c r="T273" s="337"/>
      <c r="U273" s="585">
        <f t="shared" si="128"/>
        <v>0</v>
      </c>
      <c r="V273" s="337"/>
      <c r="W273" s="314">
        <f t="shared" si="129"/>
        <v>0</v>
      </c>
      <c r="X273" s="337"/>
      <c r="Y273" s="585">
        <f t="shared" si="130"/>
        <v>0</v>
      </c>
      <c r="Z273" s="337"/>
      <c r="AA273" s="314">
        <f t="shared" si="131"/>
        <v>0</v>
      </c>
    </row>
    <row r="274" spans="1:27" s="24" customFormat="1" x14ac:dyDescent="0.35">
      <c r="A274" s="159" t="s">
        <v>2832</v>
      </c>
      <c r="B274" s="16"/>
      <c r="C274" s="21" t="s">
        <v>828</v>
      </c>
      <c r="D274" s="31" t="s">
        <v>21</v>
      </c>
      <c r="E274" s="357"/>
      <c r="F274" s="568"/>
      <c r="G274" s="315">
        <f t="shared" si="121"/>
        <v>0</v>
      </c>
      <c r="H274" s="337"/>
      <c r="I274" s="314">
        <f t="shared" si="122"/>
        <v>0</v>
      </c>
      <c r="J274" s="337"/>
      <c r="K274" s="314">
        <f t="shared" si="123"/>
        <v>0</v>
      </c>
      <c r="L274" s="587"/>
      <c r="M274" s="585">
        <f t="shared" si="124"/>
        <v>0</v>
      </c>
      <c r="N274" s="337"/>
      <c r="O274" s="314">
        <f t="shared" si="125"/>
        <v>0</v>
      </c>
      <c r="P274" s="337"/>
      <c r="Q274" s="585">
        <f t="shared" si="126"/>
        <v>0</v>
      </c>
      <c r="R274" s="337"/>
      <c r="S274" s="314">
        <f t="shared" si="127"/>
        <v>0</v>
      </c>
      <c r="T274" s="337"/>
      <c r="U274" s="585">
        <f t="shared" si="128"/>
        <v>0</v>
      </c>
      <c r="V274" s="337"/>
      <c r="W274" s="314">
        <f t="shared" si="129"/>
        <v>0</v>
      </c>
      <c r="X274" s="337"/>
      <c r="Y274" s="585">
        <f t="shared" si="130"/>
        <v>0</v>
      </c>
      <c r="Z274" s="337"/>
      <c r="AA274" s="314">
        <f t="shared" si="131"/>
        <v>0</v>
      </c>
    </row>
    <row r="275" spans="1:27" s="24" customFormat="1" x14ac:dyDescent="0.35">
      <c r="A275" s="159" t="s">
        <v>2833</v>
      </c>
      <c r="B275" s="16"/>
      <c r="C275" s="20" t="s">
        <v>2983</v>
      </c>
      <c r="D275" s="31" t="s">
        <v>21</v>
      </c>
      <c r="E275" s="357"/>
      <c r="F275" s="568"/>
      <c r="G275" s="315">
        <f t="shared" si="121"/>
        <v>0</v>
      </c>
      <c r="H275" s="337"/>
      <c r="I275" s="314">
        <f t="shared" si="122"/>
        <v>0</v>
      </c>
      <c r="J275" s="337"/>
      <c r="K275" s="314">
        <f t="shared" si="123"/>
        <v>0</v>
      </c>
      <c r="L275" s="587"/>
      <c r="M275" s="585">
        <f t="shared" si="124"/>
        <v>0</v>
      </c>
      <c r="N275" s="337"/>
      <c r="O275" s="314">
        <f t="shared" si="125"/>
        <v>0</v>
      </c>
      <c r="P275" s="337"/>
      <c r="Q275" s="585">
        <f t="shared" si="126"/>
        <v>0</v>
      </c>
      <c r="R275" s="337"/>
      <c r="S275" s="314">
        <f t="shared" si="127"/>
        <v>0</v>
      </c>
      <c r="T275" s="337"/>
      <c r="U275" s="585">
        <f t="shared" si="128"/>
        <v>0</v>
      </c>
      <c r="V275" s="337"/>
      <c r="W275" s="314">
        <f t="shared" si="129"/>
        <v>0</v>
      </c>
      <c r="X275" s="337"/>
      <c r="Y275" s="585">
        <f t="shared" si="130"/>
        <v>0</v>
      </c>
      <c r="Z275" s="337"/>
      <c r="AA275" s="314">
        <f t="shared" si="131"/>
        <v>0</v>
      </c>
    </row>
    <row r="276" spans="1:27" s="24" customFormat="1" ht="46.5" x14ac:dyDescent="0.35">
      <c r="A276" s="159" t="s">
        <v>2834</v>
      </c>
      <c r="B276" s="16"/>
      <c r="C276" s="20" t="s">
        <v>2984</v>
      </c>
      <c r="D276" s="31" t="s">
        <v>21</v>
      </c>
      <c r="E276" s="357"/>
      <c r="F276" s="568"/>
      <c r="G276" s="315">
        <f t="shared" si="121"/>
        <v>0</v>
      </c>
      <c r="H276" s="337"/>
      <c r="I276" s="314">
        <f t="shared" si="122"/>
        <v>0</v>
      </c>
      <c r="J276" s="337"/>
      <c r="K276" s="314">
        <f t="shared" si="123"/>
        <v>0</v>
      </c>
      <c r="L276" s="587"/>
      <c r="M276" s="585">
        <f t="shared" si="124"/>
        <v>0</v>
      </c>
      <c r="N276" s="337"/>
      <c r="O276" s="314">
        <f t="shared" si="125"/>
        <v>0</v>
      </c>
      <c r="P276" s="337"/>
      <c r="Q276" s="585">
        <f t="shared" si="126"/>
        <v>0</v>
      </c>
      <c r="R276" s="337"/>
      <c r="S276" s="314">
        <f t="shared" si="127"/>
        <v>0</v>
      </c>
      <c r="T276" s="337"/>
      <c r="U276" s="585">
        <f t="shared" si="128"/>
        <v>0</v>
      </c>
      <c r="V276" s="337"/>
      <c r="W276" s="314">
        <f t="shared" si="129"/>
        <v>0</v>
      </c>
      <c r="X276" s="337"/>
      <c r="Y276" s="585">
        <f t="shared" si="130"/>
        <v>0</v>
      </c>
      <c r="Z276" s="337"/>
      <c r="AA276" s="314">
        <f t="shared" si="131"/>
        <v>0</v>
      </c>
    </row>
    <row r="277" spans="1:27" s="24" customFormat="1" x14ac:dyDescent="0.35">
      <c r="A277" s="159" t="s">
        <v>2941</v>
      </c>
      <c r="B277" s="81">
        <v>3055</v>
      </c>
      <c r="C277" s="20" t="s">
        <v>2943</v>
      </c>
      <c r="D277" s="31" t="s">
        <v>21</v>
      </c>
      <c r="E277" s="357"/>
      <c r="F277" s="568"/>
      <c r="G277" s="315">
        <f t="shared" si="121"/>
        <v>0</v>
      </c>
      <c r="H277" s="337"/>
      <c r="I277" s="314">
        <f t="shared" si="122"/>
        <v>0</v>
      </c>
      <c r="J277" s="337"/>
      <c r="K277" s="314">
        <f t="shared" si="123"/>
        <v>0</v>
      </c>
      <c r="L277" s="587"/>
      <c r="M277" s="585">
        <f t="shared" si="124"/>
        <v>0</v>
      </c>
      <c r="N277" s="337"/>
      <c r="O277" s="314">
        <f t="shared" si="125"/>
        <v>0</v>
      </c>
      <c r="P277" s="337"/>
      <c r="Q277" s="585">
        <f t="shared" si="126"/>
        <v>0</v>
      </c>
      <c r="R277" s="337"/>
      <c r="S277" s="314">
        <f t="shared" si="127"/>
        <v>0</v>
      </c>
      <c r="T277" s="337"/>
      <c r="U277" s="585">
        <f t="shared" si="128"/>
        <v>0</v>
      </c>
      <c r="V277" s="337"/>
      <c r="W277" s="314">
        <f t="shared" si="129"/>
        <v>0</v>
      </c>
      <c r="X277" s="337"/>
      <c r="Y277" s="585">
        <f t="shared" si="130"/>
        <v>0</v>
      </c>
      <c r="Z277" s="337"/>
      <c r="AA277" s="314">
        <f t="shared" si="131"/>
        <v>0</v>
      </c>
    </row>
    <row r="278" spans="1:27" s="24" customFormat="1" x14ac:dyDescent="0.35">
      <c r="A278" s="159" t="s">
        <v>2942</v>
      </c>
      <c r="B278" s="81">
        <v>3055</v>
      </c>
      <c r="C278" s="20" t="s">
        <v>2944</v>
      </c>
      <c r="D278" s="31" t="s">
        <v>21</v>
      </c>
      <c r="E278" s="357"/>
      <c r="F278" s="568"/>
      <c r="G278" s="315">
        <f t="shared" si="121"/>
        <v>0</v>
      </c>
      <c r="H278" s="337"/>
      <c r="I278" s="314">
        <f t="shared" si="122"/>
        <v>0</v>
      </c>
      <c r="J278" s="337"/>
      <c r="K278" s="314">
        <f t="shared" si="123"/>
        <v>0</v>
      </c>
      <c r="L278" s="587"/>
      <c r="M278" s="585">
        <f t="shared" si="124"/>
        <v>0</v>
      </c>
      <c r="N278" s="337"/>
      <c r="O278" s="314">
        <f t="shared" si="125"/>
        <v>0</v>
      </c>
      <c r="P278" s="337"/>
      <c r="Q278" s="585">
        <f t="shared" si="126"/>
        <v>0</v>
      </c>
      <c r="R278" s="337"/>
      <c r="S278" s="314">
        <f t="shared" si="127"/>
        <v>0</v>
      </c>
      <c r="T278" s="337"/>
      <c r="U278" s="585">
        <f t="shared" si="128"/>
        <v>0</v>
      </c>
      <c r="V278" s="337"/>
      <c r="W278" s="314">
        <f t="shared" si="129"/>
        <v>0</v>
      </c>
      <c r="X278" s="337"/>
      <c r="Y278" s="585">
        <f t="shared" si="130"/>
        <v>0</v>
      </c>
      <c r="Z278" s="337"/>
      <c r="AA278" s="314">
        <f t="shared" si="131"/>
        <v>0</v>
      </c>
    </row>
    <row r="279" spans="1:27" s="24" customFormat="1" x14ac:dyDescent="0.35">
      <c r="A279" s="159" t="s">
        <v>2950</v>
      </c>
      <c r="B279" s="81">
        <v>3055</v>
      </c>
      <c r="C279" s="20" t="s">
        <v>2945</v>
      </c>
      <c r="D279" s="31" t="s">
        <v>21</v>
      </c>
      <c r="E279" s="357"/>
      <c r="F279" s="568"/>
      <c r="G279" s="315">
        <f t="shared" si="121"/>
        <v>0</v>
      </c>
      <c r="H279" s="337"/>
      <c r="I279" s="314">
        <f t="shared" si="122"/>
        <v>0</v>
      </c>
      <c r="J279" s="337"/>
      <c r="K279" s="314">
        <f t="shared" si="123"/>
        <v>0</v>
      </c>
      <c r="L279" s="587"/>
      <c r="M279" s="585">
        <f t="shared" si="124"/>
        <v>0</v>
      </c>
      <c r="N279" s="337"/>
      <c r="O279" s="314">
        <f t="shared" si="125"/>
        <v>0</v>
      </c>
      <c r="P279" s="337"/>
      <c r="Q279" s="585">
        <f t="shared" si="126"/>
        <v>0</v>
      </c>
      <c r="R279" s="337"/>
      <c r="S279" s="314">
        <f t="shared" si="127"/>
        <v>0</v>
      </c>
      <c r="T279" s="337"/>
      <c r="U279" s="585">
        <f t="shared" si="128"/>
        <v>0</v>
      </c>
      <c r="V279" s="337"/>
      <c r="W279" s="314">
        <f t="shared" si="129"/>
        <v>0</v>
      </c>
      <c r="X279" s="337"/>
      <c r="Y279" s="585">
        <f t="shared" si="130"/>
        <v>0</v>
      </c>
      <c r="Z279" s="337"/>
      <c r="AA279" s="314">
        <f t="shared" si="131"/>
        <v>0</v>
      </c>
    </row>
    <row r="280" spans="1:27" s="24" customFormat="1" x14ac:dyDescent="0.35">
      <c r="A280" s="159" t="s">
        <v>2951</v>
      </c>
      <c r="B280" s="81">
        <v>3055</v>
      </c>
      <c r="C280" s="20" t="s">
        <v>2946</v>
      </c>
      <c r="D280" s="31" t="s">
        <v>21</v>
      </c>
      <c r="E280" s="357"/>
      <c r="F280" s="568"/>
      <c r="G280" s="315">
        <f t="shared" si="121"/>
        <v>0</v>
      </c>
      <c r="H280" s="337"/>
      <c r="I280" s="314">
        <f t="shared" si="122"/>
        <v>0</v>
      </c>
      <c r="J280" s="337"/>
      <c r="K280" s="314">
        <f t="shared" si="123"/>
        <v>0</v>
      </c>
      <c r="L280" s="587"/>
      <c r="M280" s="585">
        <f t="shared" si="124"/>
        <v>0</v>
      </c>
      <c r="N280" s="337"/>
      <c r="O280" s="314">
        <f t="shared" si="125"/>
        <v>0</v>
      </c>
      <c r="P280" s="337"/>
      <c r="Q280" s="585">
        <f t="shared" si="126"/>
        <v>0</v>
      </c>
      <c r="R280" s="337"/>
      <c r="S280" s="314">
        <f t="shared" si="127"/>
        <v>0</v>
      </c>
      <c r="T280" s="337"/>
      <c r="U280" s="585">
        <f t="shared" si="128"/>
        <v>0</v>
      </c>
      <c r="V280" s="337"/>
      <c r="W280" s="314">
        <f t="shared" si="129"/>
        <v>0</v>
      </c>
      <c r="X280" s="337"/>
      <c r="Y280" s="585">
        <f t="shared" si="130"/>
        <v>0</v>
      </c>
      <c r="Z280" s="337"/>
      <c r="AA280" s="314">
        <f t="shared" si="131"/>
        <v>0</v>
      </c>
    </row>
    <row r="281" spans="1:27" s="24" customFormat="1" x14ac:dyDescent="0.35">
      <c r="A281" s="159" t="s">
        <v>2952</v>
      </c>
      <c r="B281" s="81">
        <v>3055</v>
      </c>
      <c r="C281" s="20" t="s">
        <v>2947</v>
      </c>
      <c r="D281" s="31" t="s">
        <v>21</v>
      </c>
      <c r="E281" s="357"/>
      <c r="F281" s="568"/>
      <c r="G281" s="315">
        <f t="shared" si="121"/>
        <v>0</v>
      </c>
      <c r="H281" s="337"/>
      <c r="I281" s="314">
        <f t="shared" si="122"/>
        <v>0</v>
      </c>
      <c r="J281" s="337"/>
      <c r="K281" s="314">
        <f t="shared" si="123"/>
        <v>0</v>
      </c>
      <c r="L281" s="587"/>
      <c r="M281" s="585">
        <f t="shared" si="124"/>
        <v>0</v>
      </c>
      <c r="N281" s="337"/>
      <c r="O281" s="314">
        <f t="shared" si="125"/>
        <v>0</v>
      </c>
      <c r="P281" s="337"/>
      <c r="Q281" s="585">
        <f t="shared" si="126"/>
        <v>0</v>
      </c>
      <c r="R281" s="337"/>
      <c r="S281" s="314">
        <f t="shared" si="127"/>
        <v>0</v>
      </c>
      <c r="T281" s="337"/>
      <c r="U281" s="585">
        <f t="shared" si="128"/>
        <v>0</v>
      </c>
      <c r="V281" s="337"/>
      <c r="W281" s="314">
        <f t="shared" si="129"/>
        <v>0</v>
      </c>
      <c r="X281" s="337"/>
      <c r="Y281" s="585">
        <f t="shared" si="130"/>
        <v>0</v>
      </c>
      <c r="Z281" s="337"/>
      <c r="AA281" s="314">
        <f t="shared" si="131"/>
        <v>0</v>
      </c>
    </row>
    <row r="282" spans="1:27" s="24" customFormat="1" x14ac:dyDescent="0.35">
      <c r="A282" s="159" t="s">
        <v>2953</v>
      </c>
      <c r="B282" s="81">
        <v>3055</v>
      </c>
      <c r="C282" s="20" t="s">
        <v>2948</v>
      </c>
      <c r="D282" s="31" t="s">
        <v>21</v>
      </c>
      <c r="E282" s="357"/>
      <c r="F282" s="568"/>
      <c r="G282" s="315">
        <f t="shared" si="121"/>
        <v>0</v>
      </c>
      <c r="H282" s="337"/>
      <c r="I282" s="314">
        <f t="shared" si="122"/>
        <v>0</v>
      </c>
      <c r="J282" s="337"/>
      <c r="K282" s="314">
        <f t="shared" si="123"/>
        <v>0</v>
      </c>
      <c r="L282" s="587"/>
      <c r="M282" s="585">
        <f t="shared" si="124"/>
        <v>0</v>
      </c>
      <c r="N282" s="337"/>
      <c r="O282" s="314">
        <f t="shared" si="125"/>
        <v>0</v>
      </c>
      <c r="P282" s="337"/>
      <c r="Q282" s="585">
        <f t="shared" si="126"/>
        <v>0</v>
      </c>
      <c r="R282" s="337"/>
      <c r="S282" s="314">
        <f t="shared" si="127"/>
        <v>0</v>
      </c>
      <c r="T282" s="337"/>
      <c r="U282" s="585">
        <f t="shared" si="128"/>
        <v>0</v>
      </c>
      <c r="V282" s="337"/>
      <c r="W282" s="314">
        <f t="shared" si="129"/>
        <v>0</v>
      </c>
      <c r="X282" s="337"/>
      <c r="Y282" s="585">
        <f t="shared" si="130"/>
        <v>0</v>
      </c>
      <c r="Z282" s="337"/>
      <c r="AA282" s="314">
        <f t="shared" si="131"/>
        <v>0</v>
      </c>
    </row>
    <row r="283" spans="1:27" s="24" customFormat="1" x14ac:dyDescent="0.35">
      <c r="A283" s="159" t="s">
        <v>2954</v>
      </c>
      <c r="B283" s="81">
        <v>3055</v>
      </c>
      <c r="C283" s="20" t="s">
        <v>2949</v>
      </c>
      <c r="D283" s="31" t="s">
        <v>21</v>
      </c>
      <c r="E283" s="357"/>
      <c r="F283" s="568"/>
      <c r="G283" s="315">
        <f t="shared" si="121"/>
        <v>0</v>
      </c>
      <c r="H283" s="337"/>
      <c r="I283" s="314">
        <f t="shared" si="122"/>
        <v>0</v>
      </c>
      <c r="J283" s="337"/>
      <c r="K283" s="314">
        <f t="shared" si="123"/>
        <v>0</v>
      </c>
      <c r="L283" s="587"/>
      <c r="M283" s="585">
        <f t="shared" si="124"/>
        <v>0</v>
      </c>
      <c r="N283" s="337"/>
      <c r="O283" s="314">
        <f t="shared" si="125"/>
        <v>0</v>
      </c>
      <c r="P283" s="337"/>
      <c r="Q283" s="585">
        <f t="shared" si="126"/>
        <v>0</v>
      </c>
      <c r="R283" s="337"/>
      <c r="S283" s="314">
        <f t="shared" si="127"/>
        <v>0</v>
      </c>
      <c r="T283" s="337"/>
      <c r="U283" s="585">
        <f t="shared" si="128"/>
        <v>0</v>
      </c>
      <c r="V283" s="337"/>
      <c r="W283" s="314">
        <f t="shared" si="129"/>
        <v>0</v>
      </c>
      <c r="X283" s="337"/>
      <c r="Y283" s="585">
        <f t="shared" si="130"/>
        <v>0</v>
      </c>
      <c r="Z283" s="337"/>
      <c r="AA283" s="314">
        <f t="shared" si="131"/>
        <v>0</v>
      </c>
    </row>
    <row r="284" spans="1:27" s="24" customFormat="1" ht="16" thickBot="1" x14ac:dyDescent="0.4">
      <c r="A284" s="576" t="s">
        <v>2954</v>
      </c>
      <c r="B284" s="577"/>
      <c r="C284" s="28" t="s">
        <v>2985</v>
      </c>
      <c r="D284" s="32" t="s">
        <v>21</v>
      </c>
      <c r="E284" s="578"/>
      <c r="F284" s="579"/>
      <c r="G284" s="315">
        <f t="shared" si="121"/>
        <v>0</v>
      </c>
      <c r="H284" s="337"/>
      <c r="I284" s="314">
        <f t="shared" si="122"/>
        <v>0</v>
      </c>
      <c r="J284" s="337"/>
      <c r="K284" s="314">
        <f t="shared" si="123"/>
        <v>0</v>
      </c>
      <c r="L284" s="587"/>
      <c r="M284" s="585">
        <f t="shared" si="124"/>
        <v>0</v>
      </c>
      <c r="N284" s="337"/>
      <c r="O284" s="314">
        <f t="shared" si="125"/>
        <v>0</v>
      </c>
      <c r="P284" s="337"/>
      <c r="Q284" s="585">
        <f t="shared" si="126"/>
        <v>0</v>
      </c>
      <c r="R284" s="337"/>
      <c r="S284" s="314">
        <f t="shared" si="127"/>
        <v>0</v>
      </c>
      <c r="T284" s="337"/>
      <c r="U284" s="585">
        <f t="shared" si="128"/>
        <v>0</v>
      </c>
      <c r="V284" s="337"/>
      <c r="W284" s="314">
        <f t="shared" si="129"/>
        <v>0</v>
      </c>
      <c r="X284" s="337"/>
      <c r="Y284" s="585">
        <f t="shared" si="130"/>
        <v>0</v>
      </c>
      <c r="Z284" s="337"/>
      <c r="AA284" s="314">
        <f t="shared" si="131"/>
        <v>0</v>
      </c>
    </row>
    <row r="285" spans="1:27" s="30" customFormat="1" ht="45" customHeight="1" thickBot="1" x14ac:dyDescent="0.4">
      <c r="A285" s="29"/>
      <c r="B285" s="11"/>
      <c r="C285" s="580" t="s">
        <v>3158</v>
      </c>
      <c r="D285" s="581"/>
      <c r="E285" s="582"/>
      <c r="F285" s="304"/>
      <c r="G285" s="303">
        <f>SUM(G6:G284)</f>
        <v>0</v>
      </c>
      <c r="H285" s="583"/>
      <c r="I285" s="303">
        <f>SUM(I6:I284)</f>
        <v>0</v>
      </c>
      <c r="J285" s="583"/>
      <c r="K285" s="303">
        <f>SUM(K6:K284)</f>
        <v>0</v>
      </c>
      <c r="L285" s="588"/>
      <c r="M285" s="309">
        <f>SUM(M6:M284)</f>
        <v>0</v>
      </c>
      <c r="N285" s="583"/>
      <c r="O285" s="303">
        <f>SUM(O6:O284)</f>
        <v>0</v>
      </c>
      <c r="P285" s="583"/>
      <c r="Q285" s="309">
        <f>SUM(Q6:Q284)</f>
        <v>0</v>
      </c>
      <c r="R285" s="583"/>
      <c r="S285" s="303">
        <f>SUM(S6:S284)</f>
        <v>0</v>
      </c>
      <c r="T285" s="583"/>
      <c r="U285" s="309">
        <f>SUM(U6:U284)</f>
        <v>0</v>
      </c>
      <c r="V285" s="583"/>
      <c r="W285" s="303">
        <f>SUM(W6:W284)</f>
        <v>0</v>
      </c>
      <c r="X285" s="583"/>
      <c r="Y285" s="309">
        <f>SUM(Y6:Y284)</f>
        <v>0</v>
      </c>
      <c r="Z285" s="583"/>
      <c r="AA285" s="303">
        <f>SUM(AA6:AA284)</f>
        <v>0</v>
      </c>
    </row>
    <row r="286" spans="1:27" s="6" customFormat="1" ht="22" customHeight="1" x14ac:dyDescent="0.35">
      <c r="A286" s="189" t="s">
        <v>195</v>
      </c>
      <c r="B286" s="190"/>
      <c r="C286" s="190"/>
      <c r="D286" s="1189" t="s">
        <v>194</v>
      </c>
      <c r="E286" s="372"/>
      <c r="F286" s="372"/>
      <c r="G286" s="191"/>
      <c r="H286" s="333"/>
      <c r="I286" s="323"/>
      <c r="J286" s="333"/>
      <c r="K286" s="323"/>
      <c r="L286" s="333"/>
      <c r="M286" s="323"/>
      <c r="N286" s="333"/>
      <c r="O286" s="323"/>
      <c r="P286" s="333"/>
      <c r="Q286" s="323"/>
      <c r="R286" s="333"/>
      <c r="S286" s="323"/>
      <c r="T286" s="333"/>
      <c r="U286" s="323"/>
      <c r="V286" s="333"/>
      <c r="W286" s="323"/>
      <c r="X286" s="333"/>
      <c r="Y286" s="323"/>
      <c r="Z286" s="333"/>
      <c r="AA286" s="323"/>
    </row>
    <row r="287" spans="1:27" s="6" customFormat="1" ht="22" customHeight="1" thickBot="1" x14ac:dyDescent="0.4">
      <c r="A287" s="183" t="s">
        <v>982</v>
      </c>
      <c r="B287" s="184"/>
      <c r="C287" s="185"/>
      <c r="D287" s="1190"/>
      <c r="E287" s="373"/>
      <c r="F287" s="373"/>
      <c r="G287" s="186"/>
      <c r="H287" s="333"/>
      <c r="I287" s="323"/>
      <c r="J287" s="333"/>
      <c r="K287" s="323"/>
      <c r="L287" s="333"/>
      <c r="M287" s="323"/>
      <c r="N287" s="333"/>
      <c r="O287" s="323"/>
      <c r="P287" s="333"/>
      <c r="Q287" s="323"/>
      <c r="R287" s="333"/>
      <c r="S287" s="323"/>
      <c r="T287" s="333"/>
      <c r="U287" s="323"/>
      <c r="V287" s="333"/>
      <c r="W287" s="323"/>
      <c r="X287" s="333"/>
      <c r="Y287" s="323"/>
      <c r="Z287" s="333"/>
      <c r="AA287" s="323"/>
    </row>
    <row r="288" spans="1:27" s="6" customFormat="1" ht="22" customHeight="1" x14ac:dyDescent="0.35">
      <c r="A288" s="179" t="s">
        <v>3085</v>
      </c>
      <c r="B288" s="180"/>
      <c r="C288" s="180"/>
      <c r="D288" s="1188" t="s">
        <v>194</v>
      </c>
      <c r="E288" s="374"/>
      <c r="F288" s="374"/>
      <c r="G288" s="181"/>
      <c r="H288" s="333"/>
      <c r="I288" s="323"/>
      <c r="J288" s="333"/>
      <c r="K288" s="323"/>
      <c r="L288" s="333"/>
      <c r="M288" s="323"/>
      <c r="N288" s="333"/>
      <c r="O288" s="323"/>
      <c r="P288" s="333"/>
      <c r="Q288" s="323"/>
      <c r="R288" s="333"/>
      <c r="S288" s="323"/>
      <c r="T288" s="333"/>
      <c r="U288" s="323"/>
      <c r="V288" s="333"/>
      <c r="W288" s="323"/>
      <c r="X288" s="333"/>
      <c r="Y288" s="323"/>
      <c r="Z288" s="333"/>
      <c r="AA288" s="323"/>
    </row>
    <row r="289" spans="1:27" s="6" customFormat="1" ht="22" customHeight="1" thickBot="1" x14ac:dyDescent="0.4">
      <c r="A289" s="183" t="s">
        <v>196</v>
      </c>
      <c r="B289" s="184"/>
      <c r="C289" s="185"/>
      <c r="D289" s="1190"/>
      <c r="E289" s="373"/>
      <c r="F289" s="373"/>
      <c r="G289" s="186"/>
      <c r="H289" s="333"/>
      <c r="I289" s="323"/>
      <c r="J289" s="333"/>
      <c r="K289" s="323"/>
      <c r="L289" s="333"/>
      <c r="M289" s="323"/>
      <c r="N289" s="333"/>
      <c r="O289" s="323"/>
      <c r="P289" s="333"/>
      <c r="Q289" s="323"/>
      <c r="R289" s="333"/>
      <c r="S289" s="323"/>
      <c r="T289" s="333"/>
      <c r="U289" s="323"/>
      <c r="V289" s="333"/>
      <c r="W289" s="323"/>
      <c r="X289" s="333"/>
      <c r="Y289" s="323"/>
      <c r="Z289" s="333"/>
      <c r="AA289" s="323"/>
    </row>
    <row r="290" spans="1:27" s="6" customFormat="1" ht="22" customHeight="1" x14ac:dyDescent="0.35">
      <c r="A290" s="179" t="s">
        <v>197</v>
      </c>
      <c r="B290" s="180"/>
      <c r="C290" s="180"/>
      <c r="D290" s="1188" t="s">
        <v>194</v>
      </c>
      <c r="E290" s="374"/>
      <c r="F290" s="374"/>
      <c r="G290" s="181"/>
      <c r="H290" s="333"/>
      <c r="I290" s="323"/>
      <c r="J290" s="333"/>
      <c r="K290" s="323"/>
      <c r="L290" s="333"/>
      <c r="M290" s="323"/>
      <c r="N290" s="333"/>
      <c r="O290" s="323"/>
      <c r="P290" s="333"/>
      <c r="Q290" s="323"/>
      <c r="R290" s="333"/>
      <c r="S290" s="323"/>
      <c r="T290" s="333"/>
      <c r="U290" s="323"/>
      <c r="V290" s="333"/>
      <c r="W290" s="323"/>
      <c r="X290" s="333"/>
      <c r="Y290" s="323"/>
      <c r="Z290" s="333"/>
      <c r="AA290" s="323"/>
    </row>
    <row r="291" spans="1:27" s="6" customFormat="1" ht="22" customHeight="1" thickBot="1" x14ac:dyDescent="0.4">
      <c r="A291" s="183" t="s">
        <v>198</v>
      </c>
      <c r="B291" s="184"/>
      <c r="C291" s="185"/>
      <c r="D291" s="1190"/>
      <c r="E291" s="373"/>
      <c r="F291" s="373"/>
      <c r="G291" s="186"/>
      <c r="H291" s="333"/>
      <c r="I291" s="323"/>
      <c r="J291" s="333"/>
      <c r="K291" s="323"/>
      <c r="L291" s="333"/>
      <c r="M291" s="323"/>
      <c r="N291" s="333"/>
      <c r="O291" s="323"/>
      <c r="P291" s="333"/>
      <c r="Q291" s="323"/>
      <c r="R291" s="333"/>
      <c r="S291" s="323"/>
      <c r="T291" s="333"/>
      <c r="U291" s="323"/>
      <c r="V291" s="333"/>
      <c r="W291" s="323"/>
      <c r="X291" s="333"/>
      <c r="Y291" s="323"/>
      <c r="Z291" s="333"/>
      <c r="AA291" s="323"/>
    </row>
    <row r="292" spans="1:27" s="6" customFormat="1" ht="22" customHeight="1" x14ac:dyDescent="0.35">
      <c r="A292" s="179" t="s">
        <v>199</v>
      </c>
      <c r="B292" s="180"/>
      <c r="C292" s="180"/>
      <c r="D292" s="1188" t="s">
        <v>194</v>
      </c>
      <c r="E292" s="374"/>
      <c r="F292" s="374"/>
      <c r="G292" s="181"/>
      <c r="H292" s="333"/>
      <c r="I292" s="323"/>
      <c r="J292" s="333"/>
      <c r="K292" s="323"/>
      <c r="L292" s="333"/>
      <c r="M292" s="323"/>
      <c r="N292" s="333"/>
      <c r="O292" s="323"/>
      <c r="P292" s="333"/>
      <c r="Q292" s="323"/>
      <c r="R292" s="333"/>
      <c r="S292" s="323"/>
      <c r="T292" s="333"/>
      <c r="U292" s="323"/>
      <c r="V292" s="333"/>
      <c r="W292" s="323"/>
      <c r="X292" s="333"/>
      <c r="Y292" s="323"/>
      <c r="Z292" s="333"/>
      <c r="AA292" s="323"/>
    </row>
    <row r="293" spans="1:27" s="6" customFormat="1" ht="22" customHeight="1" thickBot="1" x14ac:dyDescent="0.4">
      <c r="A293" s="183" t="s">
        <v>3086</v>
      </c>
      <c r="B293" s="184"/>
      <c r="C293" s="185"/>
      <c r="D293" s="1190"/>
      <c r="E293" s="373"/>
      <c r="F293" s="373"/>
      <c r="G293" s="186"/>
      <c r="H293" s="333"/>
      <c r="I293" s="323"/>
      <c r="J293" s="333"/>
      <c r="K293" s="323"/>
      <c r="L293" s="333"/>
      <c r="M293" s="323"/>
      <c r="N293" s="333"/>
      <c r="O293" s="323"/>
      <c r="P293" s="333"/>
      <c r="Q293" s="323"/>
      <c r="R293" s="333"/>
      <c r="S293" s="323"/>
      <c r="T293" s="333"/>
      <c r="U293" s="323"/>
      <c r="V293" s="333"/>
      <c r="W293" s="323"/>
      <c r="X293" s="333"/>
      <c r="Y293" s="323"/>
      <c r="Z293" s="333"/>
      <c r="AA293" s="323"/>
    </row>
    <row r="294" spans="1:27" s="14" customFormat="1" x14ac:dyDescent="0.35">
      <c r="A294" s="105"/>
      <c r="B294" s="105"/>
      <c r="C294" s="105"/>
      <c r="D294" s="105"/>
      <c r="E294" s="178"/>
      <c r="F294" s="178"/>
      <c r="G294" s="178"/>
      <c r="H294" s="333"/>
      <c r="I294" s="323"/>
      <c r="J294" s="333"/>
      <c r="K294" s="323"/>
      <c r="L294" s="333"/>
      <c r="M294" s="323"/>
      <c r="N294" s="333"/>
      <c r="O294" s="323"/>
      <c r="P294" s="333"/>
      <c r="Q294" s="323"/>
      <c r="R294" s="333"/>
      <c r="S294" s="323"/>
      <c r="T294" s="333"/>
      <c r="U294" s="323"/>
      <c r="V294" s="333"/>
      <c r="W294" s="323"/>
      <c r="X294" s="333"/>
      <c r="Y294" s="323"/>
      <c r="Z294" s="333"/>
      <c r="AA294" s="323"/>
    </row>
    <row r="295" spans="1:27" s="143" customFormat="1" x14ac:dyDescent="0.35">
      <c r="B295" s="150"/>
      <c r="C295" s="150"/>
      <c r="D295" s="141"/>
      <c r="E295" s="171"/>
      <c r="F295" s="171"/>
      <c r="G295" s="171"/>
      <c r="H295" s="333"/>
      <c r="I295" s="323"/>
      <c r="J295" s="333"/>
      <c r="K295" s="323"/>
      <c r="L295" s="333"/>
      <c r="M295" s="323"/>
      <c r="N295" s="333"/>
      <c r="O295" s="323"/>
      <c r="P295" s="333"/>
      <c r="Q295" s="323"/>
      <c r="R295" s="333"/>
      <c r="S295" s="323"/>
      <c r="T295" s="333"/>
      <c r="U295" s="323"/>
      <c r="V295" s="333"/>
      <c r="W295" s="323"/>
      <c r="X295" s="333"/>
      <c r="Y295" s="323"/>
      <c r="Z295" s="333"/>
      <c r="AA295" s="323"/>
    </row>
    <row r="296" spans="1:27" s="143" customFormat="1" x14ac:dyDescent="0.35">
      <c r="B296" s="150"/>
      <c r="C296" s="150"/>
      <c r="D296" s="141"/>
      <c r="E296" s="171"/>
      <c r="F296" s="171"/>
      <c r="G296" s="171"/>
      <c r="H296" s="333"/>
      <c r="I296" s="323"/>
      <c r="J296" s="333"/>
      <c r="K296" s="323"/>
      <c r="L296" s="333"/>
      <c r="M296" s="323"/>
      <c r="N296" s="333"/>
      <c r="O296" s="323"/>
      <c r="P296" s="333"/>
      <c r="Q296" s="323"/>
      <c r="R296" s="333"/>
      <c r="S296" s="323"/>
      <c r="T296" s="333"/>
      <c r="U296" s="323"/>
      <c r="V296" s="333"/>
      <c r="W296" s="323"/>
      <c r="X296" s="333"/>
      <c r="Y296" s="323"/>
      <c r="Z296" s="333"/>
      <c r="AA296" s="323"/>
    </row>
    <row r="297" spans="1:27" s="143" customFormat="1" x14ac:dyDescent="0.35">
      <c r="B297" s="150"/>
      <c r="C297" s="150"/>
      <c r="D297" s="141"/>
      <c r="E297" s="171"/>
      <c r="F297" s="171"/>
      <c r="G297" s="171"/>
      <c r="H297" s="333"/>
      <c r="I297" s="323"/>
      <c r="J297" s="333"/>
      <c r="K297" s="323"/>
      <c r="L297" s="333"/>
      <c r="M297" s="323"/>
      <c r="N297" s="333"/>
      <c r="O297" s="323"/>
      <c r="P297" s="333"/>
      <c r="Q297" s="323"/>
      <c r="R297" s="333"/>
      <c r="S297" s="323"/>
      <c r="T297" s="333"/>
      <c r="U297" s="323"/>
      <c r="V297" s="333"/>
      <c r="W297" s="323"/>
      <c r="X297" s="333"/>
      <c r="Y297" s="323"/>
      <c r="Z297" s="333"/>
      <c r="AA297" s="323"/>
    </row>
    <row r="298" spans="1:27" s="143" customFormat="1" x14ac:dyDescent="0.35">
      <c r="B298" s="150"/>
      <c r="C298" s="150"/>
      <c r="D298" s="141"/>
      <c r="E298" s="171"/>
      <c r="F298" s="171"/>
      <c r="G298" s="171"/>
      <c r="H298" s="333"/>
      <c r="I298" s="323"/>
      <c r="J298" s="333"/>
      <c r="K298" s="323"/>
      <c r="L298" s="333"/>
      <c r="M298" s="323"/>
      <c r="N298" s="333"/>
      <c r="O298" s="323"/>
      <c r="P298" s="333"/>
      <c r="Q298" s="323"/>
      <c r="R298" s="333"/>
      <c r="S298" s="323"/>
      <c r="T298" s="333"/>
      <c r="U298" s="323"/>
      <c r="V298" s="333"/>
      <c r="W298" s="323"/>
      <c r="X298" s="333"/>
      <c r="Y298" s="323"/>
      <c r="Z298" s="333"/>
      <c r="AA298" s="323"/>
    </row>
    <row r="299" spans="1:27" x14ac:dyDescent="0.35">
      <c r="F299" s="484"/>
    </row>
    <row r="300" spans="1:27" x14ac:dyDescent="0.35">
      <c r="F300" s="484"/>
    </row>
    <row r="301" spans="1:27" x14ac:dyDescent="0.35">
      <c r="F301" s="484"/>
    </row>
    <row r="302" spans="1:27" x14ac:dyDescent="0.35">
      <c r="F302" s="484"/>
    </row>
    <row r="303" spans="1:27" x14ac:dyDescent="0.35">
      <c r="F303" s="484"/>
    </row>
    <row r="304" spans="1:27" x14ac:dyDescent="0.35">
      <c r="F304" s="484"/>
    </row>
    <row r="305" spans="6:6" x14ac:dyDescent="0.35">
      <c r="F305" s="484"/>
    </row>
    <row r="306" spans="6:6" x14ac:dyDescent="0.35">
      <c r="F306" s="484"/>
    </row>
    <row r="307" spans="6:6" x14ac:dyDescent="0.35">
      <c r="F307" s="484"/>
    </row>
    <row r="308" spans="6:6" x14ac:dyDescent="0.35">
      <c r="F308" s="484"/>
    </row>
    <row r="309" spans="6:6" x14ac:dyDescent="0.35">
      <c r="F309" s="484"/>
    </row>
    <row r="310" spans="6:6" x14ac:dyDescent="0.35">
      <c r="F310" s="484"/>
    </row>
    <row r="311" spans="6:6" x14ac:dyDescent="0.35">
      <c r="F311" s="484"/>
    </row>
    <row r="312" spans="6:6" x14ac:dyDescent="0.35">
      <c r="F312" s="484"/>
    </row>
    <row r="313" spans="6:6" x14ac:dyDescent="0.35">
      <c r="F313" s="484"/>
    </row>
    <row r="314" spans="6:6" x14ac:dyDescent="0.35">
      <c r="F314" s="484"/>
    </row>
    <row r="315" spans="6:6" x14ac:dyDescent="0.35">
      <c r="F315" s="484"/>
    </row>
    <row r="316" spans="6:6" x14ac:dyDescent="0.35">
      <c r="F316" s="484"/>
    </row>
    <row r="317" spans="6:6" x14ac:dyDescent="0.35">
      <c r="F317" s="484"/>
    </row>
    <row r="318" spans="6:6" x14ac:dyDescent="0.35">
      <c r="F318" s="484"/>
    </row>
    <row r="319" spans="6:6" x14ac:dyDescent="0.35">
      <c r="F319" s="484"/>
    </row>
    <row r="320" spans="6:6" x14ac:dyDescent="0.35">
      <c r="F320" s="484"/>
    </row>
    <row r="321" spans="6:6" x14ac:dyDescent="0.35">
      <c r="F321" s="484"/>
    </row>
    <row r="322" spans="6:6" x14ac:dyDescent="0.35">
      <c r="F322" s="484"/>
    </row>
    <row r="323" spans="6:6" x14ac:dyDescent="0.35">
      <c r="F323" s="484"/>
    </row>
    <row r="324" spans="6:6" x14ac:dyDescent="0.35">
      <c r="F324" s="484"/>
    </row>
    <row r="325" spans="6:6" x14ac:dyDescent="0.35">
      <c r="F325" s="484"/>
    </row>
    <row r="326" spans="6:6" x14ac:dyDescent="0.35">
      <c r="F326" s="484"/>
    </row>
    <row r="327" spans="6:6" x14ac:dyDescent="0.35">
      <c r="F327" s="484"/>
    </row>
    <row r="328" spans="6:6" x14ac:dyDescent="0.35">
      <c r="F328" s="484"/>
    </row>
    <row r="329" spans="6:6" x14ac:dyDescent="0.35">
      <c r="F329" s="323"/>
    </row>
    <row r="330" spans="6:6" x14ac:dyDescent="0.35">
      <c r="F330" s="323"/>
    </row>
    <row r="331" spans="6:6" x14ac:dyDescent="0.35">
      <c r="F331" s="421"/>
    </row>
    <row r="332" spans="6:6" x14ac:dyDescent="0.35">
      <c r="F332" s="415"/>
    </row>
    <row r="333" spans="6:6" x14ac:dyDescent="0.35">
      <c r="F333" s="415"/>
    </row>
    <row r="334" spans="6:6" x14ac:dyDescent="0.35">
      <c r="F334" s="484"/>
    </row>
    <row r="335" spans="6:6" x14ac:dyDescent="0.35">
      <c r="F335" s="421"/>
    </row>
    <row r="336" spans="6:6" x14ac:dyDescent="0.35">
      <c r="F336" s="484"/>
    </row>
    <row r="337" spans="6:6" x14ac:dyDescent="0.35">
      <c r="F337" s="484"/>
    </row>
    <row r="338" spans="6:6" x14ac:dyDescent="0.35">
      <c r="F338" s="484"/>
    </row>
    <row r="339" spans="6:6" x14ac:dyDescent="0.35">
      <c r="F339" s="415"/>
    </row>
    <row r="340" spans="6:6" x14ac:dyDescent="0.35">
      <c r="F340" s="415"/>
    </row>
    <row r="341" spans="6:6" x14ac:dyDescent="0.35">
      <c r="F341" s="484"/>
    </row>
    <row r="342" spans="6:6" x14ac:dyDescent="0.35">
      <c r="F342" s="484"/>
    </row>
    <row r="343" spans="6:6" x14ac:dyDescent="0.35">
      <c r="F343" s="484"/>
    </row>
    <row r="344" spans="6:6" x14ac:dyDescent="0.35">
      <c r="F344" s="421"/>
    </row>
    <row r="345" spans="6:6" x14ac:dyDescent="0.35">
      <c r="F345" s="484"/>
    </row>
    <row r="346" spans="6:6" x14ac:dyDescent="0.35">
      <c r="F346" s="484"/>
    </row>
    <row r="347" spans="6:6" x14ac:dyDescent="0.35">
      <c r="F347" s="484"/>
    </row>
    <row r="348" spans="6:6" x14ac:dyDescent="0.35">
      <c r="F348" s="484"/>
    </row>
    <row r="349" spans="6:6" x14ac:dyDescent="0.35">
      <c r="F349" s="484"/>
    </row>
    <row r="350" spans="6:6" x14ac:dyDescent="0.35">
      <c r="F350" s="484"/>
    </row>
    <row r="351" spans="6:6" x14ac:dyDescent="0.35">
      <c r="F351" s="484"/>
    </row>
    <row r="352" spans="6:6" x14ac:dyDescent="0.35">
      <c r="F352" s="484"/>
    </row>
    <row r="353" spans="6:6" x14ac:dyDescent="0.35">
      <c r="F353" s="484"/>
    </row>
    <row r="354" spans="6:6" x14ac:dyDescent="0.35">
      <c r="F354" s="484"/>
    </row>
    <row r="355" spans="6:6" x14ac:dyDescent="0.35">
      <c r="F355" s="484"/>
    </row>
    <row r="356" spans="6:6" x14ac:dyDescent="0.35">
      <c r="F356" s="484"/>
    </row>
    <row r="357" spans="6:6" x14ac:dyDescent="0.35">
      <c r="F357" s="484"/>
    </row>
    <row r="358" spans="6:6" x14ac:dyDescent="0.35">
      <c r="F358" s="484"/>
    </row>
    <row r="359" spans="6:6" x14ac:dyDescent="0.35">
      <c r="F359" s="484"/>
    </row>
    <row r="360" spans="6:6" x14ac:dyDescent="0.35">
      <c r="F360" s="484"/>
    </row>
    <row r="361" spans="6:6" x14ac:dyDescent="0.35">
      <c r="F361" s="484"/>
    </row>
    <row r="362" spans="6:6" x14ac:dyDescent="0.35">
      <c r="F362" s="484"/>
    </row>
    <row r="363" spans="6:6" x14ac:dyDescent="0.35">
      <c r="F363" s="484"/>
    </row>
    <row r="364" spans="6:6" x14ac:dyDescent="0.35">
      <c r="F364" s="484"/>
    </row>
    <row r="365" spans="6:6" x14ac:dyDescent="0.35">
      <c r="F365" s="484"/>
    </row>
    <row r="366" spans="6:6" x14ac:dyDescent="0.35">
      <c r="F366" s="484"/>
    </row>
    <row r="367" spans="6:6" x14ac:dyDescent="0.35">
      <c r="F367" s="415"/>
    </row>
    <row r="368" spans="6:6" x14ac:dyDescent="0.35">
      <c r="F368" s="415"/>
    </row>
    <row r="369" spans="6:6" x14ac:dyDescent="0.35">
      <c r="F369" s="484"/>
    </row>
    <row r="370" spans="6:6" x14ac:dyDescent="0.35">
      <c r="F370" s="484"/>
    </row>
    <row r="371" spans="6:6" x14ac:dyDescent="0.35">
      <c r="F371" s="484"/>
    </row>
    <row r="372" spans="6:6" x14ac:dyDescent="0.35">
      <c r="F372" s="484"/>
    </row>
    <row r="373" spans="6:6" x14ac:dyDescent="0.35">
      <c r="F373" s="484"/>
    </row>
    <row r="374" spans="6:6" x14ac:dyDescent="0.35">
      <c r="F374" s="484"/>
    </row>
    <row r="375" spans="6:6" x14ac:dyDescent="0.35">
      <c r="F375" s="484"/>
    </row>
    <row r="376" spans="6:6" x14ac:dyDescent="0.35">
      <c r="F376" s="484"/>
    </row>
    <row r="377" spans="6:6" x14ac:dyDescent="0.35">
      <c r="F377" s="484"/>
    </row>
    <row r="378" spans="6:6" x14ac:dyDescent="0.35">
      <c r="F378" s="484"/>
    </row>
    <row r="379" spans="6:6" x14ac:dyDescent="0.35">
      <c r="F379" s="484"/>
    </row>
    <row r="380" spans="6:6" x14ac:dyDescent="0.35">
      <c r="F380" s="484"/>
    </row>
    <row r="381" spans="6:6" x14ac:dyDescent="0.35">
      <c r="F381" s="484"/>
    </row>
    <row r="382" spans="6:6" x14ac:dyDescent="0.35">
      <c r="F382" s="484"/>
    </row>
    <row r="383" spans="6:6" x14ac:dyDescent="0.35">
      <c r="F383" s="484"/>
    </row>
    <row r="384" spans="6:6" x14ac:dyDescent="0.35">
      <c r="F384" s="484"/>
    </row>
    <row r="385" spans="6:6" x14ac:dyDescent="0.35">
      <c r="F385" s="323"/>
    </row>
    <row r="386" spans="6:6" x14ac:dyDescent="0.35">
      <c r="F386" s="323"/>
    </row>
    <row r="387" spans="6:6" x14ac:dyDescent="0.35">
      <c r="F387" s="323"/>
    </row>
    <row r="388" spans="6:6" x14ac:dyDescent="0.35">
      <c r="F388" s="323"/>
    </row>
    <row r="389" spans="6:6" x14ac:dyDescent="0.35">
      <c r="F389" s="323"/>
    </row>
    <row r="390" spans="6:6" x14ac:dyDescent="0.35">
      <c r="F390" s="323"/>
    </row>
    <row r="391" spans="6:6" x14ac:dyDescent="0.35">
      <c r="F391" s="323"/>
    </row>
    <row r="392" spans="6:6" x14ac:dyDescent="0.35">
      <c r="F392" s="323"/>
    </row>
    <row r="393" spans="6:6" x14ac:dyDescent="0.35">
      <c r="F393" s="323"/>
    </row>
    <row r="394" spans="6:6" x14ac:dyDescent="0.35">
      <c r="F394" s="323"/>
    </row>
    <row r="395" spans="6:6" x14ac:dyDescent="0.35">
      <c r="F395" s="323"/>
    </row>
    <row r="396" spans="6:6" x14ac:dyDescent="0.35">
      <c r="F396" s="323"/>
    </row>
    <row r="397" spans="6:6" x14ac:dyDescent="0.35">
      <c r="F397" s="323"/>
    </row>
    <row r="398" spans="6:6" x14ac:dyDescent="0.35">
      <c r="F398" s="323"/>
    </row>
    <row r="399" spans="6:6" x14ac:dyDescent="0.35">
      <c r="F399" s="323"/>
    </row>
    <row r="400" spans="6:6" x14ac:dyDescent="0.35">
      <c r="F400" s="323"/>
    </row>
    <row r="401" spans="6:6" x14ac:dyDescent="0.35">
      <c r="F401" s="323"/>
    </row>
    <row r="402" spans="6:6" x14ac:dyDescent="0.35">
      <c r="F402" s="323"/>
    </row>
    <row r="403" spans="6:6" x14ac:dyDescent="0.35">
      <c r="F403" s="319"/>
    </row>
    <row r="404" spans="6:6" x14ac:dyDescent="0.35">
      <c r="F404" s="323"/>
    </row>
    <row r="405" spans="6:6" x14ac:dyDescent="0.35">
      <c r="F405" s="319"/>
    </row>
    <row r="406" spans="6:6" x14ac:dyDescent="0.35">
      <c r="F406" s="323"/>
    </row>
    <row r="407" spans="6:6" x14ac:dyDescent="0.35">
      <c r="F407" s="319"/>
    </row>
    <row r="408" spans="6:6" x14ac:dyDescent="0.35">
      <c r="F408" s="323"/>
    </row>
    <row r="409" spans="6:6" x14ac:dyDescent="0.35">
      <c r="F409" s="319"/>
    </row>
    <row r="410" spans="6:6" x14ac:dyDescent="0.35">
      <c r="F410" s="557"/>
    </row>
    <row r="411" spans="6:6" x14ac:dyDescent="0.35">
      <c r="F411" s="557"/>
    </row>
    <row r="412" spans="6:6" x14ac:dyDescent="0.35">
      <c r="F412" s="323"/>
    </row>
    <row r="413" spans="6:6" x14ac:dyDescent="0.35">
      <c r="F413" s="323"/>
    </row>
    <row r="414" spans="6:6" x14ac:dyDescent="0.35">
      <c r="F414" s="323"/>
    </row>
    <row r="415" spans="6:6" x14ac:dyDescent="0.35">
      <c r="F415" s="484"/>
    </row>
    <row r="416" spans="6:6" x14ac:dyDescent="0.35">
      <c r="F416" s="484"/>
    </row>
    <row r="417" spans="6:6" x14ac:dyDescent="0.35">
      <c r="F417" s="484"/>
    </row>
    <row r="418" spans="6:6" x14ac:dyDescent="0.35">
      <c r="F418" s="484"/>
    </row>
    <row r="419" spans="6:6" x14ac:dyDescent="0.35">
      <c r="F419" s="323"/>
    </row>
    <row r="420" spans="6:6" x14ac:dyDescent="0.35">
      <c r="F420" s="323"/>
    </row>
    <row r="421" spans="6:6" x14ac:dyDescent="0.35">
      <c r="F421" s="323"/>
    </row>
    <row r="422" spans="6:6" x14ac:dyDescent="0.35">
      <c r="F422" s="323"/>
    </row>
    <row r="423" spans="6:6" x14ac:dyDescent="0.35">
      <c r="F423" s="323"/>
    </row>
    <row r="424" spans="6:6" x14ac:dyDescent="0.35">
      <c r="F424" s="323"/>
    </row>
    <row r="425" spans="6:6" x14ac:dyDescent="0.35">
      <c r="F425" s="323"/>
    </row>
    <row r="426" spans="6:6" x14ac:dyDescent="0.35">
      <c r="F426" s="323"/>
    </row>
    <row r="427" spans="6:6" x14ac:dyDescent="0.35">
      <c r="F427" s="323"/>
    </row>
    <row r="428" spans="6:6" x14ac:dyDescent="0.35">
      <c r="F428" s="323"/>
    </row>
    <row r="429" spans="6:6" x14ac:dyDescent="0.35">
      <c r="F429" s="323"/>
    </row>
    <row r="430" spans="6:6" x14ac:dyDescent="0.35">
      <c r="F430" s="323"/>
    </row>
    <row r="431" spans="6:6" x14ac:dyDescent="0.35">
      <c r="F431" s="323"/>
    </row>
    <row r="432" spans="6:6" x14ac:dyDescent="0.35">
      <c r="F432" s="323"/>
    </row>
    <row r="433" spans="6:6" x14ac:dyDescent="0.35">
      <c r="F433" s="323"/>
    </row>
    <row r="434" spans="6:6" x14ac:dyDescent="0.35">
      <c r="F434" s="323"/>
    </row>
    <row r="435" spans="6:6" x14ac:dyDescent="0.35">
      <c r="F435" s="323"/>
    </row>
    <row r="436" spans="6:6" x14ac:dyDescent="0.35">
      <c r="F436" s="323"/>
    </row>
    <row r="437" spans="6:6" x14ac:dyDescent="0.35">
      <c r="F437" s="323"/>
    </row>
    <row r="438" spans="6:6" x14ac:dyDescent="0.35">
      <c r="F438" s="323"/>
    </row>
    <row r="439" spans="6:6" x14ac:dyDescent="0.35">
      <c r="F439" s="323"/>
    </row>
    <row r="440" spans="6:6" x14ac:dyDescent="0.35">
      <c r="F440" s="323"/>
    </row>
    <row r="441" spans="6:6" x14ac:dyDescent="0.35">
      <c r="F441" s="323"/>
    </row>
    <row r="442" spans="6:6" x14ac:dyDescent="0.35">
      <c r="F442" s="323"/>
    </row>
    <row r="443" spans="6:6" x14ac:dyDescent="0.35">
      <c r="F443" s="484"/>
    </row>
    <row r="444" spans="6:6" x14ac:dyDescent="0.35">
      <c r="F444" s="484"/>
    </row>
    <row r="445" spans="6:6" x14ac:dyDescent="0.35">
      <c r="F445" s="484"/>
    </row>
    <row r="446" spans="6:6" x14ac:dyDescent="0.35">
      <c r="F446" s="484"/>
    </row>
    <row r="447" spans="6:6" x14ac:dyDescent="0.35">
      <c r="F447" s="484"/>
    </row>
    <row r="448" spans="6:6" x14ac:dyDescent="0.35">
      <c r="F448" s="484"/>
    </row>
    <row r="449" spans="6:6" x14ac:dyDescent="0.35">
      <c r="F449" s="484"/>
    </row>
    <row r="450" spans="6:6" x14ac:dyDescent="0.35">
      <c r="F450" s="484"/>
    </row>
    <row r="451" spans="6:6" x14ac:dyDescent="0.35">
      <c r="F451" s="484"/>
    </row>
    <row r="452" spans="6:6" x14ac:dyDescent="0.35">
      <c r="F452" s="484"/>
    </row>
    <row r="453" spans="6:6" x14ac:dyDescent="0.35">
      <c r="F453" s="484"/>
    </row>
    <row r="454" spans="6:6" x14ac:dyDescent="0.35">
      <c r="F454" s="484"/>
    </row>
    <row r="455" spans="6:6" x14ac:dyDescent="0.35">
      <c r="F455" s="319"/>
    </row>
    <row r="456" spans="6:6" x14ac:dyDescent="0.35">
      <c r="F456" s="323"/>
    </row>
    <row r="457" spans="6:6" x14ac:dyDescent="0.35">
      <c r="F457" s="323"/>
    </row>
    <row r="458" spans="6:6" x14ac:dyDescent="0.35">
      <c r="F458" s="323"/>
    </row>
    <row r="459" spans="6:6" x14ac:dyDescent="0.35">
      <c r="F459" s="323"/>
    </row>
    <row r="460" spans="6:6" x14ac:dyDescent="0.35">
      <c r="F460" s="323"/>
    </row>
    <row r="461" spans="6:6" x14ac:dyDescent="0.35">
      <c r="F461" s="323"/>
    </row>
    <row r="462" spans="6:6" x14ac:dyDescent="0.35">
      <c r="F462" s="557"/>
    </row>
    <row r="463" spans="6:6" x14ac:dyDescent="0.35">
      <c r="F463" s="557"/>
    </row>
    <row r="464" spans="6:6" x14ac:dyDescent="0.35">
      <c r="F464" s="323"/>
    </row>
    <row r="465" spans="6:6" x14ac:dyDescent="0.35">
      <c r="F465" s="323"/>
    </row>
    <row r="466" spans="6:6" x14ac:dyDescent="0.35">
      <c r="F466" s="323"/>
    </row>
    <row r="467" spans="6:6" x14ac:dyDescent="0.35">
      <c r="F467" s="323"/>
    </row>
    <row r="468" spans="6:6" x14ac:dyDescent="0.35">
      <c r="F468" s="323"/>
    </row>
    <row r="469" spans="6:6" x14ac:dyDescent="0.35">
      <c r="F469" s="323"/>
    </row>
    <row r="470" spans="6:6" x14ac:dyDescent="0.35">
      <c r="F470" s="323"/>
    </row>
    <row r="471" spans="6:6" x14ac:dyDescent="0.35">
      <c r="F471" s="323"/>
    </row>
    <row r="472" spans="6:6" x14ac:dyDescent="0.35">
      <c r="F472" s="323"/>
    </row>
    <row r="473" spans="6:6" x14ac:dyDescent="0.35">
      <c r="F473" s="323"/>
    </row>
    <row r="474" spans="6:6" x14ac:dyDescent="0.35">
      <c r="F474" s="557"/>
    </row>
    <row r="475" spans="6:6" x14ac:dyDescent="0.35">
      <c r="F475" s="323"/>
    </row>
    <row r="476" spans="6:6" x14ac:dyDescent="0.35">
      <c r="F476" s="323"/>
    </row>
    <row r="477" spans="6:6" x14ac:dyDescent="0.35">
      <c r="F477" s="323"/>
    </row>
    <row r="478" spans="6:6" x14ac:dyDescent="0.35">
      <c r="F478" s="557"/>
    </row>
    <row r="479" spans="6:6" x14ac:dyDescent="0.35">
      <c r="F479" s="557"/>
    </row>
    <row r="480" spans="6:6" x14ac:dyDescent="0.35">
      <c r="F480" s="323"/>
    </row>
    <row r="481" spans="6:6" x14ac:dyDescent="0.35">
      <c r="F481" s="323"/>
    </row>
    <row r="482" spans="6:6" x14ac:dyDescent="0.35">
      <c r="F482" s="323"/>
    </row>
    <row r="483" spans="6:6" x14ac:dyDescent="0.35">
      <c r="F483" s="323"/>
    </row>
    <row r="484" spans="6:6" x14ac:dyDescent="0.35">
      <c r="F484" s="323"/>
    </row>
    <row r="485" spans="6:6" x14ac:dyDescent="0.35">
      <c r="F485" s="323"/>
    </row>
    <row r="486" spans="6:6" x14ac:dyDescent="0.35">
      <c r="F486" s="557"/>
    </row>
    <row r="487" spans="6:6" x14ac:dyDescent="0.35">
      <c r="F487" s="323"/>
    </row>
    <row r="488" spans="6:6" x14ac:dyDescent="0.35">
      <c r="F488" s="323"/>
    </row>
    <row r="489" spans="6:6" x14ac:dyDescent="0.35">
      <c r="F489" s="323"/>
    </row>
    <row r="490" spans="6:6" x14ac:dyDescent="0.35">
      <c r="F490" s="323"/>
    </row>
    <row r="491" spans="6:6" x14ac:dyDescent="0.35">
      <c r="F491" s="323"/>
    </row>
    <row r="492" spans="6:6" x14ac:dyDescent="0.35">
      <c r="F492" s="323"/>
    </row>
    <row r="493" spans="6:6" x14ac:dyDescent="0.35">
      <c r="F493" s="484"/>
    </row>
    <row r="494" spans="6:6" x14ac:dyDescent="0.35">
      <c r="F494" s="484"/>
    </row>
    <row r="495" spans="6:6" x14ac:dyDescent="0.35">
      <c r="F495" s="566"/>
    </row>
    <row r="496" spans="6:6" x14ac:dyDescent="0.35">
      <c r="F496" s="484"/>
    </row>
    <row r="497" spans="6:6" x14ac:dyDescent="0.35">
      <c r="F497" s="484"/>
    </row>
    <row r="498" spans="6:6" x14ac:dyDescent="0.35">
      <c r="F498" s="484"/>
    </row>
    <row r="499" spans="6:6" x14ac:dyDescent="0.35">
      <c r="F499" s="484"/>
    </row>
    <row r="500" spans="6:6" x14ac:dyDescent="0.35">
      <c r="F500" s="323"/>
    </row>
    <row r="501" spans="6:6" x14ac:dyDescent="0.35">
      <c r="F501" s="323"/>
    </row>
    <row r="502" spans="6:6" x14ac:dyDescent="0.35">
      <c r="F502" s="323"/>
    </row>
    <row r="503" spans="6:6" x14ac:dyDescent="0.35">
      <c r="F503" s="323"/>
    </row>
    <row r="504" spans="6:6" x14ac:dyDescent="0.35">
      <c r="F504" s="323"/>
    </row>
    <row r="505" spans="6:6" x14ac:dyDescent="0.35">
      <c r="F505" s="323"/>
    </row>
    <row r="506" spans="6:6" x14ac:dyDescent="0.35">
      <c r="F506" s="323"/>
    </row>
    <row r="507" spans="6:6" x14ac:dyDescent="0.35">
      <c r="F507" s="323"/>
    </row>
    <row r="508" spans="6:6" x14ac:dyDescent="0.35">
      <c r="F508" s="323"/>
    </row>
    <row r="509" spans="6:6" x14ac:dyDescent="0.35">
      <c r="F509" s="323"/>
    </row>
    <row r="510" spans="6:6" x14ac:dyDescent="0.35">
      <c r="F510" s="323"/>
    </row>
    <row r="511" spans="6:6" x14ac:dyDescent="0.35">
      <c r="F511" s="484"/>
    </row>
    <row r="512" spans="6:6" x14ac:dyDescent="0.35">
      <c r="F512" s="484"/>
    </row>
    <row r="513" spans="6:6" x14ac:dyDescent="0.35">
      <c r="F513" s="484"/>
    </row>
    <row r="514" spans="6:6" x14ac:dyDescent="0.35">
      <c r="F514" s="484"/>
    </row>
    <row r="515" spans="6:6" x14ac:dyDescent="0.35">
      <c r="F515" s="484"/>
    </row>
    <row r="516" spans="6:6" x14ac:dyDescent="0.35">
      <c r="F516" s="484"/>
    </row>
    <row r="517" spans="6:6" x14ac:dyDescent="0.35">
      <c r="F517" s="484"/>
    </row>
    <row r="518" spans="6:6" x14ac:dyDescent="0.35">
      <c r="F518" s="484"/>
    </row>
    <row r="519" spans="6:6" x14ac:dyDescent="0.35">
      <c r="F519" s="484"/>
    </row>
    <row r="520" spans="6:6" x14ac:dyDescent="0.35">
      <c r="F520" s="484"/>
    </row>
    <row r="521" spans="6:6" x14ac:dyDescent="0.35">
      <c r="F521" s="323"/>
    </row>
    <row r="522" spans="6:6" x14ac:dyDescent="0.35">
      <c r="F522" s="323"/>
    </row>
    <row r="523" spans="6:6" x14ac:dyDescent="0.35">
      <c r="F523" s="323"/>
    </row>
    <row r="524" spans="6:6" x14ac:dyDescent="0.35">
      <c r="F524" s="323"/>
    </row>
    <row r="525" spans="6:6" x14ac:dyDescent="0.35">
      <c r="F525" s="323"/>
    </row>
    <row r="526" spans="6:6" x14ac:dyDescent="0.35">
      <c r="F526" s="323"/>
    </row>
    <row r="527" spans="6:6" x14ac:dyDescent="0.35">
      <c r="F527" s="323"/>
    </row>
    <row r="528" spans="6:6" x14ac:dyDescent="0.35">
      <c r="F528" s="323"/>
    </row>
    <row r="529" spans="6:6" x14ac:dyDescent="0.35">
      <c r="F529" s="323"/>
    </row>
    <row r="530" spans="6:6" x14ac:dyDescent="0.35">
      <c r="F530" s="323"/>
    </row>
    <row r="531" spans="6:6" x14ac:dyDescent="0.35">
      <c r="F531" s="323"/>
    </row>
    <row r="532" spans="6:6" x14ac:dyDescent="0.35">
      <c r="F532" s="323"/>
    </row>
    <row r="533" spans="6:6" x14ac:dyDescent="0.35">
      <c r="F533" s="323"/>
    </row>
    <row r="534" spans="6:6" x14ac:dyDescent="0.35">
      <c r="F534" s="323"/>
    </row>
    <row r="535" spans="6:6" x14ac:dyDescent="0.35">
      <c r="F535" s="323"/>
    </row>
    <row r="536" spans="6:6" x14ac:dyDescent="0.35">
      <c r="F536" s="323"/>
    </row>
    <row r="537" spans="6:6" x14ac:dyDescent="0.35">
      <c r="F537" s="323"/>
    </row>
    <row r="538" spans="6:6" x14ac:dyDescent="0.35">
      <c r="F538" s="323"/>
    </row>
    <row r="539" spans="6:6" x14ac:dyDescent="0.35">
      <c r="F539" s="323"/>
    </row>
    <row r="540" spans="6:6" x14ac:dyDescent="0.35">
      <c r="F540" s="323"/>
    </row>
    <row r="541" spans="6:6" x14ac:dyDescent="0.35">
      <c r="F541" s="319"/>
    </row>
    <row r="542" spans="6:6" x14ac:dyDescent="0.35">
      <c r="F542" s="557"/>
    </row>
    <row r="543" spans="6:6" x14ac:dyDescent="0.35">
      <c r="F543" s="319"/>
    </row>
    <row r="544" spans="6:6" x14ac:dyDescent="0.35">
      <c r="F544" s="319"/>
    </row>
    <row r="545" spans="6:6" x14ac:dyDescent="0.35">
      <c r="F545" s="319"/>
    </row>
    <row r="546" spans="6:6" x14ac:dyDescent="0.35">
      <c r="F546" s="319"/>
    </row>
    <row r="547" spans="6:6" x14ac:dyDescent="0.35">
      <c r="F547" s="319"/>
    </row>
    <row r="548" spans="6:6" x14ac:dyDescent="0.35">
      <c r="F548" s="319"/>
    </row>
    <row r="549" spans="6:6" x14ac:dyDescent="0.35">
      <c r="F549" s="319"/>
    </row>
    <row r="550" spans="6:6" x14ac:dyDescent="0.35">
      <c r="F550" s="319"/>
    </row>
    <row r="551" spans="6:6" x14ac:dyDescent="0.35">
      <c r="F551" s="319"/>
    </row>
    <row r="552" spans="6:6" x14ac:dyDescent="0.35">
      <c r="F552" s="319"/>
    </row>
    <row r="553" spans="6:6" x14ac:dyDescent="0.35">
      <c r="F553" s="319"/>
    </row>
    <row r="554" spans="6:6" x14ac:dyDescent="0.35">
      <c r="F554" s="319"/>
    </row>
    <row r="555" spans="6:6" x14ac:dyDescent="0.35">
      <c r="F555" s="319"/>
    </row>
    <row r="556" spans="6:6" x14ac:dyDescent="0.35">
      <c r="F556" s="319"/>
    </row>
    <row r="557" spans="6:6" x14ac:dyDescent="0.35">
      <c r="F557" s="319"/>
    </row>
    <row r="558" spans="6:6" x14ac:dyDescent="0.35">
      <c r="F558" s="319"/>
    </row>
    <row r="559" spans="6:6" x14ac:dyDescent="0.35">
      <c r="F559" s="319"/>
    </row>
    <row r="560" spans="6:6" x14ac:dyDescent="0.35">
      <c r="F560" s="421"/>
    </row>
    <row r="561" spans="6:6" x14ac:dyDescent="0.35">
      <c r="F561" s="319"/>
    </row>
    <row r="562" spans="6:6" x14ac:dyDescent="0.35">
      <c r="F562" s="319"/>
    </row>
    <row r="563" spans="6:6" x14ac:dyDescent="0.35">
      <c r="F563" s="559"/>
    </row>
    <row r="564" spans="6:6" x14ac:dyDescent="0.35">
      <c r="F564" s="319"/>
    </row>
    <row r="565" spans="6:6" x14ac:dyDescent="0.35">
      <c r="F565" s="319"/>
    </row>
    <row r="566" spans="6:6" x14ac:dyDescent="0.35">
      <c r="F566" s="319"/>
    </row>
    <row r="567" spans="6:6" x14ac:dyDescent="0.35">
      <c r="F567" s="319"/>
    </row>
    <row r="568" spans="6:6" x14ac:dyDescent="0.35">
      <c r="F568" s="319"/>
    </row>
    <row r="569" spans="6:6" x14ac:dyDescent="0.35">
      <c r="F569" s="319"/>
    </row>
    <row r="570" spans="6:6" x14ac:dyDescent="0.35">
      <c r="F570" s="319"/>
    </row>
    <row r="571" spans="6:6" x14ac:dyDescent="0.35">
      <c r="F571" s="319"/>
    </row>
    <row r="572" spans="6:6" x14ac:dyDescent="0.35">
      <c r="F572" s="319"/>
    </row>
    <row r="573" spans="6:6" x14ac:dyDescent="0.35">
      <c r="F573" s="319"/>
    </row>
    <row r="574" spans="6:6" x14ac:dyDescent="0.35">
      <c r="F574" s="319"/>
    </row>
    <row r="575" spans="6:6" x14ac:dyDescent="0.35">
      <c r="F575" s="319"/>
    </row>
    <row r="576" spans="6:6" x14ac:dyDescent="0.35">
      <c r="F576" s="319"/>
    </row>
    <row r="577" spans="6:6" x14ac:dyDescent="0.35">
      <c r="F577" s="319"/>
    </row>
    <row r="578" spans="6:6" x14ac:dyDescent="0.35">
      <c r="F578" s="319"/>
    </row>
    <row r="579" spans="6:6" x14ac:dyDescent="0.35">
      <c r="F579" s="558"/>
    </row>
    <row r="580" spans="6:6" x14ac:dyDescent="0.35">
      <c r="F580" s="319"/>
    </row>
  </sheetData>
  <mergeCells count="18">
    <mergeCell ref="D288:D289"/>
    <mergeCell ref="D290:D291"/>
    <mergeCell ref="D292:D293"/>
    <mergeCell ref="E1:G1"/>
    <mergeCell ref="B1:D1"/>
    <mergeCell ref="D286:D287"/>
    <mergeCell ref="A3:C3"/>
    <mergeCell ref="A4:C4"/>
    <mergeCell ref="R1:S1"/>
    <mergeCell ref="T1:U1"/>
    <mergeCell ref="V1:W1"/>
    <mergeCell ref="X1:Y1"/>
    <mergeCell ref="Z1:AA1"/>
    <mergeCell ref="H1:I1"/>
    <mergeCell ref="J1:K1"/>
    <mergeCell ref="L1:M1"/>
    <mergeCell ref="N1:O1"/>
    <mergeCell ref="P1:Q1"/>
  </mergeCells>
  <phoneticPr fontId="30" type="noConversion"/>
  <conditionalFormatting sqref="G286:G293">
    <cfRule type="cellIs" dxfId="0" priority="1" operator="lessThan">
      <formula>0</formula>
    </cfRule>
  </conditionalFormatting>
  <pageMargins left="0.25" right="0.25" top="0.75" bottom="0.75" header="0.3" footer="0.3"/>
  <pageSetup paperSize="9" scale="69" fitToHeight="0" orientation="portrait" r:id="rId1"/>
  <rowBreaks count="1" manualBreakCount="1">
    <brk id="23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pageSetUpPr fitToPage="1"/>
  </sheetPr>
  <dimension ref="A1:AA27"/>
  <sheetViews>
    <sheetView view="pageBreakPreview" zoomScale="80" zoomScaleNormal="100" zoomScaleSheetLayoutView="80" workbookViewId="0">
      <selection activeCell="AN16" sqref="AN16"/>
    </sheetView>
  </sheetViews>
  <sheetFormatPr defaultColWidth="8.81640625" defaultRowHeight="15.5" x14ac:dyDescent="0.35"/>
  <cols>
    <col min="1" max="1" width="8.54296875" style="5" customWidth="1"/>
    <col min="2" max="2" width="46.453125" style="14" customWidth="1"/>
    <col min="3" max="4" width="10.26953125" style="14" customWidth="1"/>
    <col min="5" max="5" width="16.26953125" style="499" customWidth="1"/>
    <col min="6" max="6" width="14.81640625" style="308" customWidth="1"/>
    <col min="7" max="187" width="8.81640625" style="14"/>
    <col min="188" max="188" width="6.1796875" style="14" bestFit="1" customWidth="1"/>
    <col min="189" max="189" width="8.81640625" style="14"/>
    <col min="190" max="190" width="26.81640625" style="14" bestFit="1" customWidth="1"/>
    <col min="191" max="191" width="10.26953125" style="14" customWidth="1"/>
    <col min="192" max="192" width="20" style="14" bestFit="1" customWidth="1"/>
    <col min="193" max="193" width="10.26953125" style="14" customWidth="1"/>
    <col min="194" max="194" width="11.453125" style="14" bestFit="1" customWidth="1"/>
    <col min="195" max="16384" width="8.81640625" style="14"/>
  </cols>
  <sheetData>
    <row r="1" spans="1:27" s="512" customFormat="1" ht="37.5" customHeight="1" x14ac:dyDescent="0.35">
      <c r="A1" s="511" t="s">
        <v>611</v>
      </c>
      <c r="B1" s="1280" t="s">
        <v>3132</v>
      </c>
      <c r="C1" s="1281"/>
      <c r="D1" s="1282"/>
      <c r="E1" s="1283"/>
      <c r="F1" s="1284"/>
    </row>
    <row r="2" spans="1:27" s="399" customFormat="1" ht="31" customHeight="1" x14ac:dyDescent="0.35">
      <c r="A2" s="293" t="s">
        <v>1</v>
      </c>
      <c r="B2" s="283" t="s">
        <v>3</v>
      </c>
      <c r="C2" s="288" t="s">
        <v>4</v>
      </c>
      <c r="D2" s="293" t="s">
        <v>3141</v>
      </c>
      <c r="E2" s="513" t="s">
        <v>3143</v>
      </c>
      <c r="F2" s="519" t="s">
        <v>193</v>
      </c>
    </row>
    <row r="3" spans="1:27" s="39" customFormat="1" ht="46" customHeight="1" x14ac:dyDescent="0.35">
      <c r="A3" s="1287" t="s">
        <v>3331</v>
      </c>
      <c r="B3" s="1288"/>
      <c r="C3" s="1289"/>
      <c r="D3" s="518"/>
      <c r="E3" s="514"/>
      <c r="F3" s="312"/>
    </row>
    <row r="4" spans="1:27" s="1" customFormat="1" x14ac:dyDescent="0.35">
      <c r="A4" s="51" t="s">
        <v>3087</v>
      </c>
      <c r="B4" s="17" t="s">
        <v>832</v>
      </c>
      <c r="C4" s="139" t="s">
        <v>3088</v>
      </c>
      <c r="D4" s="89"/>
      <c r="E4" s="515"/>
      <c r="F4" s="496">
        <f>E4*D4</f>
        <v>0</v>
      </c>
    </row>
    <row r="5" spans="1:27" s="1" customFormat="1" ht="31" x14ac:dyDescent="0.35">
      <c r="A5" s="51" t="s">
        <v>3090</v>
      </c>
      <c r="B5" s="17" t="s">
        <v>3089</v>
      </c>
      <c r="C5" s="139" t="s">
        <v>3088</v>
      </c>
      <c r="D5" s="89"/>
      <c r="E5" s="278"/>
      <c r="F5" s="496">
        <f t="shared" ref="F5:F13" si="0">E5*D5</f>
        <v>0</v>
      </c>
    </row>
    <row r="6" spans="1:27" s="1" customFormat="1" x14ac:dyDescent="0.35">
      <c r="A6" s="51" t="s">
        <v>3091</v>
      </c>
      <c r="B6" s="17" t="s">
        <v>833</v>
      </c>
      <c r="C6" s="139" t="s">
        <v>3088</v>
      </c>
      <c r="D6" s="89"/>
      <c r="E6" s="515"/>
      <c r="F6" s="496">
        <f t="shared" si="0"/>
        <v>0</v>
      </c>
    </row>
    <row r="7" spans="1:27" s="1" customFormat="1" x14ac:dyDescent="0.35">
      <c r="A7" s="51" t="s">
        <v>3093</v>
      </c>
      <c r="B7" s="17" t="s">
        <v>3092</v>
      </c>
      <c r="C7" s="139" t="s">
        <v>3088</v>
      </c>
      <c r="D7" s="89"/>
      <c r="E7" s="515"/>
      <c r="F7" s="496">
        <f t="shared" si="0"/>
        <v>0</v>
      </c>
    </row>
    <row r="8" spans="1:27" s="1" customFormat="1" x14ac:dyDescent="0.35">
      <c r="A8" s="51" t="s">
        <v>3094</v>
      </c>
      <c r="B8" s="17" t="s">
        <v>3095</v>
      </c>
      <c r="C8" s="139" t="s">
        <v>3088</v>
      </c>
      <c r="D8" s="89"/>
      <c r="E8" s="278"/>
      <c r="F8" s="496">
        <f t="shared" si="0"/>
        <v>0</v>
      </c>
    </row>
    <row r="9" spans="1:27" s="1" customFormat="1" ht="31" x14ac:dyDescent="0.35">
      <c r="A9" s="51" t="s">
        <v>3096</v>
      </c>
      <c r="B9" s="17" t="s">
        <v>3097</v>
      </c>
      <c r="C9" s="139" t="s">
        <v>3088</v>
      </c>
      <c r="D9" s="89"/>
      <c r="E9" s="515"/>
      <c r="F9" s="496">
        <f t="shared" si="0"/>
        <v>0</v>
      </c>
    </row>
    <row r="10" spans="1:27" s="1" customFormat="1" x14ac:dyDescent="0.35">
      <c r="A10" s="51" t="s">
        <v>3098</v>
      </c>
      <c r="B10" s="17" t="s">
        <v>3129</v>
      </c>
      <c r="C10" s="139" t="s">
        <v>3099</v>
      </c>
      <c r="D10" s="89"/>
      <c r="E10" s="278"/>
      <c r="F10" s="496">
        <f t="shared" si="0"/>
        <v>0</v>
      </c>
    </row>
    <row r="11" spans="1:27" s="1" customFormat="1" x14ac:dyDescent="0.35">
      <c r="A11" s="51" t="s">
        <v>3100</v>
      </c>
      <c r="B11" s="17" t="s">
        <v>3101</v>
      </c>
      <c r="C11" s="139" t="s">
        <v>3099</v>
      </c>
      <c r="D11" s="89"/>
      <c r="E11" s="278"/>
      <c r="F11" s="496">
        <f t="shared" si="0"/>
        <v>0</v>
      </c>
    </row>
    <row r="12" spans="1:27" s="1" customFormat="1" x14ac:dyDescent="0.35">
      <c r="A12" s="51" t="s">
        <v>3102</v>
      </c>
      <c r="B12" s="17" t="s">
        <v>3131</v>
      </c>
      <c r="C12" s="139" t="s">
        <v>3099</v>
      </c>
      <c r="D12" s="89"/>
      <c r="E12" s="278"/>
      <c r="F12" s="496">
        <f t="shared" si="0"/>
        <v>0</v>
      </c>
    </row>
    <row r="13" spans="1:27" s="1" customFormat="1" ht="16" thickBot="1" x14ac:dyDescent="0.4">
      <c r="A13" s="378" t="s">
        <v>3103</v>
      </c>
      <c r="B13" s="223" t="s">
        <v>3130</v>
      </c>
      <c r="C13" s="224" t="s">
        <v>3099</v>
      </c>
      <c r="D13" s="225"/>
      <c r="E13" s="516"/>
      <c r="F13" s="496">
        <f t="shared" si="0"/>
        <v>0</v>
      </c>
    </row>
    <row r="14" spans="1:27" s="85" customFormat="1" ht="40.5" customHeight="1" thickBot="1" x14ac:dyDescent="0.4">
      <c r="A14" s="33"/>
      <c r="B14" s="580" t="s">
        <v>3158</v>
      </c>
      <c r="C14" s="591"/>
      <c r="D14" s="592"/>
      <c r="E14" s="517"/>
      <c r="F14" s="316">
        <f>SUM(F4:F13)</f>
        <v>0</v>
      </c>
    </row>
    <row r="15" spans="1:27" s="408" customFormat="1" ht="22" customHeight="1" x14ac:dyDescent="0.35">
      <c r="A15" s="500" t="s">
        <v>195</v>
      </c>
      <c r="B15" s="501"/>
      <c r="C15" s="1290" t="s">
        <v>194</v>
      </c>
      <c r="D15" s="501"/>
      <c r="E15" s="501"/>
      <c r="F15" s="191"/>
      <c r="G15" s="502"/>
      <c r="H15" s="503"/>
      <c r="I15" s="502"/>
      <c r="J15" s="503"/>
      <c r="K15" s="502"/>
      <c r="L15" s="503"/>
      <c r="M15" s="502"/>
      <c r="N15" s="503"/>
      <c r="O15" s="502"/>
      <c r="P15" s="503"/>
      <c r="Q15" s="502"/>
      <c r="R15" s="503"/>
      <c r="S15" s="502"/>
      <c r="T15" s="503"/>
      <c r="U15" s="502"/>
      <c r="V15" s="503"/>
      <c r="W15" s="502"/>
      <c r="X15" s="503"/>
      <c r="Y15" s="502"/>
      <c r="Z15" s="503"/>
      <c r="AA15" s="502"/>
    </row>
    <row r="16" spans="1:27" s="408" customFormat="1" ht="22" customHeight="1" thickBot="1" x14ac:dyDescent="0.4">
      <c r="A16" s="504" t="s">
        <v>982</v>
      </c>
      <c r="B16" s="505"/>
      <c r="C16" s="1286"/>
      <c r="D16" s="505"/>
      <c r="E16" s="505"/>
      <c r="F16" s="186"/>
      <c r="G16" s="502"/>
      <c r="H16" s="503"/>
      <c r="I16" s="502"/>
      <c r="J16" s="503"/>
      <c r="K16" s="502"/>
      <c r="L16" s="503"/>
      <c r="M16" s="502"/>
      <c r="N16" s="503"/>
      <c r="O16" s="502"/>
      <c r="P16" s="503"/>
      <c r="Q16" s="502"/>
      <c r="R16" s="503"/>
      <c r="S16" s="502"/>
      <c r="T16" s="503"/>
      <c r="U16" s="502"/>
      <c r="V16" s="503"/>
      <c r="W16" s="502"/>
      <c r="X16" s="503"/>
      <c r="Y16" s="502"/>
      <c r="Z16" s="503"/>
      <c r="AA16" s="502"/>
    </row>
    <row r="17" spans="1:27" s="408" customFormat="1" ht="22" customHeight="1" x14ac:dyDescent="0.35">
      <c r="A17" s="506" t="s">
        <v>3085</v>
      </c>
      <c r="B17" s="507"/>
      <c r="C17" s="1285" t="s">
        <v>194</v>
      </c>
      <c r="D17" s="507"/>
      <c r="E17" s="507"/>
      <c r="F17" s="181"/>
      <c r="G17" s="502"/>
      <c r="H17" s="503"/>
      <c r="I17" s="502"/>
      <c r="J17" s="503"/>
      <c r="K17" s="502"/>
      <c r="L17" s="503"/>
      <c r="M17" s="502"/>
      <c r="N17" s="503"/>
      <c r="O17" s="502"/>
      <c r="P17" s="503"/>
      <c r="Q17" s="502"/>
      <c r="R17" s="503"/>
      <c r="S17" s="502"/>
      <c r="T17" s="503"/>
      <c r="U17" s="502"/>
      <c r="V17" s="503"/>
      <c r="W17" s="502"/>
      <c r="X17" s="503"/>
      <c r="Y17" s="502"/>
      <c r="Z17" s="503"/>
      <c r="AA17" s="502"/>
    </row>
    <row r="18" spans="1:27" s="408" customFormat="1" ht="22" customHeight="1" thickBot="1" x14ac:dyDescent="0.4">
      <c r="A18" s="504" t="s">
        <v>196</v>
      </c>
      <c r="B18" s="505"/>
      <c r="C18" s="1286"/>
      <c r="D18" s="505"/>
      <c r="E18" s="505"/>
      <c r="F18" s="186"/>
      <c r="G18" s="502"/>
      <c r="H18" s="503"/>
      <c r="I18" s="502"/>
      <c r="J18" s="503"/>
      <c r="K18" s="502"/>
      <c r="L18" s="503"/>
      <c r="M18" s="502"/>
      <c r="N18" s="503"/>
      <c r="O18" s="502"/>
      <c r="P18" s="503"/>
      <c r="Q18" s="502"/>
      <c r="R18" s="503"/>
      <c r="S18" s="502"/>
      <c r="T18" s="503"/>
      <c r="U18" s="502"/>
      <c r="V18" s="503"/>
      <c r="W18" s="502"/>
      <c r="X18" s="503"/>
      <c r="Y18" s="502"/>
      <c r="Z18" s="503"/>
      <c r="AA18" s="502"/>
    </row>
    <row r="19" spans="1:27" s="408" customFormat="1" ht="22" customHeight="1" x14ac:dyDescent="0.35">
      <c r="A19" s="506" t="s">
        <v>197</v>
      </c>
      <c r="B19" s="507"/>
      <c r="C19" s="1285" t="s">
        <v>194</v>
      </c>
      <c r="D19" s="507"/>
      <c r="E19" s="507"/>
      <c r="F19" s="181"/>
      <c r="G19" s="502"/>
      <c r="H19" s="503"/>
      <c r="I19" s="502"/>
      <c r="J19" s="503"/>
      <c r="K19" s="502"/>
      <c r="L19" s="503"/>
      <c r="M19" s="502"/>
      <c r="N19" s="503"/>
      <c r="O19" s="502"/>
      <c r="P19" s="503"/>
      <c r="Q19" s="502"/>
      <c r="R19" s="503"/>
      <c r="S19" s="502"/>
      <c r="T19" s="503"/>
      <c r="U19" s="502"/>
      <c r="V19" s="503"/>
      <c r="W19" s="502"/>
      <c r="X19" s="503"/>
      <c r="Y19" s="502"/>
      <c r="Z19" s="503"/>
      <c r="AA19" s="502"/>
    </row>
    <row r="20" spans="1:27" s="408" customFormat="1" ht="22" customHeight="1" thickBot="1" x14ac:dyDescent="0.4">
      <c r="A20" s="504" t="s">
        <v>198</v>
      </c>
      <c r="B20" s="505"/>
      <c r="C20" s="1286"/>
      <c r="D20" s="505"/>
      <c r="E20" s="505"/>
      <c r="F20" s="186"/>
      <c r="G20" s="502"/>
      <c r="H20" s="503"/>
      <c r="I20" s="502"/>
      <c r="J20" s="503"/>
      <c r="K20" s="502"/>
      <c r="L20" s="503"/>
      <c r="M20" s="502"/>
      <c r="N20" s="503"/>
      <c r="O20" s="502"/>
      <c r="P20" s="503"/>
      <c r="Q20" s="502"/>
      <c r="R20" s="503"/>
      <c r="S20" s="502"/>
      <c r="T20" s="503"/>
      <c r="U20" s="502"/>
      <c r="V20" s="503"/>
      <c r="W20" s="502"/>
      <c r="X20" s="503"/>
      <c r="Y20" s="502"/>
      <c r="Z20" s="503"/>
      <c r="AA20" s="502"/>
    </row>
    <row r="21" spans="1:27" s="408" customFormat="1" ht="22" customHeight="1" x14ac:dyDescent="0.35">
      <c r="A21" s="506" t="s">
        <v>199</v>
      </c>
      <c r="B21" s="507"/>
      <c r="C21" s="1285" t="s">
        <v>194</v>
      </c>
      <c r="D21" s="507"/>
      <c r="E21" s="507"/>
      <c r="F21" s="181"/>
      <c r="G21" s="502"/>
      <c r="H21" s="503"/>
      <c r="I21" s="502"/>
      <c r="J21" s="503"/>
      <c r="K21" s="502"/>
      <c r="L21" s="503"/>
      <c r="M21" s="502"/>
      <c r="N21" s="503"/>
      <c r="O21" s="502"/>
      <c r="P21" s="503"/>
      <c r="Q21" s="502"/>
      <c r="R21" s="503"/>
      <c r="S21" s="502"/>
      <c r="T21" s="503"/>
      <c r="U21" s="502"/>
      <c r="V21" s="503"/>
      <c r="W21" s="502"/>
      <c r="X21" s="503"/>
      <c r="Y21" s="502"/>
      <c r="Z21" s="503"/>
      <c r="AA21" s="502"/>
    </row>
    <row r="22" spans="1:27" s="408" customFormat="1" ht="22" customHeight="1" thickBot="1" x14ac:dyDescent="0.4">
      <c r="A22" s="504" t="s">
        <v>3086</v>
      </c>
      <c r="B22" s="505"/>
      <c r="C22" s="1286"/>
      <c r="D22" s="505"/>
      <c r="E22" s="505"/>
      <c r="F22" s="186"/>
      <c r="G22" s="502"/>
      <c r="H22" s="503"/>
      <c r="I22" s="502"/>
      <c r="J22" s="503"/>
      <c r="K22" s="502"/>
      <c r="L22" s="503"/>
      <c r="M22" s="502"/>
      <c r="N22" s="503"/>
      <c r="O22" s="502"/>
      <c r="P22" s="503"/>
      <c r="Q22" s="502"/>
      <c r="R22" s="503"/>
      <c r="S22" s="502"/>
      <c r="T22" s="503"/>
      <c r="U22" s="502"/>
      <c r="V22" s="503"/>
      <c r="W22" s="502"/>
      <c r="X22" s="503"/>
      <c r="Y22" s="502"/>
      <c r="Z22" s="503"/>
      <c r="AA22" s="502"/>
    </row>
    <row r="23" spans="1:27" s="86" customFormat="1" x14ac:dyDescent="0.35">
      <c r="A23" s="508"/>
      <c r="B23" s="508"/>
      <c r="C23" s="508"/>
      <c r="D23" s="508"/>
      <c r="E23" s="508"/>
      <c r="F23" s="178"/>
      <c r="G23" s="509"/>
      <c r="H23" s="510"/>
      <c r="I23" s="509"/>
      <c r="J23" s="510"/>
      <c r="K23" s="509"/>
      <c r="L23" s="510"/>
      <c r="M23" s="509"/>
      <c r="N23" s="510"/>
      <c r="O23" s="509"/>
      <c r="P23" s="510"/>
      <c r="Q23" s="509"/>
      <c r="R23" s="510"/>
      <c r="S23" s="509"/>
      <c r="T23" s="510"/>
      <c r="U23" s="509"/>
      <c r="V23" s="510"/>
      <c r="W23" s="509"/>
      <c r="X23" s="510"/>
      <c r="Y23" s="509"/>
      <c r="Z23" s="510"/>
      <c r="AA23" s="509"/>
    </row>
    <row r="24" spans="1:27" s="143" customFormat="1" x14ac:dyDescent="0.35">
      <c r="A24" s="141"/>
      <c r="B24" s="150"/>
      <c r="C24" s="141"/>
      <c r="D24" s="141"/>
      <c r="E24" s="141"/>
      <c r="F24" s="171"/>
      <c r="G24" s="171"/>
      <c r="H24" s="211"/>
      <c r="I24" s="171"/>
      <c r="J24" s="211"/>
      <c r="K24" s="171"/>
      <c r="L24" s="211"/>
      <c r="M24" s="171"/>
      <c r="N24" s="211"/>
      <c r="O24" s="171"/>
      <c r="P24" s="211"/>
      <c r="Q24" s="171"/>
      <c r="R24" s="211"/>
      <c r="S24" s="171"/>
      <c r="T24" s="211"/>
      <c r="U24" s="171"/>
      <c r="V24" s="211"/>
      <c r="W24" s="171"/>
      <c r="X24" s="211"/>
      <c r="Y24" s="171"/>
      <c r="Z24" s="211"/>
      <c r="AA24" s="171"/>
    </row>
    <row r="25" spans="1:27" s="143" customFormat="1" x14ac:dyDescent="0.35">
      <c r="A25" s="141"/>
      <c r="B25" s="150"/>
      <c r="C25" s="141"/>
      <c r="D25" s="141"/>
      <c r="E25" s="141"/>
      <c r="F25" s="171"/>
      <c r="G25" s="171"/>
      <c r="H25" s="211"/>
      <c r="I25" s="171"/>
      <c r="J25" s="211"/>
      <c r="K25" s="171"/>
      <c r="L25" s="211"/>
      <c r="M25" s="171"/>
      <c r="N25" s="211"/>
      <c r="O25" s="171"/>
      <c r="P25" s="211"/>
      <c r="Q25" s="171"/>
      <c r="R25" s="211"/>
      <c r="S25" s="171"/>
      <c r="T25" s="211"/>
      <c r="U25" s="171"/>
      <c r="V25" s="211"/>
      <c r="W25" s="171"/>
      <c r="X25" s="211"/>
      <c r="Y25" s="171"/>
      <c r="Z25" s="211"/>
      <c r="AA25" s="171"/>
    </row>
    <row r="26" spans="1:27" s="143" customFormat="1" x14ac:dyDescent="0.35">
      <c r="A26" s="141"/>
      <c r="B26" s="150"/>
      <c r="C26" s="141"/>
      <c r="D26" s="141"/>
      <c r="E26" s="141"/>
      <c r="F26" s="171"/>
      <c r="G26" s="171"/>
      <c r="H26" s="211"/>
      <c r="I26" s="171"/>
      <c r="J26" s="211"/>
      <c r="K26" s="171"/>
      <c r="L26" s="211"/>
      <c r="M26" s="171"/>
      <c r="N26" s="211"/>
      <c r="O26" s="171"/>
      <c r="P26" s="211"/>
      <c r="Q26" s="171"/>
      <c r="R26" s="211"/>
      <c r="S26" s="171"/>
      <c r="T26" s="211"/>
      <c r="U26" s="171"/>
      <c r="V26" s="211"/>
      <c r="W26" s="171"/>
      <c r="X26" s="211"/>
      <c r="Y26" s="171"/>
      <c r="Z26" s="211"/>
      <c r="AA26" s="171"/>
    </row>
    <row r="27" spans="1:27" s="143" customFormat="1" x14ac:dyDescent="0.35">
      <c r="A27" s="141"/>
      <c r="B27" s="150"/>
      <c r="C27" s="141"/>
      <c r="D27" s="141"/>
      <c r="E27" s="141"/>
      <c r="F27" s="171"/>
      <c r="G27" s="171"/>
      <c r="H27" s="211"/>
      <c r="I27" s="171"/>
      <c r="J27" s="211"/>
      <c r="K27" s="171"/>
      <c r="L27" s="211"/>
      <c r="M27" s="171"/>
      <c r="N27" s="211"/>
      <c r="O27" s="171"/>
      <c r="P27" s="211"/>
      <c r="Q27" s="171"/>
      <c r="R27" s="211"/>
      <c r="S27" s="171"/>
      <c r="T27" s="211"/>
      <c r="U27" s="171"/>
      <c r="V27" s="211"/>
      <c r="W27" s="171"/>
      <c r="X27" s="211"/>
      <c r="Y27" s="171"/>
      <c r="Z27" s="211"/>
      <c r="AA27" s="171"/>
    </row>
  </sheetData>
  <mergeCells count="7">
    <mergeCell ref="B1:C1"/>
    <mergeCell ref="D1:F1"/>
    <mergeCell ref="C21:C22"/>
    <mergeCell ref="A3:C3"/>
    <mergeCell ref="C15:C16"/>
    <mergeCell ref="C17:C18"/>
    <mergeCell ref="C19:C20"/>
  </mergeCells>
  <pageMargins left="0.25" right="0.25" top="0.75" bottom="0.75" header="0.3" footer="0.3"/>
  <pageSetup paperSize="9" scale="92"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B82F-FFAF-4A97-8198-81D58CAF5920}">
  <sheetPr codeName="Summary">
    <tabColor rgb="FFFF0000"/>
    <pageSetUpPr fitToPage="1"/>
  </sheetPr>
  <dimension ref="A1:AB199"/>
  <sheetViews>
    <sheetView view="pageBreakPreview" zoomScale="60" zoomScaleNormal="100" workbookViewId="0">
      <selection activeCell="A12" sqref="A12:U12"/>
    </sheetView>
  </sheetViews>
  <sheetFormatPr defaultRowHeight="14" x14ac:dyDescent="0.3"/>
  <cols>
    <col min="1" max="1" width="32.7265625" style="634" customWidth="1"/>
    <col min="2" max="2" width="43.08984375" style="634" bestFit="1" customWidth="1"/>
    <col min="3" max="3" width="47.453125" style="634" bestFit="1" customWidth="1"/>
    <col min="4" max="4" width="1.08984375" style="631" customWidth="1"/>
    <col min="5" max="5" width="13.453125" style="631" bestFit="1" customWidth="1"/>
    <col min="6" max="28" width="8.7265625" style="631"/>
    <col min="29" max="16384" width="8.7265625" style="634"/>
  </cols>
  <sheetData>
    <row r="1" spans="1:3" ht="40.5" customHeight="1" x14ac:dyDescent="0.3">
      <c r="A1" s="1123" t="s">
        <v>3230</v>
      </c>
      <c r="B1" s="1123"/>
      <c r="C1" s="630" t="s">
        <v>3231</v>
      </c>
    </row>
    <row r="2" spans="1:3" x14ac:dyDescent="0.3">
      <c r="A2" s="632" t="s">
        <v>3192</v>
      </c>
      <c r="B2" s="633">
        <f>contractorName</f>
        <v>0</v>
      </c>
      <c r="C2" s="634" t="str">
        <f>IF(OR(B2=0, B2=""), "Type in a Contractor Name", "Ready")</f>
        <v>Type in a Contractor Name</v>
      </c>
    </row>
    <row r="3" spans="1:3" x14ac:dyDescent="0.3">
      <c r="A3" s="632" t="s">
        <v>3232</v>
      </c>
      <c r="B3" s="633" t="str">
        <f>TEXT(taskorderNumber, "0")</f>
        <v>0</v>
      </c>
      <c r="C3" s="634" t="str">
        <f>IF(OR(B3=0, B3="", LEFT(B3,2)&lt;&gt;"45"), "Verify that the Taskorder number is entered correctly", "Ready")</f>
        <v>Verify that the Taskorder number is entered correctly</v>
      </c>
    </row>
    <row r="4" spans="1:3" x14ac:dyDescent="0.3">
      <c r="A4" s="632" t="s">
        <v>3233</v>
      </c>
      <c r="B4" s="635">
        <f>DATE(reportYear, MONTH(selectedMonth), 1)</f>
        <v>1</v>
      </c>
      <c r="C4" s="634" t="str">
        <f ca="1">IF(OR(B4=0,B4="",B4=DATE(1900,1,1), reportYear=""),"Select a Month and Year",IF(B4&gt;TODAY(),"The Month you are reporting on is in the future","Ready"))</f>
        <v>Select a Month and Year</v>
      </c>
    </row>
    <row r="5" spans="1:3" x14ac:dyDescent="0.3">
      <c r="A5" s="632" t="s">
        <v>3197</v>
      </c>
      <c r="B5" s="636">
        <f>vendorNumber</f>
        <v>0</v>
      </c>
      <c r="C5" s="634" t="str">
        <f>IF(OR(B5=0, B5="", LEN(B5)&lt;vendorNumberLength, NOT(ISNUMBER(vendorNumber))), "Type in a valid Vendor Number", "Ready")</f>
        <v>Type in a valid Vendor Number</v>
      </c>
    </row>
    <row r="6" spans="1:3" x14ac:dyDescent="0.3">
      <c r="A6" s="632" t="s">
        <v>3227</v>
      </c>
      <c r="B6" s="636">
        <f>capturersDepartment</f>
        <v>0</v>
      </c>
      <c r="C6" s="634" t="str">
        <f>IF(OR(B6=0, B6=""), "Select your department", "Ready")</f>
        <v>Select your department</v>
      </c>
    </row>
    <row r="7" spans="1:3" x14ac:dyDescent="0.3">
      <c r="A7" s="632" t="s">
        <v>3234</v>
      </c>
      <c r="B7" s="636">
        <f>OU</f>
        <v>0</v>
      </c>
      <c r="C7" s="634" t="str">
        <f>IF(OR(B7=0, B7=""), "Select your OU", "Ready")</f>
        <v>Select your OU</v>
      </c>
    </row>
    <row r="8" spans="1:3" ht="14.5" thickBot="1" x14ac:dyDescent="0.35">
      <c r="A8" s="637" t="s">
        <v>3193</v>
      </c>
      <c r="B8" s="638">
        <f>selectedServiceType</f>
        <v>0</v>
      </c>
      <c r="C8" s="634" t="str">
        <f>IF(OR(B8=0, B8=""), "Select your Service Type provided by the Contractor", "Ready")</f>
        <v>Select your Service Type provided by the Contractor</v>
      </c>
    </row>
    <row r="9" spans="1:3" ht="14.5" thickBot="1" x14ac:dyDescent="0.35">
      <c r="A9" s="1124" t="s">
        <v>3235</v>
      </c>
      <c r="B9" s="1125"/>
    </row>
    <row r="10" spans="1:3" x14ac:dyDescent="0.3">
      <c r="A10" s="639" t="s">
        <v>3236</v>
      </c>
      <c r="B10" s="640">
        <f>fatalities</f>
        <v>0</v>
      </c>
      <c r="C10" s="634" t="str">
        <f>IF(OR(B10=0, B10=""), "No " &amp; LEFT(A10, LEN(A10)-1) &amp; " reported in " &amp; TEXT(selectedMonth, "Mmmm"), "Ready")</f>
        <v>No Fatalities reported in January</v>
      </c>
    </row>
    <row r="11" spans="1:3" x14ac:dyDescent="0.3">
      <c r="A11" s="632" t="s">
        <v>3237</v>
      </c>
      <c r="B11" s="641">
        <f>ltis</f>
        <v>0</v>
      </c>
      <c r="C11" s="634" t="str">
        <f>IF(OR(B11=0, B11=""), "No " &amp; LEFT(A11, LEN(A11)-1) &amp; " reported in " &amp; TEXT(selectedMonth, "Mmmm"), "Ready")</f>
        <v>No LTIs reported in January</v>
      </c>
    </row>
    <row r="12" spans="1:3" x14ac:dyDescent="0.3">
      <c r="A12" s="632" t="s">
        <v>3238</v>
      </c>
      <c r="B12" s="641">
        <f>medicals</f>
        <v>0</v>
      </c>
      <c r="C12" s="634" t="str">
        <f>IF(OR(B12=0, B12=""), "No " &amp; LEFT(A12, LEN(A12)-1) &amp; " reported in " &amp; TEXT(selectedMonth, "Mmmm"), "Ready")</f>
        <v>No Medicals reported in January</v>
      </c>
    </row>
    <row r="13" spans="1:3" x14ac:dyDescent="0.3">
      <c r="A13" s="632" t="s">
        <v>3239</v>
      </c>
      <c r="B13" s="641">
        <f>firstAid</f>
        <v>0</v>
      </c>
      <c r="C13" s="634" t="str">
        <f>IF(OR(B13=0, B13=""), "No " &amp; LEFT(A13, LEN(A13)-1) &amp; " reported in " &amp; TEXT(selectedMonth, "Mmmm"), "Ready")</f>
        <v>No First Aid reported in January</v>
      </c>
    </row>
    <row r="14" spans="1:3" x14ac:dyDescent="0.3">
      <c r="A14" s="632" t="s">
        <v>3240</v>
      </c>
      <c r="B14" s="641">
        <f>nearMisses</f>
        <v>0</v>
      </c>
      <c r="C14" s="634" t="str">
        <f>IF(OR(B14=0, B14=""), "No " &amp; LEFT(A14, LEN(A14)-1) &amp; " reported in " &amp; TEXT(selectedMonth, "Mmmm"), "Ready")</f>
        <v>No Near Misses reported in January</v>
      </c>
    </row>
    <row r="15" spans="1:3" x14ac:dyDescent="0.3">
      <c r="A15" s="632" t="s">
        <v>3241</v>
      </c>
      <c r="B15" s="636" t="str">
        <f>incidentCloseOut</f>
        <v>N/A</v>
      </c>
      <c r="C15" s="634" t="str">
        <f>IF(OR(B15=0, B15="", B15="No", B15="N/A"), "No " &amp; LEFT(A15, LEN(A15)-1) &amp; " reported in " &amp; TEXT(selectedMonth, "Mmmm"), "Ready")</f>
        <v>No Incident Closeout reported in January</v>
      </c>
    </row>
    <row r="16" spans="1:3" ht="14.5" thickBot="1" x14ac:dyDescent="0.35">
      <c r="A16" s="642" t="s">
        <v>3242</v>
      </c>
      <c r="B16" s="638" t="str">
        <f>findingsCloseout</f>
        <v>N/A</v>
      </c>
      <c r="C16" s="634" t="str">
        <f>IF(OR(B16=0, B16="", B16="No", B16="N/A"), "No " &amp; LEFT(A16, LEN(A16)-1) &amp; " reported in " &amp; TEXT(selectedMonth, "Mmmm"), "Ready")</f>
        <v>No Findings Closeout reported in January</v>
      </c>
    </row>
    <row r="17" spans="1:3" ht="14.5" thickBot="1" x14ac:dyDescent="0.35">
      <c r="A17" s="1126" t="s">
        <v>3243</v>
      </c>
      <c r="B17" s="1127"/>
    </row>
    <row r="18" spans="1:3" x14ac:dyDescent="0.3">
      <c r="A18" s="643" t="s">
        <v>3244</v>
      </c>
      <c r="B18" s="640">
        <f>ROUND(totalPermEmployees, 0)</f>
        <v>0</v>
      </c>
      <c r="C18" s="634" t="str">
        <f>IF(OR(B18=0, B18="", B19=0, B19=""), "No Numbers Provided", "Ready")</f>
        <v>No Numbers Provided</v>
      </c>
    </row>
    <row r="19" spans="1:3" ht="14.5" thickBot="1" x14ac:dyDescent="0.35">
      <c r="A19" s="632" t="s">
        <v>3245</v>
      </c>
      <c r="B19" s="644">
        <f>totalPermHoursWorked</f>
        <v>0</v>
      </c>
      <c r="C19" s="634" t="str">
        <f>IF(OR(B19=0, B19="", B18=0, B18=""), "No Numbers Provided", "Ready")</f>
        <v>No Numbers Provided</v>
      </c>
    </row>
    <row r="20" spans="1:3" ht="14.5" thickBot="1" x14ac:dyDescent="0.35">
      <c r="A20" s="1126" t="s">
        <v>3246</v>
      </c>
      <c r="B20" s="1127"/>
    </row>
    <row r="21" spans="1:3" x14ac:dyDescent="0.3">
      <c r="A21" s="643" t="s">
        <v>3244</v>
      </c>
      <c r="B21" s="640">
        <f>ROUND(totTempManPower, 0)</f>
        <v>0</v>
      </c>
      <c r="C21" s="634" t="str">
        <f>IF(OR(B21=0, B21="", B22=0, B22=""), "No Numbers Provided", "Ready")</f>
        <v>No Numbers Provided</v>
      </c>
    </row>
    <row r="22" spans="1:3" ht="14.5" thickBot="1" x14ac:dyDescent="0.35">
      <c r="A22" s="632" t="s">
        <v>3245</v>
      </c>
      <c r="B22" s="644">
        <f>totTempHours</f>
        <v>0</v>
      </c>
      <c r="C22" s="634" t="str">
        <f>IF(OR(B22=0, B22="", B21=0, B21=""), "No Numbers Provided", "Ready")</f>
        <v>No Numbers Provided</v>
      </c>
    </row>
    <row r="23" spans="1:3" ht="14.5" thickBot="1" x14ac:dyDescent="0.35">
      <c r="A23" s="1126" t="s">
        <v>3247</v>
      </c>
      <c r="B23" s="1127"/>
    </row>
    <row r="24" spans="1:3" x14ac:dyDescent="0.3">
      <c r="A24" s="643" t="s">
        <v>3244</v>
      </c>
      <c r="B24" s="640">
        <f>ROUND(totEPWPManpower, 0)</f>
        <v>0</v>
      </c>
      <c r="C24" s="634" t="str">
        <f>IF(OR(B24=0, B24="", B25=0, B25=""), "No Numbers Provided", "Ready")</f>
        <v>No Numbers Provided</v>
      </c>
    </row>
    <row r="25" spans="1:3" x14ac:dyDescent="0.3">
      <c r="A25" s="632" t="s">
        <v>3245</v>
      </c>
      <c r="B25" s="644">
        <f>totEPWPHours</f>
        <v>0</v>
      </c>
      <c r="C25" s="634" t="str">
        <f>IF(OR(B25=0, B25="", B24=0, B24=""), "No Numbers Provided", "Ready")</f>
        <v>No Numbers Provided</v>
      </c>
    </row>
    <row r="26" spans="1:3" ht="14.5" thickBot="1" x14ac:dyDescent="0.35">
      <c r="A26" s="645" t="str">
        <f>"Readiness to Upload (" &amp; ROUND([4]Settings!BF3*100, 1) &amp; "%)"</f>
        <v>Readiness to Upload (0%)</v>
      </c>
      <c r="B26" s="646">
        <f>[4]Settings!BF3</f>
        <v>0</v>
      </c>
      <c r="C26" s="646" t="str">
        <f>IF(AND(B26=1, validateData="Ready"), "You Can Upload", "Fix Errors before uploading")</f>
        <v>Fix Errors before uploading</v>
      </c>
    </row>
    <row r="27" spans="1:3" ht="18.5" thickTop="1" x14ac:dyDescent="0.4">
      <c r="A27" s="1122" t="s">
        <v>3248</v>
      </c>
      <c r="B27" s="1122"/>
    </row>
    <row r="28" spans="1:3" ht="24" customHeight="1" x14ac:dyDescent="0.3"/>
    <row r="30" spans="1:3" x14ac:dyDescent="0.3">
      <c r="A30" s="647" t="s">
        <v>3249</v>
      </c>
    </row>
    <row r="32" spans="1:3" s="631" customFormat="1" x14ac:dyDescent="0.3"/>
    <row r="33" s="631" customFormat="1" x14ac:dyDescent="0.3"/>
    <row r="34" s="631" customFormat="1" x14ac:dyDescent="0.3"/>
    <row r="35" s="631" customFormat="1" x14ac:dyDescent="0.3"/>
    <row r="36" s="631" customFormat="1" x14ac:dyDescent="0.3"/>
    <row r="37" s="631" customFormat="1" x14ac:dyDescent="0.3"/>
    <row r="38" s="631" customFormat="1" x14ac:dyDescent="0.3"/>
    <row r="39" s="631" customFormat="1" x14ac:dyDescent="0.3"/>
    <row r="40" s="631" customFormat="1" x14ac:dyDescent="0.3"/>
    <row r="41" s="631" customFormat="1" x14ac:dyDescent="0.3"/>
    <row r="42" s="631" customFormat="1" x14ac:dyDescent="0.3"/>
    <row r="43" s="631" customFormat="1" x14ac:dyDescent="0.3"/>
    <row r="44" s="631" customFormat="1" x14ac:dyDescent="0.3"/>
    <row r="45" s="631" customFormat="1" x14ac:dyDescent="0.3"/>
    <row r="46" s="631" customFormat="1" x14ac:dyDescent="0.3"/>
    <row r="47" s="631" customFormat="1" x14ac:dyDescent="0.3"/>
    <row r="48" s="631" customFormat="1" x14ac:dyDescent="0.3"/>
    <row r="49" s="631" customFormat="1" x14ac:dyDescent="0.3"/>
    <row r="50" s="631" customFormat="1" x14ac:dyDescent="0.3"/>
    <row r="51" s="631" customFormat="1" x14ac:dyDescent="0.3"/>
    <row r="52" s="631" customFormat="1" x14ac:dyDescent="0.3"/>
    <row r="53" s="631" customFormat="1" x14ac:dyDescent="0.3"/>
    <row r="54" s="631" customFormat="1" x14ac:dyDescent="0.3"/>
    <row r="55" s="631" customFormat="1" x14ac:dyDescent="0.3"/>
    <row r="56" s="631" customFormat="1" x14ac:dyDescent="0.3"/>
    <row r="57" s="631" customFormat="1" x14ac:dyDescent="0.3"/>
    <row r="58" s="631" customFormat="1" x14ac:dyDescent="0.3"/>
    <row r="59" s="631" customFormat="1" x14ac:dyDescent="0.3"/>
    <row r="60" s="631" customFormat="1" x14ac:dyDescent="0.3"/>
    <row r="61" s="631" customFormat="1" x14ac:dyDescent="0.3"/>
    <row r="62" s="631" customFormat="1" x14ac:dyDescent="0.3"/>
    <row r="63" s="631" customFormat="1" x14ac:dyDescent="0.3"/>
    <row r="64" s="631" customFormat="1" x14ac:dyDescent="0.3"/>
    <row r="65" s="631" customFormat="1" x14ac:dyDescent="0.3"/>
    <row r="66" s="631" customFormat="1" x14ac:dyDescent="0.3"/>
    <row r="67" s="631" customFormat="1" x14ac:dyDescent="0.3"/>
    <row r="68" s="631" customFormat="1" x14ac:dyDescent="0.3"/>
    <row r="69" s="631" customFormat="1" x14ac:dyDescent="0.3"/>
    <row r="70" s="631" customFormat="1" x14ac:dyDescent="0.3"/>
    <row r="71" s="631" customFormat="1" x14ac:dyDescent="0.3"/>
    <row r="72" s="631" customFormat="1" x14ac:dyDescent="0.3"/>
    <row r="73" s="631" customFormat="1" x14ac:dyDescent="0.3"/>
    <row r="74" s="631" customFormat="1" x14ac:dyDescent="0.3"/>
    <row r="75" s="631" customFormat="1" x14ac:dyDescent="0.3"/>
    <row r="76" s="631" customFormat="1" x14ac:dyDescent="0.3"/>
    <row r="77" s="631" customFormat="1" x14ac:dyDescent="0.3"/>
    <row r="78" s="631" customFormat="1" x14ac:dyDescent="0.3"/>
    <row r="79" s="631" customFormat="1" x14ac:dyDescent="0.3"/>
    <row r="80" s="631" customFormat="1" x14ac:dyDescent="0.3"/>
    <row r="81" s="631" customFormat="1" x14ac:dyDescent="0.3"/>
    <row r="82" s="631" customFormat="1" x14ac:dyDescent="0.3"/>
    <row r="83" s="631" customFormat="1" x14ac:dyDescent="0.3"/>
    <row r="84" s="631" customFormat="1" x14ac:dyDescent="0.3"/>
    <row r="85" s="631" customFormat="1" x14ac:dyDescent="0.3"/>
    <row r="86" s="631" customFormat="1" x14ac:dyDescent="0.3"/>
    <row r="87" s="631" customFormat="1" x14ac:dyDescent="0.3"/>
    <row r="88" s="631" customFormat="1" x14ac:dyDescent="0.3"/>
    <row r="89" s="631" customFormat="1" x14ac:dyDescent="0.3"/>
    <row r="90" s="631" customFormat="1" x14ac:dyDescent="0.3"/>
    <row r="91" s="631" customFormat="1" x14ac:dyDescent="0.3"/>
    <row r="92" s="631" customFormat="1" x14ac:dyDescent="0.3"/>
    <row r="93" s="631" customFormat="1" x14ac:dyDescent="0.3"/>
    <row r="94" s="631" customFormat="1" x14ac:dyDescent="0.3"/>
    <row r="95" s="631" customFormat="1" x14ac:dyDescent="0.3"/>
    <row r="96" s="631" customFormat="1" x14ac:dyDescent="0.3"/>
    <row r="97" s="631" customFormat="1" x14ac:dyDescent="0.3"/>
    <row r="98" s="631" customFormat="1" x14ac:dyDescent="0.3"/>
    <row r="99" s="631" customFormat="1" x14ac:dyDescent="0.3"/>
    <row r="100" s="631" customFormat="1" x14ac:dyDescent="0.3"/>
    <row r="101" s="631" customFormat="1" x14ac:dyDescent="0.3"/>
    <row r="102" s="631" customFormat="1" x14ac:dyDescent="0.3"/>
    <row r="103" s="631" customFormat="1" x14ac:dyDescent="0.3"/>
    <row r="104" s="631" customFormat="1" x14ac:dyDescent="0.3"/>
    <row r="105" s="631" customFormat="1" x14ac:dyDescent="0.3"/>
    <row r="106" s="631" customFormat="1" x14ac:dyDescent="0.3"/>
    <row r="107" s="631" customFormat="1" x14ac:dyDescent="0.3"/>
    <row r="108" s="631" customFormat="1" x14ac:dyDescent="0.3"/>
    <row r="109" s="631" customFormat="1" x14ac:dyDescent="0.3"/>
    <row r="110" s="631" customFormat="1" x14ac:dyDescent="0.3"/>
    <row r="111" s="631" customFormat="1" x14ac:dyDescent="0.3"/>
    <row r="112" s="631" customFormat="1" x14ac:dyDescent="0.3"/>
    <row r="113" s="631" customFormat="1" x14ac:dyDescent="0.3"/>
    <row r="114" s="631" customFormat="1" x14ac:dyDescent="0.3"/>
    <row r="115" s="631" customFormat="1" x14ac:dyDescent="0.3"/>
    <row r="116" s="631" customFormat="1" x14ac:dyDescent="0.3"/>
    <row r="117" s="631" customFormat="1" x14ac:dyDescent="0.3"/>
    <row r="118" s="631" customFormat="1" x14ac:dyDescent="0.3"/>
    <row r="119" s="631" customFormat="1" x14ac:dyDescent="0.3"/>
    <row r="120" s="631" customFormat="1" x14ac:dyDescent="0.3"/>
    <row r="121" s="631" customFormat="1" x14ac:dyDescent="0.3"/>
    <row r="122" s="631" customFormat="1" x14ac:dyDescent="0.3"/>
    <row r="123" s="631" customFormat="1" x14ac:dyDescent="0.3"/>
    <row r="124" s="631" customFormat="1" x14ac:dyDescent="0.3"/>
    <row r="125" s="631" customFormat="1" x14ac:dyDescent="0.3"/>
    <row r="126" s="631" customFormat="1" x14ac:dyDescent="0.3"/>
    <row r="127" s="631" customFormat="1" x14ac:dyDescent="0.3"/>
    <row r="128" s="631" customFormat="1" x14ac:dyDescent="0.3"/>
    <row r="129" s="631" customFormat="1" x14ac:dyDescent="0.3"/>
    <row r="130" s="631" customFormat="1" x14ac:dyDescent="0.3"/>
    <row r="131" s="631" customFormat="1" x14ac:dyDescent="0.3"/>
    <row r="132" s="631" customFormat="1" x14ac:dyDescent="0.3"/>
    <row r="133" s="631" customFormat="1" x14ac:dyDescent="0.3"/>
    <row r="134" s="631" customFormat="1" x14ac:dyDescent="0.3"/>
    <row r="135" s="631" customFormat="1" x14ac:dyDescent="0.3"/>
    <row r="136" s="631" customFormat="1" x14ac:dyDescent="0.3"/>
    <row r="137" s="631" customFormat="1" x14ac:dyDescent="0.3"/>
    <row r="138" s="631" customFormat="1" x14ac:dyDescent="0.3"/>
    <row r="139" s="631" customFormat="1" x14ac:dyDescent="0.3"/>
    <row r="140" s="631" customFormat="1" x14ac:dyDescent="0.3"/>
    <row r="141" s="631" customFormat="1" x14ac:dyDescent="0.3"/>
    <row r="142" s="631" customFormat="1" x14ac:dyDescent="0.3"/>
    <row r="143" s="631" customFormat="1" x14ac:dyDescent="0.3"/>
    <row r="144" s="631" customFormat="1" x14ac:dyDescent="0.3"/>
    <row r="145" s="631" customFormat="1" x14ac:dyDescent="0.3"/>
    <row r="146" s="631" customFormat="1" x14ac:dyDescent="0.3"/>
    <row r="147" s="631" customFormat="1" x14ac:dyDescent="0.3"/>
    <row r="148" s="631" customFormat="1" x14ac:dyDescent="0.3"/>
    <row r="149" s="631" customFormat="1" x14ac:dyDescent="0.3"/>
    <row r="150" s="631" customFormat="1" x14ac:dyDescent="0.3"/>
    <row r="151" s="631" customFormat="1" x14ac:dyDescent="0.3"/>
    <row r="152" s="631" customFormat="1" x14ac:dyDescent="0.3"/>
    <row r="153" s="631" customFormat="1" x14ac:dyDescent="0.3"/>
    <row r="154" s="631" customFormat="1" x14ac:dyDescent="0.3"/>
    <row r="155" s="631" customFormat="1" x14ac:dyDescent="0.3"/>
    <row r="156" s="631" customFormat="1" x14ac:dyDescent="0.3"/>
    <row r="157" s="631" customFormat="1" x14ac:dyDescent="0.3"/>
    <row r="158" s="631" customFormat="1" x14ac:dyDescent="0.3"/>
    <row r="159" s="631" customFormat="1" x14ac:dyDescent="0.3"/>
    <row r="160" s="631" customFormat="1" x14ac:dyDescent="0.3"/>
    <row r="161" s="631" customFormat="1" x14ac:dyDescent="0.3"/>
    <row r="162" s="631" customFormat="1" x14ac:dyDescent="0.3"/>
    <row r="163" s="631" customFormat="1" x14ac:dyDescent="0.3"/>
    <row r="164" s="631" customFormat="1" x14ac:dyDescent="0.3"/>
    <row r="165" s="631" customFormat="1" x14ac:dyDescent="0.3"/>
    <row r="166" s="631" customFormat="1" x14ac:dyDescent="0.3"/>
    <row r="167" s="631" customFormat="1" x14ac:dyDescent="0.3"/>
    <row r="168" s="631" customFormat="1" x14ac:dyDescent="0.3"/>
    <row r="169" s="631" customFormat="1" x14ac:dyDescent="0.3"/>
    <row r="170" s="631" customFormat="1" x14ac:dyDescent="0.3"/>
    <row r="171" s="631" customFormat="1" x14ac:dyDescent="0.3"/>
    <row r="172" s="631" customFormat="1" x14ac:dyDescent="0.3"/>
    <row r="173" s="631" customFormat="1" x14ac:dyDescent="0.3"/>
    <row r="174" s="631" customFormat="1" x14ac:dyDescent="0.3"/>
    <row r="175" s="631" customFormat="1" x14ac:dyDescent="0.3"/>
    <row r="176" s="631" customFormat="1" x14ac:dyDescent="0.3"/>
    <row r="177" s="631" customFormat="1" x14ac:dyDescent="0.3"/>
    <row r="178" s="631" customFormat="1" x14ac:dyDescent="0.3"/>
    <row r="179" s="631" customFormat="1" x14ac:dyDescent="0.3"/>
    <row r="180" s="631" customFormat="1" x14ac:dyDescent="0.3"/>
    <row r="181" s="631" customFormat="1" x14ac:dyDescent="0.3"/>
    <row r="182" s="631" customFormat="1" x14ac:dyDescent="0.3"/>
    <row r="183" s="631" customFormat="1" x14ac:dyDescent="0.3"/>
    <row r="184" s="631" customFormat="1" x14ac:dyDescent="0.3"/>
    <row r="185" s="631" customFormat="1" x14ac:dyDescent="0.3"/>
    <row r="186" s="631" customFormat="1" x14ac:dyDescent="0.3"/>
    <row r="187" s="631" customFormat="1" x14ac:dyDescent="0.3"/>
    <row r="188" s="631" customFormat="1" x14ac:dyDescent="0.3"/>
    <row r="189" s="631" customFormat="1" x14ac:dyDescent="0.3"/>
    <row r="190" s="631" customFormat="1" x14ac:dyDescent="0.3"/>
    <row r="191" s="631" customFormat="1" x14ac:dyDescent="0.3"/>
    <row r="192" s="631" customFormat="1" x14ac:dyDescent="0.3"/>
    <row r="193" s="631" customFormat="1" x14ac:dyDescent="0.3"/>
    <row r="194" s="631" customFormat="1" x14ac:dyDescent="0.3"/>
    <row r="195" s="631" customFormat="1" x14ac:dyDescent="0.3"/>
    <row r="196" s="631" customFormat="1" x14ac:dyDescent="0.3"/>
    <row r="197" s="631" customFormat="1" x14ac:dyDescent="0.3"/>
    <row r="198" s="631" customFormat="1" x14ac:dyDescent="0.3"/>
    <row r="199" s="631" customFormat="1" x14ac:dyDescent="0.3"/>
  </sheetData>
  <sheetProtection sheet="1" objects="1" scenarios="1"/>
  <mergeCells count="6">
    <mergeCell ref="A27:B27"/>
    <mergeCell ref="A1:B1"/>
    <mergeCell ref="A9:B9"/>
    <mergeCell ref="A17:B17"/>
    <mergeCell ref="A20:B20"/>
    <mergeCell ref="A23:B23"/>
  </mergeCells>
  <conditionalFormatting sqref="B26">
    <cfRule type="dataBar" priority="8">
      <dataBar showValue="0">
        <cfvo type="num" val="0"/>
        <cfvo type="num" val="1"/>
        <color rgb="FF92D050"/>
      </dataBar>
      <extLst>
        <ext xmlns:x14="http://schemas.microsoft.com/office/spreadsheetml/2009/9/main" uri="{B025F937-C7B1-47D3-B67F-A62EFF666E3E}">
          <x14:id>{DFEA26D7-58D9-47D0-B263-447D421F636B}</x14:id>
        </ext>
      </extLst>
    </cfRule>
  </conditionalFormatting>
  <conditionalFormatting sqref="C2:C8">
    <cfRule type="cellIs" dxfId="1" priority="1" operator="notEqual">
      <formula>"Ready"</formula>
    </cfRule>
  </conditionalFormatting>
  <hyperlinks>
    <hyperlink ref="A30" r:id="rId1" xr:uid="{83ECB10A-5F76-4B6B-92DC-F41DEC77F7BA}"/>
  </hyperlinks>
  <pageMargins left="0.25" right="0.25" top="0.75" bottom="0.75" header="0.3" footer="0.3"/>
  <pageSetup paperSize="9" scale="8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1505" r:id="rId5" name="uploadManhours">
              <controlPr defaultSize="0" print="0" autoFill="0" autoPict="0" macro="[0]!uploadManPowerHours">
                <anchor moveWithCells="1" sizeWithCells="1">
                  <from>
                    <xdr:col>0</xdr:col>
                    <xdr:colOff>1346200</xdr:colOff>
                    <xdr:row>27</xdr:row>
                    <xdr:rowOff>50800</xdr:rowOff>
                  </from>
                  <to>
                    <xdr:col>1</xdr:col>
                    <xdr:colOff>1066800</xdr:colOff>
                    <xdr:row>27</xdr:row>
                    <xdr:rowOff>298450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FEA26D7-58D9-47D0-B263-447D421F636B}">
            <x14:dataBar minLength="0" maxLength="100" gradient="0">
              <x14:cfvo type="num">
                <xm:f>0</xm:f>
              </x14:cfvo>
              <x14:cfvo type="num">
                <xm:f>1</xm:f>
              </x14:cfvo>
              <x14:negativeFillColor rgb="FFFF0000"/>
              <x14:axisColor rgb="FF003896"/>
            </x14:dataBar>
          </x14:cfRule>
          <xm:sqref>B26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073E-84CC-42A3-9745-049F14D340A9}">
  <sheetPr>
    <tabColor rgb="FFFFC000"/>
    <pageSetUpPr fitToPage="1"/>
  </sheetPr>
  <dimension ref="A1:K66"/>
  <sheetViews>
    <sheetView view="pageBreakPreview" topLeftCell="D5" zoomScaleSheetLayoutView="100" workbookViewId="0">
      <selection activeCell="L9" sqref="L9"/>
    </sheetView>
  </sheetViews>
  <sheetFormatPr defaultColWidth="5.1796875" defaultRowHeight="15.5" x14ac:dyDescent="0.35"/>
  <cols>
    <col min="1" max="1" width="12.81640625" style="773" customWidth="1"/>
    <col min="2" max="2" width="4.54296875" style="773" customWidth="1"/>
    <col min="3" max="3" width="42.81640625" style="773" customWidth="1"/>
    <col min="4" max="5" width="4.81640625" style="773" customWidth="1"/>
    <col min="6" max="6" width="7.1796875" style="773" customWidth="1"/>
    <col min="7" max="7" width="25.81640625" style="773" customWidth="1"/>
    <col min="8" max="8" width="14" style="773" customWidth="1"/>
    <col min="9" max="9" width="11.90625" style="773" customWidth="1"/>
    <col min="10" max="10" width="24.7265625" style="835" customWidth="1"/>
    <col min="11" max="11" width="32.26953125" style="772" customWidth="1"/>
    <col min="12" max="16384" width="5.1796875" style="773"/>
  </cols>
  <sheetData>
    <row r="1" spans="1:10" ht="20.25" customHeight="1" thickBot="1" x14ac:dyDescent="0.4">
      <c r="A1" s="770"/>
      <c r="B1" s="771"/>
      <c r="C1" s="1128" t="s">
        <v>3254</v>
      </c>
      <c r="D1" s="1129"/>
      <c r="E1" s="1129"/>
      <c r="F1" s="1130"/>
      <c r="G1" s="1137" t="s">
        <v>3255</v>
      </c>
      <c r="H1" s="1138"/>
      <c r="I1" s="1139" t="s">
        <v>3256</v>
      </c>
      <c r="J1" s="1140"/>
    </row>
    <row r="2" spans="1:10" ht="20.25" customHeight="1" x14ac:dyDescent="0.35">
      <c r="A2" s="774"/>
      <c r="B2" s="775"/>
      <c r="C2" s="1131"/>
      <c r="D2" s="1132"/>
      <c r="E2" s="1132"/>
      <c r="F2" s="1133"/>
      <c r="G2" s="1141" t="s">
        <v>3186</v>
      </c>
      <c r="H2" s="1142"/>
      <c r="I2" s="1139" t="s">
        <v>3257</v>
      </c>
      <c r="J2" s="1140"/>
    </row>
    <row r="3" spans="1:10" ht="20.25" customHeight="1" x14ac:dyDescent="0.35">
      <c r="A3" s="774"/>
      <c r="B3" s="775"/>
      <c r="C3" s="1131"/>
      <c r="D3" s="1132"/>
      <c r="E3" s="1132"/>
      <c r="F3" s="1133"/>
      <c r="G3" s="1141" t="s">
        <v>3258</v>
      </c>
      <c r="H3" s="1142"/>
      <c r="I3" s="1143">
        <v>44487</v>
      </c>
      <c r="J3" s="1144"/>
    </row>
    <row r="4" spans="1:10" ht="20.25" customHeight="1" thickBot="1" x14ac:dyDescent="0.4">
      <c r="A4" s="776"/>
      <c r="B4" s="777"/>
      <c r="C4" s="1134"/>
      <c r="D4" s="1135"/>
      <c r="E4" s="1135"/>
      <c r="F4" s="1136"/>
      <c r="G4" s="1145" t="s">
        <v>3190</v>
      </c>
      <c r="H4" s="1146"/>
      <c r="I4" s="1147">
        <v>46296</v>
      </c>
      <c r="J4" s="1148"/>
    </row>
    <row r="5" spans="1:10" ht="21" customHeight="1" x14ac:dyDescent="0.35">
      <c r="A5" s="778"/>
      <c r="B5" s="778"/>
      <c r="C5" s="779"/>
      <c r="D5" s="779"/>
      <c r="E5" s="779"/>
      <c r="F5" s="778"/>
      <c r="G5" s="778"/>
      <c r="H5" s="779"/>
      <c r="I5" s="779"/>
      <c r="J5" s="834"/>
    </row>
    <row r="6" spans="1:10" ht="13.5" customHeight="1" x14ac:dyDescent="0.35">
      <c r="D6" s="779"/>
      <c r="E6" s="779"/>
      <c r="F6" s="780"/>
      <c r="G6" s="780"/>
      <c r="H6" s="779"/>
      <c r="I6" s="779"/>
    </row>
    <row r="7" spans="1:10" ht="18.75" customHeight="1" x14ac:dyDescent="0.35">
      <c r="A7" s="1149" t="s">
        <v>3259</v>
      </c>
      <c r="B7" s="1149"/>
      <c r="C7" s="781"/>
      <c r="D7" s="782"/>
      <c r="E7" s="782"/>
      <c r="F7" s="783"/>
      <c r="G7" s="1149" t="s">
        <v>3260</v>
      </c>
      <c r="H7" s="1150"/>
      <c r="I7" s="784"/>
      <c r="J7" s="836"/>
    </row>
    <row r="8" spans="1:10" ht="18.75" customHeight="1" x14ac:dyDescent="0.35">
      <c r="A8" s="1149" t="s">
        <v>3261</v>
      </c>
      <c r="B8" s="1149"/>
      <c r="C8" s="785" t="s">
        <v>3262</v>
      </c>
      <c r="D8" s="782"/>
      <c r="E8" s="782"/>
      <c r="F8" s="783"/>
      <c r="G8" s="1149" t="str">
        <f>+'[19]QS Data Sheet'!B28</f>
        <v>Purchase Order Number</v>
      </c>
      <c r="H8" s="1150"/>
      <c r="I8" s="784"/>
      <c r="J8" s="836"/>
    </row>
    <row r="9" spans="1:10" ht="18.75" customHeight="1" x14ac:dyDescent="0.35">
      <c r="A9" s="786"/>
      <c r="B9" s="786"/>
      <c r="C9" s="787"/>
      <c r="D9" s="782"/>
      <c r="E9" s="782"/>
      <c r="F9" s="783"/>
      <c r="G9" s="786"/>
      <c r="H9" s="786" t="s">
        <v>3263</v>
      </c>
      <c r="I9" s="784"/>
      <c r="J9" s="836"/>
    </row>
    <row r="10" spans="1:10" ht="18.75" customHeight="1" x14ac:dyDescent="0.35">
      <c r="A10" s="786"/>
      <c r="B10" s="786"/>
      <c r="C10" s="787"/>
      <c r="D10" s="782"/>
      <c r="E10" s="782"/>
      <c r="F10" s="783"/>
      <c r="G10" s="786"/>
      <c r="H10" s="786" t="s">
        <v>3264</v>
      </c>
      <c r="I10" s="784"/>
      <c r="J10" s="836"/>
    </row>
    <row r="11" spans="1:10" ht="18.75" customHeight="1" x14ac:dyDescent="0.35">
      <c r="A11" s="786"/>
      <c r="B11" s="786"/>
      <c r="C11" s="787"/>
      <c r="D11" s="782"/>
      <c r="E11" s="782"/>
      <c r="F11" s="783"/>
      <c r="G11" s="786"/>
      <c r="H11" s="786"/>
      <c r="I11" s="779"/>
      <c r="J11" s="837"/>
    </row>
    <row r="12" spans="1:10" ht="15" customHeight="1" x14ac:dyDescent="0.35">
      <c r="A12" s="788"/>
      <c r="B12" s="789"/>
      <c r="C12" s="790"/>
      <c r="D12" s="791"/>
      <c r="E12" s="791"/>
      <c r="F12" s="791"/>
      <c r="G12" s="791"/>
      <c r="H12" s="791"/>
      <c r="I12" s="792"/>
      <c r="J12" s="825"/>
    </row>
    <row r="13" spans="1:10" ht="21.75" customHeight="1" x14ac:dyDescent="0.35">
      <c r="A13" s="1149" t="s">
        <v>198</v>
      </c>
      <c r="B13" s="1149"/>
      <c r="C13" s="793"/>
      <c r="D13" s="791"/>
      <c r="E13" s="791"/>
      <c r="F13" s="791"/>
      <c r="G13" s="1149" t="s">
        <v>3265</v>
      </c>
      <c r="H13" s="1149"/>
      <c r="I13" s="794"/>
      <c r="J13" s="838"/>
    </row>
    <row r="14" spans="1:10" ht="21.75" customHeight="1" x14ac:dyDescent="0.35">
      <c r="A14" s="1149" t="s">
        <v>3266</v>
      </c>
      <c r="B14" s="1149"/>
      <c r="C14" s="793"/>
      <c r="D14" s="791"/>
      <c r="E14" s="791"/>
      <c r="F14" s="791"/>
      <c r="G14" s="786"/>
      <c r="H14" s="786"/>
      <c r="I14" s="794"/>
      <c r="J14" s="838"/>
    </row>
    <row r="15" spans="1:10" ht="21.75" customHeight="1" x14ac:dyDescent="0.35">
      <c r="A15" s="1149" t="s">
        <v>3267</v>
      </c>
      <c r="B15" s="1149"/>
      <c r="C15" s="795"/>
      <c r="D15" s="791"/>
      <c r="E15" s="791"/>
      <c r="F15" s="790" t="s">
        <v>3268</v>
      </c>
      <c r="G15" s="1149" t="s">
        <v>3269</v>
      </c>
      <c r="H15" s="1149"/>
      <c r="I15" s="794"/>
      <c r="J15" s="838">
        <v>0</v>
      </c>
    </row>
    <row r="16" spans="1:10" ht="21.75" customHeight="1" x14ac:dyDescent="0.35">
      <c r="A16" s="1149" t="s">
        <v>3270</v>
      </c>
      <c r="B16" s="1149"/>
      <c r="C16" s="796"/>
      <c r="D16" s="791"/>
      <c r="E16" s="791"/>
      <c r="F16" s="790"/>
      <c r="G16" s="1149" t="s">
        <v>3271</v>
      </c>
      <c r="H16" s="1149"/>
      <c r="I16" s="794"/>
      <c r="J16" s="838">
        <v>0</v>
      </c>
    </row>
    <row r="17" spans="1:10" ht="21.75" customHeight="1" x14ac:dyDescent="0.35">
      <c r="A17" s="1149" t="s">
        <v>3272</v>
      </c>
      <c r="B17" s="1149"/>
      <c r="C17" s="797"/>
      <c r="D17" s="791"/>
      <c r="E17" s="791"/>
      <c r="F17" s="790"/>
      <c r="G17" s="1149" t="s">
        <v>3273</v>
      </c>
      <c r="H17" s="1149"/>
      <c r="I17" s="794"/>
      <c r="J17" s="839">
        <f>SUM(J13:J16)*0.15</f>
        <v>0</v>
      </c>
    </row>
    <row r="18" spans="1:10" ht="29.5" customHeight="1" x14ac:dyDescent="0.35">
      <c r="A18" s="1149" t="s">
        <v>3211</v>
      </c>
      <c r="B18" s="1149"/>
      <c r="C18" s="797"/>
      <c r="D18" s="791"/>
      <c r="E18" s="791"/>
      <c r="F18" s="790"/>
      <c r="G18" s="1157" t="s">
        <v>3274</v>
      </c>
      <c r="H18" s="1157"/>
      <c r="I18" s="798"/>
      <c r="J18" s="839">
        <f>ROUND(SUM(J13:J17),2)</f>
        <v>0</v>
      </c>
    </row>
    <row r="19" spans="1:10" ht="15" customHeight="1" x14ac:dyDescent="0.35">
      <c r="A19" s="799"/>
      <c r="B19" s="799"/>
      <c r="C19" s="800"/>
      <c r="D19" s="792"/>
      <c r="E19" s="792"/>
      <c r="F19" s="792"/>
      <c r="G19" s="801"/>
      <c r="H19" s="802"/>
      <c r="I19" s="803"/>
      <c r="J19" s="840"/>
    </row>
    <row r="20" spans="1:10" ht="24" customHeight="1" x14ac:dyDescent="0.35">
      <c r="A20" s="804" t="s">
        <v>3275</v>
      </c>
      <c r="B20" s="805"/>
      <c r="C20" s="805"/>
      <c r="D20" s="805"/>
      <c r="E20" s="805"/>
      <c r="F20" s="805"/>
      <c r="G20" s="806"/>
      <c r="H20" s="806"/>
      <c r="I20" s="805"/>
      <c r="J20" s="841"/>
    </row>
    <row r="21" spans="1:10" ht="9.75" customHeight="1" x14ac:dyDescent="0.35">
      <c r="A21" s="807"/>
      <c r="B21" s="792"/>
      <c r="C21" s="792"/>
      <c r="D21" s="792"/>
      <c r="E21" s="792"/>
      <c r="F21" s="792"/>
      <c r="G21" s="808"/>
      <c r="H21" s="808"/>
      <c r="I21" s="792"/>
      <c r="J21" s="840"/>
    </row>
    <row r="22" spans="1:10" ht="21" customHeight="1" x14ac:dyDescent="0.35">
      <c r="A22" s="809" t="s">
        <v>3276</v>
      </c>
      <c r="B22" s="792"/>
      <c r="C22" s="792"/>
      <c r="D22" s="792"/>
      <c r="E22" s="792"/>
      <c r="F22" s="792"/>
      <c r="G22" s="808"/>
      <c r="H22" s="810"/>
      <c r="I22" s="792"/>
      <c r="J22" s="842">
        <f>Statement!I34</f>
        <v>0</v>
      </c>
    </row>
    <row r="23" spans="1:10" ht="21" customHeight="1" x14ac:dyDescent="0.35">
      <c r="A23" s="811" t="str">
        <f>+[19]Statement!C27</f>
        <v>Add: Compensation Events 60.1(1)</v>
      </c>
      <c r="B23" s="792"/>
      <c r="C23" s="792"/>
      <c r="D23" s="792"/>
      <c r="E23" s="792"/>
      <c r="F23" s="792"/>
      <c r="G23" s="808"/>
      <c r="H23" s="812"/>
      <c r="I23" s="792"/>
      <c r="J23" s="843">
        <f>+[19]Statement!I27</f>
        <v>0</v>
      </c>
    </row>
    <row r="24" spans="1:10" ht="21" customHeight="1" x14ac:dyDescent="0.35">
      <c r="A24" s="809" t="s">
        <v>3277</v>
      </c>
      <c r="B24" s="792"/>
      <c r="C24" s="792"/>
      <c r="D24" s="792"/>
      <c r="E24" s="792"/>
      <c r="F24" s="792"/>
      <c r="G24" s="808"/>
      <c r="H24" s="813" t="s">
        <v>3278</v>
      </c>
      <c r="I24" s="792"/>
      <c r="J24" s="842">
        <f>$J$22+$J$23</f>
        <v>0</v>
      </c>
    </row>
    <row r="25" spans="1:10" ht="21" customHeight="1" x14ac:dyDescent="0.35">
      <c r="A25" s="811" t="str">
        <f>+[19]Statement!C30</f>
        <v>Add: Compensation Events 60.1(2) to (19)</v>
      </c>
      <c r="B25" s="792"/>
      <c r="C25" s="792"/>
      <c r="D25" s="792"/>
      <c r="E25" s="792"/>
      <c r="F25" s="792"/>
      <c r="G25" s="808"/>
      <c r="H25" s="814"/>
      <c r="I25" s="792"/>
      <c r="J25" s="844">
        <f>+[19]Statement!I30</f>
        <v>0</v>
      </c>
    </row>
    <row r="26" spans="1:10" ht="21" customHeight="1" x14ac:dyDescent="0.35">
      <c r="A26" s="809"/>
      <c r="B26" s="792"/>
      <c r="C26" s="792"/>
      <c r="D26" s="792"/>
      <c r="E26" s="792"/>
      <c r="F26" s="792"/>
      <c r="G26" s="808"/>
      <c r="H26" s="813" t="s">
        <v>3279</v>
      </c>
      <c r="I26" s="792"/>
      <c r="J26" s="842">
        <f>SUM($J$24:$J$25)</f>
        <v>0</v>
      </c>
    </row>
    <row r="27" spans="1:10" ht="21" customHeight="1" x14ac:dyDescent="0.35">
      <c r="A27" s="811" t="str">
        <f>+[19]Statement!C33</f>
        <v>Add: N/A</v>
      </c>
      <c r="B27" s="792"/>
      <c r="C27" s="792"/>
      <c r="D27" s="792"/>
      <c r="E27" s="792"/>
      <c r="F27" s="792"/>
      <c r="G27" s="808"/>
      <c r="H27" s="814"/>
      <c r="I27" s="792"/>
      <c r="J27" s="842">
        <f>+[19]Statement!I33</f>
        <v>0</v>
      </c>
    </row>
    <row r="28" spans="1:10" ht="21" customHeight="1" x14ac:dyDescent="0.35">
      <c r="A28" s="811"/>
      <c r="B28" s="792"/>
      <c r="C28" s="792"/>
      <c r="D28" s="792"/>
      <c r="E28" s="792"/>
      <c r="F28" s="792"/>
      <c r="G28" s="808"/>
      <c r="H28" s="813" t="s">
        <v>3280</v>
      </c>
      <c r="I28" s="792"/>
      <c r="J28" s="842">
        <f>SUM($J$26:$J$27)</f>
        <v>0</v>
      </c>
    </row>
    <row r="29" spans="1:10" ht="21" customHeight="1" x14ac:dyDescent="0.35">
      <c r="A29" s="811" t="str">
        <f>+[19]Statement!C36</f>
        <v>Add: N/A</v>
      </c>
      <c r="B29" s="792"/>
      <c r="C29" s="792"/>
      <c r="D29" s="792"/>
      <c r="E29" s="792"/>
      <c r="F29" s="792"/>
      <c r="G29" s="808"/>
      <c r="H29" s="814"/>
      <c r="I29" s="792"/>
      <c r="J29" s="844">
        <f>+[19]Statement!I36</f>
        <v>0</v>
      </c>
    </row>
    <row r="30" spans="1:10" ht="21" customHeight="1" x14ac:dyDescent="0.35">
      <c r="A30" s="811"/>
      <c r="B30" s="792"/>
      <c r="C30" s="792"/>
      <c r="D30" s="792"/>
      <c r="E30" s="792"/>
      <c r="F30" s="792"/>
      <c r="G30" s="808"/>
      <c r="H30" s="813" t="s">
        <v>3281</v>
      </c>
      <c r="I30" s="792"/>
      <c r="J30" s="842">
        <f>SUM($J$28:$J$29)</f>
        <v>0</v>
      </c>
    </row>
    <row r="31" spans="1:10" ht="21" customHeight="1" x14ac:dyDescent="0.35">
      <c r="A31" s="811" t="str">
        <f>+[19]Statement!C39</f>
        <v>Less: Retention</v>
      </c>
      <c r="B31" s="792"/>
      <c r="C31" s="792"/>
      <c r="D31" s="792"/>
      <c r="E31" s="792"/>
      <c r="F31" s="792"/>
      <c r="G31" s="808"/>
      <c r="H31" s="814"/>
      <c r="I31" s="792"/>
      <c r="J31" s="844"/>
    </row>
    <row r="32" spans="1:10" ht="21" customHeight="1" x14ac:dyDescent="0.35">
      <c r="A32" s="809"/>
      <c r="B32" s="792"/>
      <c r="C32" s="792"/>
      <c r="D32" s="792"/>
      <c r="E32" s="792"/>
      <c r="F32" s="792"/>
      <c r="G32" s="808"/>
      <c r="H32" s="813" t="s">
        <v>3282</v>
      </c>
      <c r="I32" s="792"/>
      <c r="J32" s="842">
        <f>SUM($J$30:$J$31)</f>
        <v>0</v>
      </c>
    </row>
    <row r="33" spans="1:11" ht="21" customHeight="1" x14ac:dyDescent="0.35">
      <c r="A33" s="811" t="str">
        <f>+[19]Statement!C42</f>
        <v>Add: Value Added Tax</v>
      </c>
      <c r="B33" s="792"/>
      <c r="C33" s="792"/>
      <c r="D33" s="792"/>
      <c r="E33" s="792"/>
      <c r="F33" s="792"/>
      <c r="G33" s="808"/>
      <c r="H33" s="814"/>
      <c r="I33" s="792"/>
      <c r="J33" s="844"/>
    </row>
    <row r="34" spans="1:11" ht="21" customHeight="1" x14ac:dyDescent="0.35">
      <c r="A34" s="809"/>
      <c r="B34" s="792"/>
      <c r="C34" s="792"/>
      <c r="D34" s="792"/>
      <c r="E34" s="792"/>
      <c r="F34" s="792"/>
      <c r="G34" s="808"/>
      <c r="H34" s="815"/>
      <c r="I34" s="792"/>
      <c r="J34" s="842"/>
    </row>
    <row r="35" spans="1:11" ht="21" customHeight="1" x14ac:dyDescent="0.35">
      <c r="A35" s="809" t="s">
        <v>3283</v>
      </c>
      <c r="B35" s="792"/>
      <c r="C35" s="792"/>
      <c r="D35" s="792"/>
      <c r="E35" s="792"/>
      <c r="F35" s="792"/>
      <c r="G35" s="808"/>
      <c r="H35" s="813" t="s">
        <v>3284</v>
      </c>
      <c r="I35" s="792"/>
      <c r="J35" s="842">
        <f>SUM($J$32:$J$34)</f>
        <v>0</v>
      </c>
    </row>
    <row r="36" spans="1:11" ht="21" customHeight="1" x14ac:dyDescent="0.35">
      <c r="A36" s="811" t="s">
        <v>3285</v>
      </c>
      <c r="B36" s="792"/>
      <c r="C36" s="792"/>
      <c r="D36" s="792"/>
      <c r="E36" s="792"/>
      <c r="F36" s="811"/>
      <c r="G36" s="808"/>
      <c r="H36" s="792"/>
      <c r="I36" s="792"/>
      <c r="J36" s="844"/>
    </row>
    <row r="37" spans="1:11" ht="23.25" customHeight="1" x14ac:dyDescent="0.35">
      <c r="A37" s="809" t="s">
        <v>3286</v>
      </c>
      <c r="B37" s="779"/>
      <c r="C37" s="779"/>
      <c r="D37" s="779"/>
      <c r="E37" s="779"/>
      <c r="F37" s="779"/>
      <c r="G37" s="816"/>
      <c r="H37" s="813" t="s">
        <v>193</v>
      </c>
      <c r="I37" s="817"/>
      <c r="J37" s="844">
        <f>+J35+J36</f>
        <v>0</v>
      </c>
      <c r="K37" s="818"/>
    </row>
    <row r="38" spans="1:11" ht="14.25" customHeight="1" x14ac:dyDescent="0.35">
      <c r="A38" s="779"/>
      <c r="B38" s="779"/>
      <c r="C38" s="779"/>
      <c r="D38" s="779"/>
      <c r="E38" s="779"/>
      <c r="F38" s="779"/>
      <c r="G38" s="816"/>
      <c r="H38" s="808"/>
      <c r="I38" s="779"/>
      <c r="J38" s="840"/>
    </row>
    <row r="39" spans="1:11" ht="21" customHeight="1" x14ac:dyDescent="0.35">
      <c r="A39" s="804" t="s">
        <v>3287</v>
      </c>
      <c r="B39" s="805"/>
      <c r="C39" s="805"/>
      <c r="D39" s="805"/>
      <c r="E39" s="805"/>
      <c r="F39" s="805"/>
      <c r="G39" s="806"/>
      <c r="H39" s="806"/>
      <c r="I39" s="805"/>
      <c r="J39" s="841"/>
    </row>
    <row r="40" spans="1:11" ht="9" customHeight="1" x14ac:dyDescent="0.35">
      <c r="A40" s="807"/>
      <c r="B40" s="792"/>
      <c r="C40" s="792"/>
      <c r="D40" s="792"/>
      <c r="E40" s="792"/>
      <c r="F40" s="792"/>
      <c r="G40" s="808"/>
      <c r="H40" s="808"/>
      <c r="I40" s="792"/>
      <c r="J40" s="840"/>
    </row>
    <row r="41" spans="1:11" ht="21" customHeight="1" x14ac:dyDescent="0.35">
      <c r="A41" s="811" t="s">
        <v>3288</v>
      </c>
      <c r="B41" s="792"/>
      <c r="C41" s="792"/>
      <c r="D41" s="792"/>
      <c r="E41" s="792"/>
      <c r="F41" s="792"/>
      <c r="G41" s="808"/>
      <c r="H41" s="808"/>
      <c r="I41" s="819"/>
      <c r="J41" s="845"/>
    </row>
    <row r="42" spans="1:11" ht="21" customHeight="1" x14ac:dyDescent="0.35">
      <c r="A42" s="811" t="s">
        <v>3289</v>
      </c>
      <c r="B42" s="792"/>
      <c r="C42" s="792"/>
      <c r="D42" s="792"/>
      <c r="E42" s="792"/>
      <c r="F42" s="792"/>
      <c r="G42" s="808"/>
      <c r="H42" s="808"/>
      <c r="I42" s="819"/>
      <c r="J42" s="846"/>
    </row>
    <row r="43" spans="1:11" ht="23.25" customHeight="1" x14ac:dyDescent="0.35">
      <c r="A43" s="809" t="s">
        <v>3290</v>
      </c>
      <c r="B43" s="792"/>
      <c r="C43" s="792"/>
      <c r="D43" s="792"/>
      <c r="E43" s="792"/>
      <c r="F43" s="792"/>
      <c r="G43" s="808"/>
      <c r="H43" s="813" t="s">
        <v>193</v>
      </c>
      <c r="I43" s="798"/>
      <c r="J43" s="847">
        <f>+J41-J42</f>
        <v>0</v>
      </c>
      <c r="K43" s="818"/>
    </row>
    <row r="44" spans="1:11" ht="15" customHeight="1" x14ac:dyDescent="0.35">
      <c r="A44" s="809"/>
      <c r="B44" s="792"/>
      <c r="C44" s="792"/>
      <c r="D44" s="792"/>
      <c r="E44" s="792"/>
      <c r="F44" s="792"/>
      <c r="G44" s="792"/>
      <c r="H44" s="813"/>
      <c r="I44" s="820"/>
      <c r="J44" s="848"/>
    </row>
    <row r="45" spans="1:11" ht="21.75" customHeight="1" x14ac:dyDescent="0.35">
      <c r="A45" s="804" t="s">
        <v>3291</v>
      </c>
      <c r="B45" s="805"/>
      <c r="C45" s="805"/>
      <c r="D45" s="805"/>
      <c r="E45" s="805"/>
      <c r="F45" s="805"/>
      <c r="G45" s="805"/>
      <c r="H45" s="805"/>
      <c r="I45" s="821"/>
      <c r="J45" s="849"/>
    </row>
    <row r="46" spans="1:11" ht="9" customHeight="1" x14ac:dyDescent="0.35">
      <c r="A46" s="807"/>
      <c r="B46" s="792"/>
      <c r="C46" s="792"/>
      <c r="D46" s="792"/>
      <c r="E46" s="792"/>
      <c r="F46" s="792"/>
      <c r="G46" s="792"/>
      <c r="H46" s="792"/>
      <c r="I46" s="819"/>
      <c r="J46" s="850"/>
    </row>
    <row r="47" spans="1:11" ht="21.75" customHeight="1" x14ac:dyDescent="0.35">
      <c r="A47" s="811" t="s">
        <v>3292</v>
      </c>
      <c r="B47" s="792"/>
      <c r="C47" s="792"/>
      <c r="D47" s="792"/>
      <c r="E47" s="792"/>
      <c r="F47" s="792"/>
      <c r="G47" s="792"/>
      <c r="H47" s="792"/>
      <c r="I47" s="819"/>
      <c r="J47" s="850"/>
    </row>
    <row r="48" spans="1:11" ht="21.75" customHeight="1" x14ac:dyDescent="0.35">
      <c r="A48" s="811" t="s">
        <v>3285</v>
      </c>
      <c r="B48" s="792"/>
      <c r="C48" s="792"/>
      <c r="D48" s="792"/>
      <c r="E48" s="792"/>
      <c r="F48" s="792"/>
      <c r="G48" s="792"/>
      <c r="H48" s="792"/>
      <c r="I48" s="819"/>
      <c r="J48" s="851"/>
    </row>
    <row r="49" spans="1:11" ht="23.25" customHeight="1" x14ac:dyDescent="0.35">
      <c r="A49" s="809" t="s">
        <v>3286</v>
      </c>
      <c r="B49" s="792"/>
      <c r="C49" s="792"/>
      <c r="D49" s="792"/>
      <c r="E49" s="792"/>
      <c r="F49" s="792"/>
      <c r="G49" s="792"/>
      <c r="H49" s="813" t="s">
        <v>193</v>
      </c>
      <c r="I49" s="798"/>
      <c r="J49" s="852"/>
    </row>
    <row r="50" spans="1:11" ht="15" customHeight="1" x14ac:dyDescent="0.35">
      <c r="A50" s="809"/>
      <c r="B50" s="792"/>
      <c r="C50" s="792"/>
      <c r="D50" s="792"/>
      <c r="E50" s="792"/>
      <c r="F50" s="792"/>
      <c r="G50" s="792"/>
      <c r="H50" s="822"/>
      <c r="I50" s="820"/>
      <c r="J50" s="848"/>
    </row>
    <row r="51" spans="1:11" ht="21" customHeight="1" x14ac:dyDescent="0.35">
      <c r="A51" s="804" t="s">
        <v>3293</v>
      </c>
      <c r="B51" s="805"/>
      <c r="C51" s="805"/>
      <c r="D51" s="805"/>
      <c r="E51" s="805"/>
      <c r="F51" s="805"/>
      <c r="G51" s="805"/>
      <c r="H51" s="805"/>
      <c r="I51" s="821"/>
      <c r="J51" s="849"/>
    </row>
    <row r="52" spans="1:11" ht="8.25" customHeight="1" x14ac:dyDescent="0.35">
      <c r="A52" s="807"/>
      <c r="B52" s="792"/>
      <c r="C52" s="792"/>
      <c r="D52" s="792"/>
      <c r="E52" s="792"/>
      <c r="F52" s="792"/>
      <c r="G52" s="792"/>
      <c r="H52" s="792"/>
      <c r="I52" s="819"/>
      <c r="J52" s="850"/>
    </row>
    <row r="53" spans="1:11" s="815" customFormat="1" ht="21" customHeight="1" x14ac:dyDescent="0.35">
      <c r="A53" s="809"/>
      <c r="B53" s="814"/>
      <c r="C53" s="814"/>
      <c r="D53" s="809" t="s">
        <v>3229</v>
      </c>
      <c r="E53" s="814"/>
      <c r="F53" s="814"/>
      <c r="G53" s="814"/>
      <c r="H53" s="814"/>
      <c r="I53" s="823"/>
      <c r="J53" s="820"/>
      <c r="K53" s="824"/>
    </row>
    <row r="54" spans="1:11" ht="30" customHeight="1" x14ac:dyDescent="0.35">
      <c r="A54" s="811"/>
      <c r="B54" s="792"/>
      <c r="D54" s="1158"/>
      <c r="E54" s="1158"/>
      <c r="F54" s="1158"/>
      <c r="G54" s="1158"/>
      <c r="H54" s="825"/>
      <c r="I54" s="1159"/>
      <c r="J54" s="1159"/>
    </row>
    <row r="55" spans="1:11" ht="15" customHeight="1" x14ac:dyDescent="0.35">
      <c r="A55" s="809"/>
      <c r="B55" s="792"/>
      <c r="C55" s="792"/>
      <c r="D55" s="792"/>
      <c r="E55" s="792"/>
      <c r="F55" s="792"/>
      <c r="G55" s="792"/>
      <c r="H55" s="822"/>
      <c r="I55" s="820"/>
      <c r="J55" s="848"/>
    </row>
    <row r="56" spans="1:11" ht="21" customHeight="1" x14ac:dyDescent="0.35">
      <c r="A56" s="804" t="s">
        <v>3294</v>
      </c>
      <c r="B56" s="805"/>
      <c r="C56" s="805"/>
      <c r="D56" s="805"/>
      <c r="E56" s="805"/>
      <c r="F56" s="805"/>
      <c r="G56" s="805"/>
      <c r="H56" s="805"/>
      <c r="I56" s="821"/>
      <c r="J56" s="849"/>
    </row>
    <row r="57" spans="1:11" s="815" customFormat="1" ht="30" customHeight="1" x14ac:dyDescent="0.35">
      <c r="A57" s="809"/>
      <c r="B57" s="814"/>
      <c r="C57" s="814"/>
      <c r="D57" s="809" t="s">
        <v>3229</v>
      </c>
      <c r="E57" s="814"/>
      <c r="F57" s="814"/>
      <c r="G57" s="814"/>
      <c r="H57" s="814"/>
      <c r="I57" s="823"/>
      <c r="J57" s="820"/>
      <c r="K57" s="824"/>
    </row>
    <row r="58" spans="1:11" ht="30" customHeight="1" x14ac:dyDescent="0.35">
      <c r="A58" s="811"/>
      <c r="B58" s="792"/>
      <c r="D58" s="1152"/>
      <c r="E58" s="1152"/>
      <c r="F58" s="1152"/>
      <c r="G58" s="1152"/>
      <c r="H58" s="825"/>
      <c r="I58" s="1159"/>
      <c r="J58" s="1159"/>
    </row>
    <row r="59" spans="1:11" ht="15" customHeight="1" x14ac:dyDescent="0.35">
      <c r="A59" s="826"/>
      <c r="B59" s="805"/>
      <c r="C59" s="827"/>
      <c r="D59" s="828"/>
      <c r="E59" s="805"/>
      <c r="F59" s="805"/>
      <c r="G59" s="805"/>
      <c r="H59" s="829"/>
      <c r="I59" s="830"/>
      <c r="J59" s="853"/>
    </row>
    <row r="60" spans="1:11" ht="38.25" customHeight="1" x14ac:dyDescent="0.35">
      <c r="A60" s="1151" t="s">
        <v>3295</v>
      </c>
      <c r="B60" s="1151"/>
      <c r="C60" s="1151"/>
      <c r="D60" s="1151"/>
      <c r="E60" s="1151"/>
      <c r="F60" s="1151"/>
      <c r="G60" s="1151"/>
      <c r="H60" s="831" t="s">
        <v>193</v>
      </c>
      <c r="I60" s="798"/>
      <c r="J60" s="854">
        <f>+J37</f>
        <v>0</v>
      </c>
    </row>
    <row r="62" spans="1:11" s="815" customFormat="1" ht="30" customHeight="1" x14ac:dyDescent="0.35">
      <c r="A62" s="832"/>
      <c r="B62" s="814"/>
      <c r="C62" s="814"/>
      <c r="D62" s="809" t="s">
        <v>3229</v>
      </c>
      <c r="E62" s="814"/>
      <c r="F62" s="814"/>
      <c r="G62" s="814"/>
      <c r="H62" s="814"/>
      <c r="I62" s="814"/>
      <c r="J62" s="803"/>
      <c r="K62" s="824"/>
    </row>
    <row r="63" spans="1:11" ht="30" customHeight="1" x14ac:dyDescent="0.35">
      <c r="A63" s="811"/>
      <c r="B63" s="792"/>
      <c r="D63" s="1152"/>
      <c r="E63" s="1152"/>
      <c r="F63" s="1152"/>
      <c r="G63" s="1152"/>
      <c r="H63" s="825"/>
      <c r="I63" s="1153"/>
      <c r="J63" s="1153"/>
    </row>
    <row r="64" spans="1:11" ht="15" customHeight="1" x14ac:dyDescent="0.35">
      <c r="A64" s="826"/>
      <c r="B64" s="805"/>
      <c r="C64" s="827"/>
      <c r="D64" s="828"/>
      <c r="E64" s="805"/>
      <c r="F64" s="805"/>
      <c r="G64" s="805"/>
      <c r="H64" s="829"/>
      <c r="I64" s="826"/>
      <c r="J64" s="829"/>
    </row>
    <row r="65" spans="1:10" ht="15" customHeight="1" x14ac:dyDescent="0.35">
      <c r="A65" s="833"/>
      <c r="B65" s="833"/>
      <c r="C65" s="833"/>
      <c r="D65" s="833"/>
      <c r="E65" s="833"/>
      <c r="F65" s="833"/>
      <c r="G65" s="833"/>
      <c r="H65" s="833"/>
      <c r="I65" s="833"/>
      <c r="J65" s="855" t="s">
        <v>3296</v>
      </c>
    </row>
    <row r="66" spans="1:10" ht="56.25" customHeight="1" x14ac:dyDescent="0.35">
      <c r="A66" s="1154" t="s">
        <v>3297</v>
      </c>
      <c r="B66" s="1155"/>
      <c r="C66" s="1155"/>
      <c r="D66" s="1155"/>
      <c r="E66" s="1155"/>
      <c r="F66" s="1155"/>
      <c r="G66" s="1155"/>
      <c r="H66" s="1155"/>
      <c r="I66" s="1155"/>
      <c r="J66" s="1156"/>
    </row>
  </sheetData>
  <mergeCells count="32">
    <mergeCell ref="A60:G60"/>
    <mergeCell ref="D63:G63"/>
    <mergeCell ref="I63:J63"/>
    <mergeCell ref="A66:J66"/>
    <mergeCell ref="A18:B18"/>
    <mergeCell ref="G18:H18"/>
    <mergeCell ref="D54:G54"/>
    <mergeCell ref="I54:J54"/>
    <mergeCell ref="D58:G58"/>
    <mergeCell ref="I58:J58"/>
    <mergeCell ref="A17:B17"/>
    <mergeCell ref="G17:H17"/>
    <mergeCell ref="A7:B7"/>
    <mergeCell ref="G7:H7"/>
    <mergeCell ref="A8:B8"/>
    <mergeCell ref="G8:H8"/>
    <mergeCell ref="A13:B13"/>
    <mergeCell ref="G13:H13"/>
    <mergeCell ref="A14:B14"/>
    <mergeCell ref="A15:B15"/>
    <mergeCell ref="G15:H15"/>
    <mergeCell ref="A16:B16"/>
    <mergeCell ref="G16:H16"/>
    <mergeCell ref="C1:F4"/>
    <mergeCell ref="G1:H1"/>
    <mergeCell ref="I1:J1"/>
    <mergeCell ref="G2:H2"/>
    <mergeCell ref="I2:J2"/>
    <mergeCell ref="G3:H3"/>
    <mergeCell ref="I3:J3"/>
    <mergeCell ref="G4:H4"/>
    <mergeCell ref="I4:J4"/>
  </mergeCells>
  <pageMargins left="0.25" right="0.25" top="0.75" bottom="0.75" header="0.3" footer="0.3"/>
  <pageSetup paperSize="9" scale="53" orientation="portrait" r:id="rId1"/>
  <rowBreaks count="1" manualBreakCount="1">
    <brk id="56"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1870-A77C-4DB4-9A70-B2310737C7DF}">
  <sheetPr transitionEvaluation="1">
    <tabColor rgb="FF003896"/>
    <pageSetUpPr fitToPage="1"/>
  </sheetPr>
  <dimension ref="B1:N67"/>
  <sheetViews>
    <sheetView showGridLines="0" showZeros="0" view="pageBreakPreview" zoomScale="80" zoomScaleSheetLayoutView="80" workbookViewId="0">
      <selection activeCell="M9" sqref="M9"/>
    </sheetView>
  </sheetViews>
  <sheetFormatPr defaultColWidth="5.1796875" defaultRowHeight="12.5" x14ac:dyDescent="0.25"/>
  <cols>
    <col min="1" max="1" width="7.1796875" style="868" customWidth="1"/>
    <col min="2" max="2" width="14" style="868" customWidth="1"/>
    <col min="3" max="3" width="25" style="868" customWidth="1"/>
    <col min="4" max="4" width="30.54296875" style="868" customWidth="1"/>
    <col min="5" max="5" width="7.26953125" style="1011" bestFit="1" customWidth="1"/>
    <col min="6" max="6" width="16.81640625" style="868" customWidth="1"/>
    <col min="7" max="7" width="2" style="868" customWidth="1"/>
    <col min="8" max="8" width="6.453125" style="1011" customWidth="1"/>
    <col min="9" max="10" width="16.81640625" style="868" customWidth="1"/>
    <col min="11" max="11" width="18.54296875" style="868" bestFit="1" customWidth="1"/>
    <col min="12" max="12" width="11.453125" style="868" customWidth="1"/>
    <col min="13" max="13" width="17.54296875" style="868" bestFit="1" customWidth="1"/>
    <col min="14" max="16" width="15.81640625" style="868" customWidth="1"/>
    <col min="17" max="16384" width="5.1796875" style="868"/>
  </cols>
  <sheetData>
    <row r="1" spans="2:14" ht="21" customHeight="1" x14ac:dyDescent="0.25">
      <c r="B1" s="1162" t="s">
        <v>3298</v>
      </c>
      <c r="C1" s="1162"/>
      <c r="D1" s="1162"/>
      <c r="E1" s="1162"/>
      <c r="F1" s="1162"/>
      <c r="G1" s="1162"/>
      <c r="H1" s="1162"/>
      <c r="I1" s="1162"/>
      <c r="J1" s="867"/>
      <c r="K1" s="867"/>
    </row>
    <row r="2" spans="2:14" ht="21" customHeight="1" x14ac:dyDescent="0.25">
      <c r="B2" s="1162"/>
      <c r="C2" s="1162"/>
      <c r="D2" s="1162"/>
      <c r="E2" s="1162"/>
      <c r="F2" s="1162"/>
      <c r="G2" s="1162"/>
      <c r="H2" s="1162"/>
      <c r="I2" s="1162"/>
      <c r="J2" s="867"/>
      <c r="K2" s="867"/>
    </row>
    <row r="3" spans="2:14" ht="21" customHeight="1" x14ac:dyDescent="0.3">
      <c r="B3" s="869" t="s">
        <v>3299</v>
      </c>
      <c r="C3" s="870"/>
      <c r="D3" s="870"/>
      <c r="E3" s="871"/>
      <c r="F3" s="870"/>
      <c r="G3" s="870"/>
      <c r="H3" s="871"/>
      <c r="I3" s="870"/>
      <c r="J3" s="870"/>
      <c r="K3" s="870"/>
      <c r="L3" s="872"/>
    </row>
    <row r="4" spans="2:14" ht="21" customHeight="1" x14ac:dyDescent="0.3">
      <c r="B4" s="870"/>
      <c r="C4" s="870"/>
      <c r="D4" s="870"/>
      <c r="E4" s="871"/>
      <c r="F4" s="870"/>
      <c r="G4" s="870"/>
      <c r="H4" s="871"/>
      <c r="I4" s="870"/>
      <c r="J4" s="870"/>
      <c r="K4" s="870"/>
      <c r="L4" s="872"/>
    </row>
    <row r="5" spans="2:14" ht="15.5" x14ac:dyDescent="0.3">
      <c r="B5" s="873" t="s">
        <v>3300</v>
      </c>
      <c r="C5" s="874"/>
      <c r="D5" s="875"/>
      <c r="E5" s="876"/>
      <c r="F5" s="870"/>
      <c r="G5" s="870"/>
      <c r="H5" s="871"/>
      <c r="I5" s="870"/>
      <c r="J5" s="877" t="s">
        <v>3270</v>
      </c>
      <c r="K5" s="878"/>
      <c r="L5" s="872"/>
    </row>
    <row r="6" spans="2:14" ht="15.5" x14ac:dyDescent="0.3">
      <c r="B6" s="873" t="s">
        <v>198</v>
      </c>
      <c r="C6" s="874"/>
      <c r="D6" s="879"/>
      <c r="E6" s="880"/>
      <c r="F6" s="870"/>
      <c r="G6" s="870"/>
      <c r="H6" s="871"/>
      <c r="I6" s="870"/>
      <c r="J6" s="881"/>
      <c r="K6" s="881"/>
      <c r="L6" s="872"/>
    </row>
    <row r="7" spans="2:14" ht="15.5" x14ac:dyDescent="0.35">
      <c r="B7" s="873" t="s">
        <v>3267</v>
      </c>
      <c r="C7" s="882"/>
      <c r="D7" s="879"/>
      <c r="E7" s="880"/>
      <c r="F7" s="881"/>
      <c r="G7" s="881"/>
      <c r="H7" s="883"/>
      <c r="I7" s="881"/>
      <c r="J7" s="884"/>
      <c r="K7" s="881"/>
      <c r="L7" s="872"/>
    </row>
    <row r="8" spans="2:14" ht="13" x14ac:dyDescent="0.3">
      <c r="B8" s="885"/>
      <c r="C8" s="886"/>
      <c r="D8" s="870"/>
      <c r="E8" s="871"/>
      <c r="F8" s="881"/>
      <c r="G8" s="881"/>
      <c r="H8" s="883"/>
      <c r="I8" s="881"/>
      <c r="J8" s="872"/>
      <c r="K8" s="881"/>
      <c r="L8" s="872"/>
    </row>
    <row r="9" spans="2:14" ht="13" x14ac:dyDescent="0.3">
      <c r="B9" s="887"/>
      <c r="C9" s="872"/>
      <c r="D9" s="872"/>
      <c r="E9" s="888"/>
      <c r="F9" s="872"/>
      <c r="G9" s="881"/>
      <c r="H9" s="883"/>
      <c r="I9" s="872"/>
      <c r="J9" s="872"/>
      <c r="K9" s="872"/>
      <c r="L9" s="872"/>
    </row>
    <row r="10" spans="2:14" ht="20.25" customHeight="1" x14ac:dyDescent="0.3">
      <c r="B10" s="1163" t="s">
        <v>3301</v>
      </c>
      <c r="C10" s="1165" t="s">
        <v>3302</v>
      </c>
      <c r="D10" s="1166"/>
      <c r="E10" s="1169" t="s">
        <v>3303</v>
      </c>
      <c r="F10" s="1171" t="s">
        <v>3304</v>
      </c>
      <c r="G10" s="881"/>
      <c r="H10" s="1169" t="s">
        <v>3305</v>
      </c>
      <c r="I10" s="1171" t="s">
        <v>3277</v>
      </c>
      <c r="J10" s="1173" t="s">
        <v>3306</v>
      </c>
      <c r="K10" s="1171" t="s">
        <v>3307</v>
      </c>
      <c r="L10" s="872"/>
    </row>
    <row r="11" spans="2:14" ht="20.25" customHeight="1" x14ac:dyDescent="0.3">
      <c r="B11" s="1164"/>
      <c r="C11" s="1167"/>
      <c r="D11" s="1168"/>
      <c r="E11" s="1170"/>
      <c r="F11" s="1172"/>
      <c r="G11" s="881"/>
      <c r="H11" s="1170"/>
      <c r="I11" s="1172"/>
      <c r="J11" s="1174"/>
      <c r="K11" s="1172"/>
      <c r="L11" s="889"/>
    </row>
    <row r="12" spans="2:14" s="895" customFormat="1" ht="18" customHeight="1" x14ac:dyDescent="0.35">
      <c r="B12" s="890" t="s">
        <v>3006</v>
      </c>
      <c r="C12" s="1175" t="s">
        <v>3308</v>
      </c>
      <c r="D12" s="1176"/>
      <c r="E12" s="891"/>
      <c r="F12" s="890" t="s">
        <v>3309</v>
      </c>
      <c r="G12" s="881"/>
      <c r="H12" s="890" t="s">
        <v>3310</v>
      </c>
      <c r="I12" s="890" t="s">
        <v>3311</v>
      </c>
      <c r="J12" s="892" t="s">
        <v>3312</v>
      </c>
      <c r="K12" s="893" t="s">
        <v>3313</v>
      </c>
      <c r="L12" s="894"/>
    </row>
    <row r="13" spans="2:14" ht="7.5" customHeight="1" x14ac:dyDescent="0.3">
      <c r="B13" s="896"/>
      <c r="C13" s="1177"/>
      <c r="D13" s="1178"/>
      <c r="E13" s="897"/>
      <c r="F13" s="898"/>
      <c r="G13" s="881"/>
      <c r="H13" s="899"/>
      <c r="I13" s="900"/>
      <c r="J13" s="901"/>
      <c r="K13" s="902"/>
      <c r="L13" s="903"/>
    </row>
    <row r="14" spans="2:14" s="915" customFormat="1" ht="24" customHeight="1" x14ac:dyDescent="0.35">
      <c r="B14" s="904">
        <v>1</v>
      </c>
      <c r="C14" s="1160" t="str">
        <f>'[20]SUMMARY PAGE'!B8</f>
        <v>Preliminaries and General</v>
      </c>
      <c r="D14" s="1161"/>
      <c r="E14" s="907"/>
      <c r="F14" s="908">
        <f>'[20]SUMMARY PAGE'!E8</f>
        <v>0</v>
      </c>
      <c r="G14" s="909"/>
      <c r="H14" s="910" t="e">
        <f t="shared" ref="H14:H18" si="0">+I14/F14</f>
        <v>#DIV/0!</v>
      </c>
      <c r="I14" s="911"/>
      <c r="J14" s="912"/>
      <c r="K14" s="913">
        <f t="shared" ref="K14:K20" si="1">I14-J14</f>
        <v>0</v>
      </c>
      <c r="L14" s="914"/>
      <c r="N14" s="915">
        <f>L14-M14</f>
        <v>0</v>
      </c>
    </row>
    <row r="15" spans="2:14" s="915" customFormat="1" ht="24" customHeight="1" x14ac:dyDescent="0.35">
      <c r="B15" s="904">
        <v>2</v>
      </c>
      <c r="C15" s="1160" t="str">
        <f>'[20]SUMMARY PAGE'!B9</f>
        <v>Excavations</v>
      </c>
      <c r="D15" s="1161"/>
      <c r="E15" s="907"/>
      <c r="F15" s="908">
        <f>'[20]SUMMARY PAGE'!E9</f>
        <v>0</v>
      </c>
      <c r="G15" s="909"/>
      <c r="H15" s="910" t="e">
        <f t="shared" si="0"/>
        <v>#DIV/0!</v>
      </c>
      <c r="I15" s="911"/>
      <c r="J15" s="911"/>
      <c r="K15" s="913">
        <f t="shared" si="1"/>
        <v>0</v>
      </c>
      <c r="L15" s="914"/>
      <c r="N15" s="915">
        <f t="shared" ref="N15:N19" si="2">L15-M15</f>
        <v>0</v>
      </c>
    </row>
    <row r="16" spans="2:14" s="915" customFormat="1" ht="24" customHeight="1" x14ac:dyDescent="0.35">
      <c r="B16" s="904">
        <v>3</v>
      </c>
      <c r="C16" s="905" t="str">
        <f>'[20]SUMMARY PAGE'!B10</f>
        <v>MV Overhead System</v>
      </c>
      <c r="D16" s="906"/>
      <c r="E16" s="907"/>
      <c r="F16" s="908">
        <f>'[20]SUMMARY PAGE'!E10</f>
        <v>0</v>
      </c>
      <c r="G16" s="909"/>
      <c r="H16" s="910" t="e">
        <f t="shared" si="0"/>
        <v>#DIV/0!</v>
      </c>
      <c r="I16" s="911"/>
      <c r="J16" s="911"/>
      <c r="K16" s="913">
        <f t="shared" si="1"/>
        <v>0</v>
      </c>
      <c r="L16" s="914"/>
      <c r="N16" s="915">
        <f t="shared" si="2"/>
        <v>0</v>
      </c>
    </row>
    <row r="17" spans="2:14" s="915" customFormat="1" ht="24" customHeight="1" x14ac:dyDescent="0.35">
      <c r="B17" s="904">
        <v>4</v>
      </c>
      <c r="C17" s="1160" t="str">
        <f>'[20]SUMMARY PAGE'!B11</f>
        <v>LV Overhead System</v>
      </c>
      <c r="D17" s="1161"/>
      <c r="E17" s="907"/>
      <c r="F17" s="908">
        <f>'[20]SUMMARY PAGE'!E11</f>
        <v>0</v>
      </c>
      <c r="G17" s="909"/>
      <c r="H17" s="910"/>
      <c r="I17" s="911"/>
      <c r="J17" s="911"/>
      <c r="K17" s="913">
        <f t="shared" si="1"/>
        <v>0</v>
      </c>
      <c r="L17" s="914"/>
      <c r="N17" s="915">
        <f t="shared" si="2"/>
        <v>0</v>
      </c>
    </row>
    <row r="18" spans="2:14" s="915" customFormat="1" ht="24" customHeight="1" x14ac:dyDescent="0.35">
      <c r="B18" s="904">
        <v>5</v>
      </c>
      <c r="C18" s="1160" t="str">
        <f>'[20]SUMMARY PAGE'!B12</f>
        <v>MV Equipment and Switchgear</v>
      </c>
      <c r="D18" s="1161"/>
      <c r="E18" s="907"/>
      <c r="F18" s="908">
        <f>'[20]SUMMARY PAGE'!E12</f>
        <v>0</v>
      </c>
      <c r="G18" s="909"/>
      <c r="H18" s="910" t="e">
        <f t="shared" si="0"/>
        <v>#DIV/0!</v>
      </c>
      <c r="I18" s="911"/>
      <c r="J18" s="911"/>
      <c r="K18" s="913">
        <f t="shared" si="1"/>
        <v>0</v>
      </c>
      <c r="L18" s="914"/>
      <c r="N18" s="915">
        <f t="shared" si="2"/>
        <v>0</v>
      </c>
    </row>
    <row r="19" spans="2:14" s="915" customFormat="1" ht="24" customHeight="1" x14ac:dyDescent="0.35">
      <c r="B19" s="904">
        <v>6</v>
      </c>
      <c r="C19" s="1160" t="str">
        <f>'[20]SUMMARY PAGE'!B13</f>
        <v>House Service Connections</v>
      </c>
      <c r="D19" s="1161"/>
      <c r="E19" s="907"/>
      <c r="F19" s="908">
        <f>'[20]SUMMARY PAGE'!E13</f>
        <v>0</v>
      </c>
      <c r="G19" s="881"/>
      <c r="H19" s="910"/>
      <c r="I19" s="911"/>
      <c r="J19" s="911"/>
      <c r="K19" s="913">
        <f t="shared" si="1"/>
        <v>0</v>
      </c>
      <c r="L19" s="914"/>
      <c r="N19" s="915">
        <f t="shared" si="2"/>
        <v>0</v>
      </c>
    </row>
    <row r="20" spans="2:14" s="915" customFormat="1" ht="24" customHeight="1" x14ac:dyDescent="0.35">
      <c r="B20" s="904">
        <v>7</v>
      </c>
      <c r="C20" s="1160" t="str">
        <f>'[20]SUMMARY PAGE'!B14</f>
        <v>LV cable</v>
      </c>
      <c r="D20" s="1161"/>
      <c r="E20" s="907"/>
      <c r="F20" s="908">
        <f>'[20]SUMMARY PAGE'!E14</f>
        <v>0</v>
      </c>
      <c r="G20" s="881"/>
      <c r="H20" s="910"/>
      <c r="I20" s="911"/>
      <c r="J20" s="911"/>
      <c r="K20" s="913">
        <f t="shared" si="1"/>
        <v>0</v>
      </c>
      <c r="L20" s="914"/>
      <c r="N20" s="915">
        <f>L20-M20</f>
        <v>0</v>
      </c>
    </row>
    <row r="21" spans="2:14" s="915" customFormat="1" ht="24" customHeight="1" x14ac:dyDescent="0.35">
      <c r="B21" s="904">
        <v>8</v>
      </c>
      <c r="C21" s="905" t="str">
        <f>'[20]SUMMARY PAGE'!B15</f>
        <v>MV cable</v>
      </c>
      <c r="D21" s="906"/>
      <c r="E21" s="907"/>
      <c r="F21" s="908">
        <f>'[20]SUMMARY PAGE'!E15</f>
        <v>0</v>
      </c>
      <c r="G21" s="881"/>
      <c r="H21" s="910"/>
      <c r="I21" s="911"/>
      <c r="J21" s="911"/>
      <c r="K21" s="913"/>
      <c r="L21" s="916"/>
    </row>
    <row r="22" spans="2:14" s="915" customFormat="1" ht="24" customHeight="1" x14ac:dyDescent="0.35">
      <c r="B22" s="904">
        <v>9</v>
      </c>
      <c r="C22" s="1160" t="str">
        <f>'[20]SUMMARY PAGE'!B16</f>
        <v>Dismantle</v>
      </c>
      <c r="D22" s="1161"/>
      <c r="E22" s="907"/>
      <c r="F22" s="908">
        <f>'[20]SUMMARY PAGE'!E16</f>
        <v>0</v>
      </c>
      <c r="G22" s="881"/>
      <c r="H22" s="910"/>
      <c r="I22" s="911"/>
      <c r="J22" s="917"/>
      <c r="K22" s="913"/>
      <c r="L22" s="916"/>
    </row>
    <row r="23" spans="2:14" s="915" customFormat="1" ht="24" customHeight="1" x14ac:dyDescent="0.35">
      <c r="B23" s="904">
        <v>10</v>
      </c>
      <c r="C23" s="1160">
        <f>'[20]SUMMARY PAGE'!B17</f>
        <v>0</v>
      </c>
      <c r="D23" s="1161"/>
      <c r="E23" s="907"/>
      <c r="F23" s="908">
        <f>'[20]SUMMARY PAGE'!E17</f>
        <v>0</v>
      </c>
      <c r="G23" s="881"/>
      <c r="H23" s="910"/>
      <c r="I23" s="911"/>
      <c r="J23" s="917"/>
      <c r="K23" s="913"/>
      <c r="L23" s="916"/>
    </row>
    <row r="24" spans="2:14" s="915" customFormat="1" ht="24" hidden="1" customHeight="1" x14ac:dyDescent="0.35">
      <c r="B24" s="904"/>
      <c r="C24" s="1160"/>
      <c r="D24" s="1161"/>
      <c r="E24" s="907"/>
      <c r="F24" s="908">
        <f>'[20]SUMMARY PAGE'!E18</f>
        <v>0</v>
      </c>
      <c r="G24" s="881"/>
      <c r="H24" s="910"/>
      <c r="I24" s="911"/>
      <c r="J24" s="917"/>
      <c r="K24" s="913"/>
      <c r="L24" s="916"/>
    </row>
    <row r="25" spans="2:14" s="915" customFormat="1" ht="24" hidden="1" customHeight="1" x14ac:dyDescent="0.35">
      <c r="B25" s="904"/>
      <c r="C25" s="1160"/>
      <c r="D25" s="1161"/>
      <c r="E25" s="907"/>
      <c r="F25" s="908">
        <f>'[20]SUMMARY PAGE'!E19</f>
        <v>0</v>
      </c>
      <c r="G25" s="881"/>
      <c r="H25" s="910"/>
      <c r="I25" s="911"/>
      <c r="J25" s="917"/>
      <c r="K25" s="913"/>
      <c r="L25" s="916"/>
    </row>
    <row r="26" spans="2:14" s="915" customFormat="1" ht="24" hidden="1" customHeight="1" x14ac:dyDescent="0.35">
      <c r="B26" s="904"/>
      <c r="C26" s="1160"/>
      <c r="D26" s="1161"/>
      <c r="E26" s="907"/>
      <c r="F26" s="908">
        <f>'[20]SUMMARY PAGE'!E20</f>
        <v>0</v>
      </c>
      <c r="G26" s="881"/>
      <c r="H26" s="910"/>
      <c r="I26" s="911"/>
      <c r="J26" s="917"/>
      <c r="K26" s="913"/>
      <c r="L26" s="916"/>
    </row>
    <row r="27" spans="2:14" s="915" customFormat="1" ht="24" hidden="1" customHeight="1" x14ac:dyDescent="0.35">
      <c r="B27" s="904"/>
      <c r="C27" s="1160"/>
      <c r="D27" s="1161"/>
      <c r="E27" s="907"/>
      <c r="F27" s="908">
        <f>'[20]SUMMARY PAGE'!E21</f>
        <v>0</v>
      </c>
      <c r="G27" s="881"/>
      <c r="H27" s="910"/>
      <c r="I27" s="911"/>
      <c r="J27" s="917"/>
      <c r="K27" s="913"/>
      <c r="L27" s="916"/>
    </row>
    <row r="28" spans="2:14" s="915" customFormat="1" ht="24" hidden="1" customHeight="1" x14ac:dyDescent="0.35">
      <c r="B28" s="904"/>
      <c r="C28" s="1160"/>
      <c r="D28" s="1161"/>
      <c r="E28" s="907"/>
      <c r="F28" s="908">
        <f>'[20]SUMMARY PAGE'!E22</f>
        <v>0</v>
      </c>
      <c r="G28" s="881"/>
      <c r="H28" s="910"/>
      <c r="I28" s="911"/>
      <c r="J28" s="917"/>
      <c r="K28" s="913"/>
      <c r="L28" s="916"/>
    </row>
    <row r="29" spans="2:14" s="915" customFormat="1" ht="24" hidden="1" customHeight="1" x14ac:dyDescent="0.35">
      <c r="B29" s="904"/>
      <c r="C29" s="1160"/>
      <c r="D29" s="1161"/>
      <c r="E29" s="907"/>
      <c r="F29" s="908">
        <f>'[20]SUMMARY PAGE'!E23</f>
        <v>0</v>
      </c>
      <c r="G29" s="881"/>
      <c r="H29" s="910"/>
      <c r="I29" s="911"/>
      <c r="J29" s="917"/>
      <c r="K29" s="913"/>
      <c r="L29" s="916"/>
    </row>
    <row r="30" spans="2:14" s="915" customFormat="1" ht="24" hidden="1" customHeight="1" x14ac:dyDescent="0.35">
      <c r="B30" s="904"/>
      <c r="C30" s="1160"/>
      <c r="D30" s="1161"/>
      <c r="E30" s="907"/>
      <c r="F30" s="908">
        <f>'[20]SUMMARY PAGE'!E24</f>
        <v>0</v>
      </c>
      <c r="G30" s="881"/>
      <c r="H30" s="910"/>
      <c r="I30" s="911"/>
      <c r="J30" s="917"/>
      <c r="K30" s="913"/>
      <c r="L30" s="916"/>
    </row>
    <row r="31" spans="2:14" s="915" customFormat="1" ht="24" hidden="1" customHeight="1" x14ac:dyDescent="0.35">
      <c r="B31" s="904"/>
      <c r="C31" s="1160"/>
      <c r="D31" s="1161"/>
      <c r="E31" s="907"/>
      <c r="F31" s="918">
        <f>'[20]SUMMARY PAGE'!E25</f>
        <v>0</v>
      </c>
      <c r="G31" s="881"/>
      <c r="H31" s="910"/>
      <c r="I31" s="911"/>
      <c r="J31" s="917"/>
      <c r="K31" s="913"/>
      <c r="L31" s="916"/>
    </row>
    <row r="32" spans="2:14" s="915" customFormat="1" ht="24" hidden="1" customHeight="1" x14ac:dyDescent="0.35">
      <c r="B32" s="904"/>
      <c r="C32" s="1160"/>
      <c r="D32" s="1161"/>
      <c r="E32" s="907"/>
      <c r="F32" s="918">
        <f>'[20]SUMMARY PAGE'!E26</f>
        <v>0</v>
      </c>
      <c r="G32" s="881"/>
      <c r="H32" s="910"/>
      <c r="I32" s="911"/>
      <c r="J32" s="917"/>
      <c r="K32" s="913"/>
      <c r="L32" s="919"/>
    </row>
    <row r="33" spans="2:14" s="915" customFormat="1" ht="24" customHeight="1" x14ac:dyDescent="0.35">
      <c r="B33" s="904"/>
      <c r="C33" s="1160" t="str">
        <f>'[20]SUMMARY PAGE'!B18</f>
        <v>HANDLING FEE 10%</v>
      </c>
      <c r="D33" s="1161"/>
      <c r="E33" s="907"/>
      <c r="F33" s="918">
        <f>'[20]SUMMARY PAGE'!E27</f>
        <v>0</v>
      </c>
      <c r="G33" s="881"/>
      <c r="H33" s="910"/>
      <c r="I33" s="911"/>
      <c r="J33" s="917"/>
      <c r="K33" s="913"/>
      <c r="L33" s="916"/>
    </row>
    <row r="34" spans="2:14" s="915" customFormat="1" ht="24" customHeight="1" x14ac:dyDescent="0.35">
      <c r="B34" s="920">
        <v>9</v>
      </c>
      <c r="C34" s="1183" t="s">
        <v>3314</v>
      </c>
      <c r="D34" s="1180"/>
      <c r="E34" s="921"/>
      <c r="F34" s="922">
        <f>SUM(F13:F33)</f>
        <v>0</v>
      </c>
      <c r="G34" s="909"/>
      <c r="H34" s="923"/>
      <c r="I34" s="922">
        <f>SUM(I13:I33)</f>
        <v>0</v>
      </c>
      <c r="J34" s="924">
        <f>SUM(J13:J33)</f>
        <v>0</v>
      </c>
      <c r="K34" s="922">
        <f>ROUND(I34-J34,2)</f>
        <v>0</v>
      </c>
      <c r="L34" s="925"/>
      <c r="M34" s="926"/>
      <c r="N34" s="926"/>
    </row>
    <row r="35" spans="2:14" s="915" customFormat="1" ht="7.5" customHeight="1" x14ac:dyDescent="0.35">
      <c r="B35" s="904">
        <f t="shared" ref="B35" si="3">+B34+1</f>
        <v>10</v>
      </c>
      <c r="C35" s="927"/>
      <c r="D35" s="928"/>
      <c r="E35" s="929"/>
      <c r="F35" s="930"/>
      <c r="G35" s="909"/>
      <c r="H35" s="931"/>
      <c r="I35" s="932"/>
      <c r="J35" s="933"/>
      <c r="K35" s="930"/>
      <c r="L35" s="934"/>
    </row>
    <row r="36" spans="2:14" s="915" customFormat="1" ht="24.75" customHeight="1" x14ac:dyDescent="0.35">
      <c r="B36" s="935">
        <f>+B34+1</f>
        <v>10</v>
      </c>
      <c r="C36" s="1184" t="s">
        <v>3315</v>
      </c>
      <c r="D36" s="1185"/>
      <c r="E36" s="936"/>
      <c r="F36" s="930"/>
      <c r="G36" s="909"/>
      <c r="H36" s="931"/>
      <c r="I36" s="937"/>
      <c r="J36" s="938"/>
      <c r="K36" s="913">
        <f>+I36-J36</f>
        <v>0</v>
      </c>
      <c r="L36" s="934"/>
    </row>
    <row r="37" spans="2:14" s="915" customFormat="1" ht="24" customHeight="1" x14ac:dyDescent="0.35">
      <c r="B37" s="904">
        <f>+B36+1</f>
        <v>11</v>
      </c>
      <c r="C37" s="939" t="s">
        <v>3316</v>
      </c>
      <c r="D37" s="940" t="s">
        <v>3317</v>
      </c>
      <c r="E37" s="941"/>
      <c r="F37" s="922">
        <f>+SUM(F34:F36)</f>
        <v>0</v>
      </c>
      <c r="G37" s="909"/>
      <c r="H37" s="923"/>
      <c r="I37" s="942">
        <f>+SUM(I34:I36)</f>
        <v>0</v>
      </c>
      <c r="J37" s="943">
        <f>+SUM(J34:J36)</f>
        <v>0</v>
      </c>
      <c r="K37" s="922">
        <f t="shared" ref="K37" si="4">ROUND(I37-J37,2)</f>
        <v>0</v>
      </c>
      <c r="L37" s="934"/>
    </row>
    <row r="38" spans="2:14" s="915" customFormat="1" ht="7.5" customHeight="1" x14ac:dyDescent="0.35">
      <c r="B38" s="904"/>
      <c r="C38" s="944"/>
      <c r="D38" s="944"/>
      <c r="E38" s="929"/>
      <c r="F38" s="930"/>
      <c r="G38" s="909"/>
      <c r="H38" s="931"/>
      <c r="I38" s="932"/>
      <c r="J38" s="945"/>
      <c r="K38" s="930"/>
      <c r="L38" s="934"/>
    </row>
    <row r="39" spans="2:14" s="915" customFormat="1" ht="24" customHeight="1" x14ac:dyDescent="0.35">
      <c r="B39" s="946">
        <f>+B37+1</f>
        <v>12</v>
      </c>
      <c r="C39" s="1179" t="s">
        <v>3318</v>
      </c>
      <c r="D39" s="1180"/>
      <c r="E39" s="948"/>
      <c r="F39" s="949"/>
      <c r="G39" s="909"/>
      <c r="H39" s="950"/>
      <c r="I39" s="949"/>
      <c r="J39" s="951"/>
      <c r="K39" s="913"/>
      <c r="L39" s="934"/>
    </row>
    <row r="40" spans="2:14" s="915" customFormat="1" ht="24" customHeight="1" x14ac:dyDescent="0.35">
      <c r="B40" s="904">
        <f>+B39+1</f>
        <v>13</v>
      </c>
      <c r="C40" s="947" t="s">
        <v>3319</v>
      </c>
      <c r="D40" s="952" t="s">
        <v>3317</v>
      </c>
      <c r="E40" s="941"/>
      <c r="F40" s="922">
        <f>+SUM(F37:F39)</f>
        <v>0</v>
      </c>
      <c r="G40" s="909"/>
      <c r="H40" s="923"/>
      <c r="I40" s="942">
        <f>+SUM(I37:I39)</f>
        <v>0</v>
      </c>
      <c r="J40" s="943">
        <f>+SUM(J37:J39)</f>
        <v>0</v>
      </c>
      <c r="K40" s="922">
        <f t="shared" ref="K40" si="5">ROUND(I40-J40,2)</f>
        <v>0</v>
      </c>
      <c r="L40" s="934"/>
      <c r="M40" s="953"/>
    </row>
    <row r="41" spans="2:14" s="915" customFormat="1" ht="7.5" customHeight="1" x14ac:dyDescent="0.35">
      <c r="B41" s="904"/>
      <c r="C41" s="944"/>
      <c r="D41" s="954"/>
      <c r="E41" s="929"/>
      <c r="F41" s="930"/>
      <c r="G41" s="909"/>
      <c r="H41" s="931"/>
      <c r="I41" s="930"/>
      <c r="J41" s="933"/>
      <c r="K41" s="930"/>
      <c r="L41" s="934"/>
    </row>
    <row r="42" spans="2:14" s="915" customFormat="1" ht="24" customHeight="1" x14ac:dyDescent="0.35">
      <c r="B42" s="946">
        <f>+B40+1</f>
        <v>14</v>
      </c>
      <c r="C42" s="1181" t="s">
        <v>3320</v>
      </c>
      <c r="D42" s="1182"/>
      <c r="E42" s="948"/>
      <c r="F42" s="955"/>
      <c r="G42" s="909"/>
      <c r="H42" s="950"/>
      <c r="I42" s="956"/>
      <c r="J42" s="951"/>
      <c r="K42" s="913"/>
      <c r="L42" s="934"/>
    </row>
    <row r="43" spans="2:14" s="915" customFormat="1" ht="24" customHeight="1" x14ac:dyDescent="0.35">
      <c r="B43" s="904">
        <f>+B39+1</f>
        <v>13</v>
      </c>
      <c r="C43" s="939" t="s">
        <v>3321</v>
      </c>
      <c r="D43" s="952" t="s">
        <v>3317</v>
      </c>
      <c r="E43" s="941"/>
      <c r="F43" s="922">
        <f>SUM(F40:F42)</f>
        <v>0</v>
      </c>
      <c r="G43" s="909"/>
      <c r="H43" s="923"/>
      <c r="I43" s="942">
        <f>SUM(I40:I42)</f>
        <v>0</v>
      </c>
      <c r="J43" s="943">
        <f>SUM(J40:J42)</f>
        <v>0</v>
      </c>
      <c r="K43" s="922">
        <f>ROUND(I43-J43,2)</f>
        <v>0</v>
      </c>
      <c r="L43" s="934"/>
      <c r="M43" s="953"/>
    </row>
    <row r="44" spans="2:14" s="915" customFormat="1" ht="7.5" customHeight="1" x14ac:dyDescent="0.35">
      <c r="B44" s="904"/>
      <c r="C44" s="944"/>
      <c r="D44" s="944"/>
      <c r="E44" s="929"/>
      <c r="F44" s="930"/>
      <c r="G44" s="909"/>
      <c r="H44" s="931"/>
      <c r="I44" s="932"/>
      <c r="J44" s="945"/>
      <c r="K44" s="930"/>
      <c r="L44" s="934"/>
    </row>
    <row r="45" spans="2:14" s="915" customFormat="1" ht="24" customHeight="1" x14ac:dyDescent="0.35">
      <c r="B45" s="946">
        <f>+B43+1</f>
        <v>14</v>
      </c>
      <c r="C45" s="1181" t="s">
        <v>3320</v>
      </c>
      <c r="D45" s="1182"/>
      <c r="E45" s="957"/>
      <c r="F45" s="949"/>
      <c r="G45" s="909"/>
      <c r="H45" s="950"/>
      <c r="I45" s="958"/>
      <c r="J45" s="949"/>
      <c r="K45" s="959"/>
      <c r="L45" s="934"/>
    </row>
    <row r="46" spans="2:14" s="915" customFormat="1" ht="24" customHeight="1" x14ac:dyDescent="0.35">
      <c r="B46" s="904">
        <f>+B42+1</f>
        <v>15</v>
      </c>
      <c r="C46" s="947" t="s">
        <v>3322</v>
      </c>
      <c r="D46" s="952" t="s">
        <v>3317</v>
      </c>
      <c r="E46" s="941"/>
      <c r="F46" s="922">
        <f>SUM(F43:F45)</f>
        <v>0</v>
      </c>
      <c r="G46" s="909"/>
      <c r="H46" s="923"/>
      <c r="I46" s="942">
        <f>SUM(I43:I45)</f>
        <v>0</v>
      </c>
      <c r="J46" s="942">
        <f>SUM(J43:J45)</f>
        <v>0</v>
      </c>
      <c r="K46" s="922">
        <f>ROUND(I46-J46,2)</f>
        <v>0</v>
      </c>
      <c r="L46" s="934"/>
    </row>
    <row r="47" spans="2:14" s="915" customFormat="1" ht="7.5" customHeight="1" x14ac:dyDescent="0.35">
      <c r="B47" s="904"/>
      <c r="C47" s="960"/>
      <c r="D47" s="960"/>
      <c r="E47" s="929"/>
      <c r="F47" s="930"/>
      <c r="G47" s="909"/>
      <c r="H47" s="931"/>
      <c r="I47" s="932"/>
      <c r="J47" s="930"/>
      <c r="K47" s="930"/>
      <c r="L47" s="934"/>
    </row>
    <row r="48" spans="2:14" s="915" customFormat="1" ht="24" customHeight="1" x14ac:dyDescent="0.35">
      <c r="B48" s="946">
        <f>+B46+1</f>
        <v>16</v>
      </c>
      <c r="C48" s="961" t="s">
        <v>3323</v>
      </c>
      <c r="D48" s="962"/>
      <c r="E48" s="963">
        <v>0.1</v>
      </c>
      <c r="F48" s="949">
        <f>-F46*E48</f>
        <v>0</v>
      </c>
      <c r="G48" s="909"/>
      <c r="H48" s="950"/>
      <c r="I48" s="958">
        <f>-I46*E48</f>
        <v>0</v>
      </c>
      <c r="J48" s="949">
        <f>-J46*E48</f>
        <v>0</v>
      </c>
      <c r="K48" s="913">
        <f>ROUND(I48-J48,2)</f>
        <v>0</v>
      </c>
      <c r="L48" s="934"/>
    </row>
    <row r="49" spans="2:14" s="915" customFormat="1" ht="24" customHeight="1" x14ac:dyDescent="0.35">
      <c r="B49" s="904">
        <f>+B45+1</f>
        <v>15</v>
      </c>
      <c r="C49" s="964" t="s">
        <v>3324</v>
      </c>
      <c r="D49" s="952" t="s">
        <v>3317</v>
      </c>
      <c r="E49" s="929"/>
      <c r="F49" s="922">
        <f>SUM(F46:F48)</f>
        <v>0</v>
      </c>
      <c r="G49" s="909"/>
      <c r="H49" s="923"/>
      <c r="I49" s="942">
        <f>SUM(I46:I48)</f>
        <v>0</v>
      </c>
      <c r="J49" s="965">
        <f>SUM(J46:J48)</f>
        <v>0</v>
      </c>
      <c r="K49" s="922">
        <f t="shared" ref="K49" si="6">ROUND(I49-J49,2)</f>
        <v>0</v>
      </c>
      <c r="L49" s="934"/>
    </row>
    <row r="50" spans="2:14" s="915" customFormat="1" ht="7.5" customHeight="1" x14ac:dyDescent="0.35">
      <c r="B50" s="899"/>
      <c r="C50" s="966"/>
      <c r="D50" s="954"/>
      <c r="E50" s="929"/>
      <c r="F50" s="930"/>
      <c r="G50" s="909"/>
      <c r="H50" s="931"/>
      <c r="I50" s="930"/>
      <c r="J50" s="930"/>
      <c r="K50" s="930"/>
      <c r="L50" s="934"/>
    </row>
    <row r="51" spans="2:14" s="915" customFormat="1" ht="24" customHeight="1" x14ac:dyDescent="0.35">
      <c r="B51" s="904">
        <f>+B49+1</f>
        <v>16</v>
      </c>
      <c r="C51" s="961" t="s">
        <v>3325</v>
      </c>
      <c r="D51" s="967"/>
      <c r="E51" s="968">
        <v>0.15</v>
      </c>
      <c r="F51" s="949">
        <f>ROUND($E$51*F49,2)</f>
        <v>0</v>
      </c>
      <c r="G51" s="909"/>
      <c r="H51" s="931"/>
      <c r="I51" s="949">
        <f>+E51*I49</f>
        <v>0</v>
      </c>
      <c r="J51" s="949">
        <f>+J49*E51</f>
        <v>0</v>
      </c>
      <c r="K51" s="913">
        <f>ROUND(I51-J51,2)</f>
        <v>0</v>
      </c>
      <c r="L51" s="934"/>
    </row>
    <row r="52" spans="2:14" s="915" customFormat="1" ht="7.5" customHeight="1" x14ac:dyDescent="0.35">
      <c r="B52" s="946"/>
      <c r="C52" s="969"/>
      <c r="D52" s="970"/>
      <c r="E52" s="971"/>
      <c r="F52" s="949"/>
      <c r="G52" s="909"/>
      <c r="H52" s="950"/>
      <c r="I52" s="949"/>
      <c r="J52" s="949"/>
      <c r="K52" s="913"/>
      <c r="L52" s="934"/>
    </row>
    <row r="53" spans="2:14" s="915" customFormat="1" ht="24" customHeight="1" x14ac:dyDescent="0.35">
      <c r="B53" s="972">
        <f>+B51+1</f>
        <v>17</v>
      </c>
      <c r="C53" s="973" t="s">
        <v>193</v>
      </c>
      <c r="D53" s="974" t="str">
        <f>D49</f>
        <v>ZAR</v>
      </c>
      <c r="E53" s="975"/>
      <c r="F53" s="976">
        <f>+F51+F49</f>
        <v>0</v>
      </c>
      <c r="G53" s="909"/>
      <c r="H53" s="977" t="e">
        <f>+I53/F53</f>
        <v>#DIV/0!</v>
      </c>
      <c r="I53" s="976">
        <f>+I51+I49</f>
        <v>0</v>
      </c>
      <c r="J53" s="976">
        <f>SUM(J49:J52)</f>
        <v>0</v>
      </c>
      <c r="K53" s="976">
        <f>ROUND(I53-J53,2)</f>
        <v>0</v>
      </c>
      <c r="L53" s="934"/>
    </row>
    <row r="54" spans="2:14" ht="26.25" customHeight="1" x14ac:dyDescent="0.3">
      <c r="B54" s="872"/>
      <c r="C54" s="872"/>
      <c r="D54" s="872"/>
      <c r="E54" s="978"/>
      <c r="F54" s="979"/>
      <c r="G54" s="909"/>
      <c r="H54" s="980"/>
      <c r="I54" s="979"/>
      <c r="J54" s="979"/>
      <c r="K54" s="979"/>
      <c r="M54" s="915"/>
      <c r="N54" s="915"/>
    </row>
    <row r="55" spans="2:14" ht="11.25" customHeight="1" x14ac:dyDescent="0.3">
      <c r="B55" s="981"/>
      <c r="C55" s="982"/>
      <c r="D55" s="982"/>
      <c r="E55" s="983"/>
      <c r="F55" s="984"/>
      <c r="G55" s="909"/>
      <c r="H55" s="985"/>
      <c r="I55" s="986"/>
      <c r="J55" s="986"/>
      <c r="K55" s="984"/>
      <c r="M55" s="915"/>
      <c r="N55" s="915"/>
    </row>
    <row r="56" spans="2:14" ht="26.25" customHeight="1" x14ac:dyDescent="0.3">
      <c r="B56" s="872"/>
      <c r="C56" s="872"/>
      <c r="D56" s="872"/>
      <c r="E56" s="978"/>
      <c r="F56" s="979"/>
      <c r="G56" s="909"/>
      <c r="H56" s="980"/>
      <c r="I56" s="979"/>
      <c r="J56" s="979"/>
      <c r="K56" s="979"/>
      <c r="M56" s="915"/>
      <c r="N56" s="915"/>
    </row>
    <row r="57" spans="2:14" s="915" customFormat="1" ht="24.75" customHeight="1" x14ac:dyDescent="0.35">
      <c r="B57" s="920">
        <v>1</v>
      </c>
      <c r="C57" s="987" t="s">
        <v>3291</v>
      </c>
      <c r="D57" s="988"/>
      <c r="E57" s="989"/>
      <c r="F57" s="922"/>
      <c r="G57" s="909"/>
      <c r="H57" s="923"/>
      <c r="I57" s="990"/>
      <c r="J57" s="990"/>
      <c r="K57" s="991"/>
      <c r="L57" s="934"/>
    </row>
    <row r="58" spans="2:14" s="915" customFormat="1" ht="24.75" customHeight="1" x14ac:dyDescent="0.35">
      <c r="B58" s="992">
        <f t="shared" ref="B58:B64" si="7">+B57+1</f>
        <v>2</v>
      </c>
      <c r="C58" s="987" t="s">
        <v>3326</v>
      </c>
      <c r="D58" s="988"/>
      <c r="E58" s="936"/>
      <c r="F58" s="949"/>
      <c r="G58" s="909"/>
      <c r="H58" s="931"/>
      <c r="I58" s="949">
        <v>0</v>
      </c>
      <c r="J58" s="949">
        <v>0</v>
      </c>
      <c r="K58" s="913">
        <f>ROUND(I58-J58,2)</f>
        <v>0</v>
      </c>
      <c r="L58" s="934"/>
    </row>
    <row r="59" spans="2:14" s="915" customFormat="1" ht="24.75" customHeight="1" x14ac:dyDescent="0.35">
      <c r="B59" s="935">
        <f t="shared" si="7"/>
        <v>3</v>
      </c>
      <c r="C59" s="987" t="s">
        <v>3327</v>
      </c>
      <c r="D59" s="993"/>
      <c r="E59" s="994"/>
      <c r="F59" s="955"/>
      <c r="G59" s="909"/>
      <c r="H59" s="950"/>
      <c r="I59" s="955">
        <v>0</v>
      </c>
      <c r="J59" s="955">
        <v>0</v>
      </c>
      <c r="K59" s="995">
        <f t="shared" ref="K59" si="8">ROUND(I59-J59,2)</f>
        <v>0</v>
      </c>
      <c r="L59" s="934"/>
    </row>
    <row r="60" spans="2:14" s="915" customFormat="1" ht="24.75" customHeight="1" x14ac:dyDescent="0.35">
      <c r="B60" s="904">
        <f t="shared" si="7"/>
        <v>4</v>
      </c>
      <c r="C60" s="947" t="s">
        <v>3328</v>
      </c>
      <c r="D60" s="996" t="s">
        <v>3317</v>
      </c>
      <c r="E60" s="929"/>
      <c r="F60" s="930">
        <f>SUM(F57:F59)</f>
        <v>0</v>
      </c>
      <c r="G60" s="909"/>
      <c r="H60" s="931"/>
      <c r="I60" s="930">
        <f>SUM(I57:I59)</f>
        <v>0</v>
      </c>
      <c r="J60" s="930">
        <f t="shared" ref="J60:K60" si="9">SUM(J57:J59)</f>
        <v>0</v>
      </c>
      <c r="K60" s="922">
        <f t="shared" si="9"/>
        <v>0</v>
      </c>
      <c r="L60" s="934"/>
    </row>
    <row r="61" spans="2:14" s="915" customFormat="1" ht="24.75" customHeight="1" x14ac:dyDescent="0.35">
      <c r="B61" s="946">
        <f t="shared" si="7"/>
        <v>5</v>
      </c>
      <c r="C61" s="997" t="s">
        <v>3323</v>
      </c>
      <c r="D61" s="998"/>
      <c r="E61" s="999">
        <v>0.1</v>
      </c>
      <c r="F61" s="1000"/>
      <c r="G61" s="909"/>
      <c r="H61" s="1001"/>
      <c r="I61" s="1000">
        <f>+I60*-$E$61</f>
        <v>0</v>
      </c>
      <c r="J61" s="1000">
        <f>+J60*-$E$61</f>
        <v>0</v>
      </c>
      <c r="K61" s="1002">
        <f t="shared" ref="K61" si="10">ROUND(I61-J61,2)</f>
        <v>0</v>
      </c>
      <c r="L61" s="934"/>
    </row>
    <row r="62" spans="2:14" s="915" customFormat="1" ht="24.75" customHeight="1" x14ac:dyDescent="0.35">
      <c r="B62" s="904">
        <f t="shared" si="7"/>
        <v>6</v>
      </c>
      <c r="C62" s="939" t="s">
        <v>3329</v>
      </c>
      <c r="D62" s="940" t="s">
        <v>3317</v>
      </c>
      <c r="E62" s="929"/>
      <c r="F62" s="930">
        <f>SUM(F60:F61)</f>
        <v>0</v>
      </c>
      <c r="G62" s="909"/>
      <c r="H62" s="931"/>
      <c r="I62" s="930">
        <f>SUM(I60:I61)</f>
        <v>0</v>
      </c>
      <c r="J62" s="930">
        <f>SUM(J60:J61)</f>
        <v>0</v>
      </c>
      <c r="K62" s="930">
        <f>SUM(K60:K61)</f>
        <v>0</v>
      </c>
      <c r="L62" s="934"/>
    </row>
    <row r="63" spans="2:14" s="915" customFormat="1" ht="24.75" customHeight="1" x14ac:dyDescent="0.35">
      <c r="B63" s="904">
        <f t="shared" si="7"/>
        <v>7</v>
      </c>
      <c r="C63" s="961" t="s">
        <v>3325</v>
      </c>
      <c r="D63" s="962"/>
      <c r="E63" s="968">
        <v>0.15</v>
      </c>
      <c r="F63" s="949">
        <f>ROUND($E$51*F61,2)</f>
        <v>0</v>
      </c>
      <c r="G63" s="909"/>
      <c r="H63" s="931"/>
      <c r="I63" s="949">
        <f>+E63*I62</f>
        <v>0</v>
      </c>
      <c r="J63" s="949">
        <f>+J61*E62</f>
        <v>0</v>
      </c>
      <c r="K63" s="913">
        <f>ROUND(I63-J63,2)</f>
        <v>0</v>
      </c>
      <c r="L63" s="934"/>
    </row>
    <row r="64" spans="2:14" s="915" customFormat="1" ht="24.75" customHeight="1" x14ac:dyDescent="0.35">
      <c r="B64" s="1003">
        <f t="shared" si="7"/>
        <v>8</v>
      </c>
      <c r="C64" s="973" t="s">
        <v>193</v>
      </c>
      <c r="D64" s="974" t="s">
        <v>3317</v>
      </c>
      <c r="E64" s="1004"/>
      <c r="F64" s="976">
        <f>SUM(F62:F63)</f>
        <v>0</v>
      </c>
      <c r="G64" s="909"/>
      <c r="H64" s="1005"/>
      <c r="I64" s="976">
        <f>SUM(I62:I63)</f>
        <v>0</v>
      </c>
      <c r="J64" s="976">
        <f>SUM(J62:J63)</f>
        <v>0</v>
      </c>
      <c r="K64" s="976">
        <f>SUM(K62:K63)</f>
        <v>0</v>
      </c>
      <c r="L64" s="934"/>
    </row>
    <row r="65" spans="2:12" s="915" customFormat="1" ht="24.75" customHeight="1" x14ac:dyDescent="0.35">
      <c r="B65" s="883"/>
      <c r="C65" s="960"/>
      <c r="D65" s="1006"/>
      <c r="E65" s="1007"/>
      <c r="F65" s="1008"/>
      <c r="G65" s="881"/>
      <c r="H65" s="1009"/>
      <c r="I65" s="1008"/>
      <c r="J65" s="1008"/>
      <c r="K65" s="1008"/>
      <c r="L65" s="934"/>
    </row>
    <row r="66" spans="2:12" x14ac:dyDescent="0.25">
      <c r="D66" s="1010"/>
      <c r="F66" s="1012"/>
      <c r="G66" s="1012"/>
      <c r="H66" s="1013"/>
      <c r="I66" s="1012"/>
      <c r="J66" s="1012"/>
      <c r="K66" s="1014"/>
    </row>
    <row r="67" spans="2:12" ht="13" x14ac:dyDescent="0.3">
      <c r="D67" s="1010"/>
      <c r="F67" s="1015"/>
      <c r="G67" s="1015"/>
      <c r="H67" s="1016"/>
      <c r="I67" s="1015"/>
      <c r="J67" s="1015"/>
      <c r="K67" s="1014"/>
    </row>
  </sheetData>
  <mergeCells count="34">
    <mergeCell ref="C39:D39"/>
    <mergeCell ref="C42:D42"/>
    <mergeCell ref="C45:D45"/>
    <mergeCell ref="C30:D30"/>
    <mergeCell ref="C31:D31"/>
    <mergeCell ref="C32:D32"/>
    <mergeCell ref="C33:D33"/>
    <mergeCell ref="C34:D34"/>
    <mergeCell ref="C36:D36"/>
    <mergeCell ref="C29:D29"/>
    <mergeCell ref="C17:D17"/>
    <mergeCell ref="C18:D18"/>
    <mergeCell ref="C19:D19"/>
    <mergeCell ref="C20:D20"/>
    <mergeCell ref="C22:D22"/>
    <mergeCell ref="C23:D23"/>
    <mergeCell ref="C24:D24"/>
    <mergeCell ref="C25:D25"/>
    <mergeCell ref="C26:D26"/>
    <mergeCell ref="C27:D27"/>
    <mergeCell ref="C28:D28"/>
    <mergeCell ref="J10:J11"/>
    <mergeCell ref="K10:K11"/>
    <mergeCell ref="C12:D12"/>
    <mergeCell ref="C13:D13"/>
    <mergeCell ref="C14:D14"/>
    <mergeCell ref="C15:D15"/>
    <mergeCell ref="B1:I2"/>
    <mergeCell ref="B10:B11"/>
    <mergeCell ref="C10:D11"/>
    <mergeCell ref="E10:E11"/>
    <mergeCell ref="F10:F11"/>
    <mergeCell ref="H10:H11"/>
    <mergeCell ref="I10:I11"/>
  </mergeCells>
  <dataValidations count="1">
    <dataValidation type="list" allowBlank="1" showInputMessage="1" showErrorMessage="1" sqref="C13" xr:uid="{B0B64764-78D6-438C-B991-4A97BC702C37}">
      <formula1>ListArea</formula1>
    </dataValidation>
  </dataValidations>
  <printOptions horizontalCentered="1"/>
  <pageMargins left="0.39370078740157483" right="0.39370078740157483" top="0.39370078740157483" bottom="0.31496062992125984" header="0.39370078740157483" footer="0.11811023622047245"/>
  <pageSetup paperSize="9" scale="61" orientation="portrait" r:id="rId1"/>
  <headerFooter scaleWithDoc="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BA86-EF92-4B1F-9611-834700C3802F}">
  <sheetPr>
    <tabColor rgb="FFFFFF00"/>
    <pageSetUpPr fitToPage="1"/>
  </sheetPr>
  <dimension ref="A1:AZ28"/>
  <sheetViews>
    <sheetView tabSelected="1" view="pageBreakPreview" zoomScaleSheetLayoutView="100" workbookViewId="0">
      <selection activeCell="AN16" sqref="AN16"/>
    </sheetView>
  </sheetViews>
  <sheetFormatPr defaultColWidth="8.81640625" defaultRowHeight="32.5" customHeight="1" x14ac:dyDescent="0.35"/>
  <cols>
    <col min="1" max="1" width="16.54296875" style="456" customWidth="1"/>
    <col min="2" max="2" width="39.7265625" style="456" customWidth="1"/>
    <col min="3" max="5" width="16.54296875" style="457" customWidth="1"/>
    <col min="6" max="35" width="14.81640625" style="458" hidden="1" customWidth="1"/>
    <col min="36" max="16384" width="8.81640625" style="456"/>
  </cols>
  <sheetData>
    <row r="1" spans="1:52" s="464" customFormat="1" ht="22" customHeight="1" x14ac:dyDescent="0.35">
      <c r="A1" s="1045" t="s">
        <v>3164</v>
      </c>
      <c r="B1" s="1045"/>
      <c r="C1" s="462" t="s">
        <v>3165</v>
      </c>
      <c r="D1" s="1046"/>
      <c r="E1" s="1046"/>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row>
    <row r="2" spans="1:52" s="464" customFormat="1" ht="22" customHeight="1" x14ac:dyDescent="0.35">
      <c r="A2" s="1045" t="s">
        <v>3166</v>
      </c>
      <c r="B2" s="1045"/>
      <c r="C2" s="462" t="s">
        <v>3167</v>
      </c>
      <c r="D2" s="1046"/>
      <c r="E2" s="1046"/>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row>
    <row r="3" spans="1:52" s="464" customFormat="1" ht="22" customHeight="1" x14ac:dyDescent="0.35">
      <c r="A3" s="1045" t="s">
        <v>3168</v>
      </c>
      <c r="B3" s="1045"/>
      <c r="C3" s="465"/>
      <c r="D3" s="465"/>
      <c r="E3" s="465"/>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row>
    <row r="4" spans="1:52" s="464" customFormat="1" ht="22" customHeight="1" thickBot="1" x14ac:dyDescent="0.4">
      <c r="A4" s="1045" t="s">
        <v>3250</v>
      </c>
      <c r="B4" s="1045"/>
      <c r="C4" s="465"/>
      <c r="D4" s="465"/>
      <c r="E4" s="465"/>
      <c r="F4" s="463"/>
      <c r="G4" s="463"/>
      <c r="H4" s="463"/>
      <c r="I4" s="463"/>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row>
    <row r="5" spans="1:52" s="453" customFormat="1" ht="25.5" customHeight="1" thickBot="1" x14ac:dyDescent="0.4">
      <c r="A5" s="1038" t="s">
        <v>3169</v>
      </c>
      <c r="B5" s="1039"/>
      <c r="C5" s="451"/>
      <c r="D5" s="451"/>
      <c r="E5" s="452"/>
      <c r="F5" s="1029" t="s">
        <v>3155</v>
      </c>
      <c r="G5" s="1030"/>
      <c r="H5" s="1031"/>
      <c r="I5" s="1029" t="s">
        <v>3154</v>
      </c>
      <c r="J5" s="1030"/>
      <c r="K5" s="1031"/>
      <c r="L5" s="1029" t="s">
        <v>3153</v>
      </c>
      <c r="M5" s="1030"/>
      <c r="N5" s="1031"/>
      <c r="O5" s="1023" t="s">
        <v>3152</v>
      </c>
      <c r="P5" s="1024"/>
      <c r="Q5" s="1025"/>
      <c r="R5" s="1023" t="s">
        <v>3151</v>
      </c>
      <c r="S5" s="1024"/>
      <c r="T5" s="1025"/>
      <c r="U5" s="1023" t="s">
        <v>3150</v>
      </c>
      <c r="V5" s="1024"/>
      <c r="W5" s="1025"/>
      <c r="X5" s="1023" t="s">
        <v>3149</v>
      </c>
      <c r="Y5" s="1024"/>
      <c r="Z5" s="1025"/>
      <c r="AA5" s="1023" t="s">
        <v>3148</v>
      </c>
      <c r="AB5" s="1024"/>
      <c r="AC5" s="1025"/>
      <c r="AD5" s="1023" t="s">
        <v>3147</v>
      </c>
      <c r="AE5" s="1024"/>
      <c r="AF5" s="1025"/>
      <c r="AG5" s="1023" t="s">
        <v>3146</v>
      </c>
      <c r="AH5" s="1024"/>
      <c r="AI5" s="1025"/>
      <c r="AJ5" s="14"/>
      <c r="AK5" s="14"/>
      <c r="AL5" s="14"/>
      <c r="AM5" s="14"/>
      <c r="AN5" s="14"/>
      <c r="AO5" s="14"/>
      <c r="AP5" s="14"/>
      <c r="AQ5" s="14"/>
      <c r="AR5" s="14"/>
      <c r="AS5" s="14"/>
      <c r="AT5" s="14"/>
      <c r="AU5" s="14"/>
      <c r="AV5" s="14"/>
      <c r="AW5" s="14"/>
      <c r="AX5" s="14"/>
      <c r="AY5" s="14"/>
      <c r="AZ5" s="14"/>
    </row>
    <row r="6" spans="1:52" s="454" customFormat="1" ht="35.5" customHeight="1" x14ac:dyDescent="0.35">
      <c r="A6" s="1040" t="s">
        <v>3182</v>
      </c>
      <c r="B6" s="1041"/>
      <c r="C6" s="1042" t="s">
        <v>3142</v>
      </c>
      <c r="D6" s="1043"/>
      <c r="E6" s="1044"/>
      <c r="F6" s="1032"/>
      <c r="G6" s="1033"/>
      <c r="H6" s="1034"/>
      <c r="I6" s="1032"/>
      <c r="J6" s="1033"/>
      <c r="K6" s="1034"/>
      <c r="L6" s="1032"/>
      <c r="M6" s="1033"/>
      <c r="N6" s="1034"/>
      <c r="O6" s="1026"/>
      <c r="P6" s="1027"/>
      <c r="Q6" s="1028"/>
      <c r="R6" s="1026"/>
      <c r="S6" s="1027"/>
      <c r="T6" s="1028"/>
      <c r="U6" s="1026"/>
      <c r="V6" s="1027"/>
      <c r="W6" s="1028"/>
      <c r="X6" s="1026"/>
      <c r="Y6" s="1027"/>
      <c r="Z6" s="1028"/>
      <c r="AA6" s="1026"/>
      <c r="AB6" s="1027"/>
      <c r="AC6" s="1028"/>
      <c r="AD6" s="1026"/>
      <c r="AE6" s="1027"/>
      <c r="AF6" s="1028"/>
      <c r="AG6" s="1026"/>
      <c r="AH6" s="1027"/>
      <c r="AI6" s="1028"/>
      <c r="AJ6" s="6"/>
      <c r="AK6" s="6"/>
      <c r="AL6" s="6"/>
      <c r="AM6" s="6"/>
      <c r="AN6" s="6"/>
      <c r="AO6" s="6"/>
      <c r="AP6" s="6"/>
      <c r="AQ6" s="6"/>
      <c r="AR6" s="6"/>
      <c r="AS6" s="6"/>
      <c r="AT6" s="6"/>
      <c r="AU6" s="6"/>
      <c r="AV6" s="6"/>
      <c r="AW6" s="6"/>
      <c r="AX6" s="6"/>
      <c r="AY6" s="6"/>
      <c r="AZ6" s="6"/>
    </row>
    <row r="7" spans="1:52" s="449" customFormat="1" ht="19.899999999999999" customHeight="1" x14ac:dyDescent="0.35">
      <c r="A7" s="766" t="s">
        <v>3170</v>
      </c>
      <c r="B7" s="767" t="s">
        <v>3</v>
      </c>
      <c r="C7" s="768" t="s">
        <v>3159</v>
      </c>
      <c r="D7" s="769" t="s">
        <v>3171</v>
      </c>
      <c r="E7" s="856" t="s">
        <v>193</v>
      </c>
      <c r="F7" s="459" t="s">
        <v>3159</v>
      </c>
      <c r="G7" s="460" t="str">
        <f>D7</f>
        <v>LABOUR</v>
      </c>
      <c r="H7" s="461" t="s">
        <v>193</v>
      </c>
      <c r="I7" s="459" t="s">
        <v>3159</v>
      </c>
      <c r="J7" s="460" t="str">
        <f>G7</f>
        <v>LABOUR</v>
      </c>
      <c r="K7" s="461" t="s">
        <v>193</v>
      </c>
      <c r="L7" s="459" t="s">
        <v>3159</v>
      </c>
      <c r="M7" s="460" t="str">
        <f>J7</f>
        <v>LABOUR</v>
      </c>
      <c r="N7" s="461" t="s">
        <v>193</v>
      </c>
      <c r="O7" s="459" t="s">
        <v>3159</v>
      </c>
      <c r="P7" s="460" t="str">
        <f>M7</f>
        <v>LABOUR</v>
      </c>
      <c r="Q7" s="461" t="s">
        <v>193</v>
      </c>
      <c r="R7" s="459" t="s">
        <v>3159</v>
      </c>
      <c r="S7" s="460" t="str">
        <f>P7</f>
        <v>LABOUR</v>
      </c>
      <c r="T7" s="461" t="s">
        <v>193</v>
      </c>
      <c r="U7" s="459" t="s">
        <v>3159</v>
      </c>
      <c r="V7" s="460" t="str">
        <f>S7</f>
        <v>LABOUR</v>
      </c>
      <c r="W7" s="461" t="s">
        <v>193</v>
      </c>
      <c r="X7" s="459" t="s">
        <v>3159</v>
      </c>
      <c r="Y7" s="460" t="str">
        <f>V7</f>
        <v>LABOUR</v>
      </c>
      <c r="Z7" s="461" t="s">
        <v>193</v>
      </c>
      <c r="AA7" s="459" t="s">
        <v>3159</v>
      </c>
      <c r="AB7" s="460" t="str">
        <f>Y7</f>
        <v>LABOUR</v>
      </c>
      <c r="AC7" s="461" t="s">
        <v>193</v>
      </c>
      <c r="AD7" s="459" t="s">
        <v>3159</v>
      </c>
      <c r="AE7" s="460" t="str">
        <f>AB7</f>
        <v>LABOUR</v>
      </c>
      <c r="AF7" s="461" t="s">
        <v>193</v>
      </c>
      <c r="AG7" s="459" t="s">
        <v>3159</v>
      </c>
      <c r="AH7" s="460" t="str">
        <f>AE7</f>
        <v>LABOUR</v>
      </c>
      <c r="AI7" s="461" t="s">
        <v>193</v>
      </c>
    </row>
    <row r="8" spans="1:52" s="449" customFormat="1" ht="19" customHeight="1" x14ac:dyDescent="0.35">
      <c r="A8" s="466">
        <v>1</v>
      </c>
      <c r="B8" s="467" t="s">
        <v>3172</v>
      </c>
      <c r="C8" s="468"/>
      <c r="D8" s="469">
        <f>'P&amp;Gs'!G54</f>
        <v>0</v>
      </c>
      <c r="E8" s="471">
        <f>C8+D8</f>
        <v>0</v>
      </c>
      <c r="F8" s="468"/>
      <c r="G8" s="469">
        <f>'P&amp;Gs'!I54</f>
        <v>0</v>
      </c>
      <c r="H8" s="470">
        <f>F8+G8</f>
        <v>0</v>
      </c>
      <c r="I8" s="468"/>
      <c r="J8" s="469">
        <f>'P&amp;Gs'!K54</f>
        <v>0</v>
      </c>
      <c r="K8" s="470">
        <f>I8+J8</f>
        <v>0</v>
      </c>
      <c r="L8" s="468"/>
      <c r="M8" s="469">
        <f>'P&amp;Gs'!M54</f>
        <v>0</v>
      </c>
      <c r="N8" s="470">
        <f>L8+M8</f>
        <v>0</v>
      </c>
      <c r="O8" s="468"/>
      <c r="P8" s="469"/>
      <c r="Q8" s="470">
        <f>O8+P8</f>
        <v>0</v>
      </c>
      <c r="R8" s="468"/>
      <c r="S8" s="469"/>
      <c r="T8" s="470">
        <f>R8+S8</f>
        <v>0</v>
      </c>
      <c r="U8" s="468"/>
      <c r="V8" s="469"/>
      <c r="W8" s="470">
        <f>U8+V8</f>
        <v>0</v>
      </c>
      <c r="X8" s="468"/>
      <c r="Y8" s="469"/>
      <c r="Z8" s="470">
        <f>X8+Y8</f>
        <v>0</v>
      </c>
      <c r="AA8" s="468"/>
      <c r="AB8" s="469"/>
      <c r="AC8" s="470">
        <f>AA8+AB8</f>
        <v>0</v>
      </c>
      <c r="AD8" s="468"/>
      <c r="AE8" s="469"/>
      <c r="AF8" s="470">
        <f>AD8+AE8</f>
        <v>0</v>
      </c>
      <c r="AG8" s="468"/>
      <c r="AH8" s="469"/>
      <c r="AI8" s="471">
        <f>AG8+AH8</f>
        <v>0</v>
      </c>
    </row>
    <row r="9" spans="1:52" s="449" customFormat="1" ht="19" customHeight="1" x14ac:dyDescent="0.35">
      <c r="A9" s="466">
        <v>2</v>
      </c>
      <c r="B9" s="467" t="s">
        <v>3179</v>
      </c>
      <c r="C9" s="472">
        <f>'Excavations '!H179</f>
        <v>0</v>
      </c>
      <c r="D9" s="469">
        <f>'Excavations '!I179</f>
        <v>0</v>
      </c>
      <c r="E9" s="471">
        <f t="shared" ref="E9:E17" si="0">C9+D9</f>
        <v>0</v>
      </c>
      <c r="F9" s="472">
        <f>'Excavations '!M179</f>
        <v>0</v>
      </c>
      <c r="G9" s="469">
        <f>'Excavations '!N179</f>
        <v>0</v>
      </c>
      <c r="H9" s="470">
        <f t="shared" ref="H9:H17" si="1">F9+G9</f>
        <v>0</v>
      </c>
      <c r="I9" s="472">
        <f>'Excavations '!R179</f>
        <v>0</v>
      </c>
      <c r="J9" s="469">
        <f>'Excavations '!S179</f>
        <v>0</v>
      </c>
      <c r="K9" s="470">
        <f t="shared" ref="K9:K16" si="2">I9+J9</f>
        <v>0</v>
      </c>
      <c r="L9" s="472">
        <f>'Excavations '!W179</f>
        <v>0</v>
      </c>
      <c r="M9" s="469">
        <f>'Excavations '!X179</f>
        <v>0</v>
      </c>
      <c r="N9" s="470">
        <f t="shared" ref="N9:N16" si="3">L9+M9</f>
        <v>0</v>
      </c>
      <c r="O9" s="472"/>
      <c r="P9" s="469"/>
      <c r="Q9" s="470">
        <f t="shared" ref="Q9:Q16" si="4">O9+P9</f>
        <v>0</v>
      </c>
      <c r="R9" s="472"/>
      <c r="S9" s="469"/>
      <c r="T9" s="470">
        <f t="shared" ref="T9:T16" si="5">R9+S9</f>
        <v>0</v>
      </c>
      <c r="U9" s="472"/>
      <c r="V9" s="469"/>
      <c r="W9" s="470">
        <f t="shared" ref="W9:W16" si="6">U9+V9</f>
        <v>0</v>
      </c>
      <c r="X9" s="472"/>
      <c r="Y9" s="469"/>
      <c r="Z9" s="470">
        <f t="shared" ref="Z9:Z16" si="7">X9+Y9</f>
        <v>0</v>
      </c>
      <c r="AA9" s="472"/>
      <c r="AB9" s="469"/>
      <c r="AC9" s="470">
        <f t="shared" ref="AC9:AC16" si="8">AA9+AB9</f>
        <v>0</v>
      </c>
      <c r="AD9" s="472"/>
      <c r="AE9" s="469"/>
      <c r="AF9" s="470">
        <f t="shared" ref="AF9:AF16" si="9">AD9+AE9</f>
        <v>0</v>
      </c>
      <c r="AG9" s="472"/>
      <c r="AH9" s="469"/>
      <c r="AI9" s="471">
        <f t="shared" ref="AI9:AI16" si="10">AG9+AH9</f>
        <v>0</v>
      </c>
    </row>
    <row r="10" spans="1:52" s="449" customFormat="1" ht="19" customHeight="1" x14ac:dyDescent="0.35">
      <c r="A10" s="466">
        <v>3</v>
      </c>
      <c r="B10" s="467" t="s">
        <v>3173</v>
      </c>
      <c r="C10" s="472">
        <f>'MV Overhead'!H340</f>
        <v>0</v>
      </c>
      <c r="D10" s="469">
        <f>'MV Overhead'!I340</f>
        <v>0</v>
      </c>
      <c r="E10" s="471">
        <f t="shared" si="0"/>
        <v>0</v>
      </c>
      <c r="F10" s="472">
        <f>'MV Overhead'!M340</f>
        <v>0</v>
      </c>
      <c r="G10" s="469">
        <f>'MV Overhead'!N340</f>
        <v>0</v>
      </c>
      <c r="H10" s="470">
        <f t="shared" si="1"/>
        <v>0</v>
      </c>
      <c r="I10" s="472">
        <f>'MV Overhead'!R340</f>
        <v>0</v>
      </c>
      <c r="J10" s="469">
        <f>'MV Overhead'!S340</f>
        <v>0</v>
      </c>
      <c r="K10" s="470">
        <f t="shared" si="2"/>
        <v>0</v>
      </c>
      <c r="L10" s="472">
        <f>'MV Overhead'!W340</f>
        <v>0</v>
      </c>
      <c r="M10" s="469">
        <f>'MV Overhead'!X340</f>
        <v>0</v>
      </c>
      <c r="N10" s="470">
        <f t="shared" si="3"/>
        <v>0</v>
      </c>
      <c r="O10" s="472"/>
      <c r="P10" s="469"/>
      <c r="Q10" s="470">
        <f t="shared" si="4"/>
        <v>0</v>
      </c>
      <c r="R10" s="472"/>
      <c r="S10" s="469"/>
      <c r="T10" s="470">
        <f t="shared" si="5"/>
        <v>0</v>
      </c>
      <c r="U10" s="472"/>
      <c r="V10" s="469"/>
      <c r="W10" s="470">
        <f t="shared" si="6"/>
        <v>0</v>
      </c>
      <c r="X10" s="472"/>
      <c r="Y10" s="469"/>
      <c r="Z10" s="470">
        <f t="shared" si="7"/>
        <v>0</v>
      </c>
      <c r="AA10" s="472"/>
      <c r="AB10" s="469"/>
      <c r="AC10" s="470">
        <f t="shared" si="8"/>
        <v>0</v>
      </c>
      <c r="AD10" s="472"/>
      <c r="AE10" s="469"/>
      <c r="AF10" s="470">
        <f t="shared" si="9"/>
        <v>0</v>
      </c>
      <c r="AG10" s="472"/>
      <c r="AH10" s="469"/>
      <c r="AI10" s="471">
        <f t="shared" si="10"/>
        <v>0</v>
      </c>
    </row>
    <row r="11" spans="1:52" s="449" customFormat="1" ht="19" customHeight="1" x14ac:dyDescent="0.35">
      <c r="A11" s="466">
        <v>4</v>
      </c>
      <c r="B11" s="467" t="s">
        <v>3175</v>
      </c>
      <c r="C11" s="472">
        <f>'LV Overhead'!H151</f>
        <v>0</v>
      </c>
      <c r="D11" s="469">
        <f>'LV Overhead'!I151</f>
        <v>0</v>
      </c>
      <c r="E11" s="471">
        <f t="shared" si="0"/>
        <v>0</v>
      </c>
      <c r="F11" s="472">
        <f>'LV Overhead'!M151</f>
        <v>0</v>
      </c>
      <c r="G11" s="469">
        <f>'LV Overhead'!N151</f>
        <v>0</v>
      </c>
      <c r="H11" s="470">
        <f t="shared" si="1"/>
        <v>0</v>
      </c>
      <c r="I11" s="472">
        <f>'LV Overhead'!R151</f>
        <v>0</v>
      </c>
      <c r="J11" s="469">
        <f>'LV Overhead'!S151</f>
        <v>0</v>
      </c>
      <c r="K11" s="470">
        <f t="shared" si="2"/>
        <v>0</v>
      </c>
      <c r="L11" s="472">
        <f>'LV Overhead'!W151</f>
        <v>0</v>
      </c>
      <c r="M11" s="469">
        <f>'LV Overhead'!X151</f>
        <v>0</v>
      </c>
      <c r="N11" s="470">
        <f t="shared" si="3"/>
        <v>0</v>
      </c>
      <c r="O11" s="472"/>
      <c r="P11" s="469"/>
      <c r="Q11" s="470">
        <f t="shared" si="4"/>
        <v>0</v>
      </c>
      <c r="R11" s="472"/>
      <c r="S11" s="469"/>
      <c r="T11" s="470">
        <f t="shared" si="5"/>
        <v>0</v>
      </c>
      <c r="U11" s="472"/>
      <c r="V11" s="469"/>
      <c r="W11" s="470">
        <f t="shared" si="6"/>
        <v>0</v>
      </c>
      <c r="X11" s="472"/>
      <c r="Y11" s="469"/>
      <c r="Z11" s="470">
        <f t="shared" si="7"/>
        <v>0</v>
      </c>
      <c r="AA11" s="472"/>
      <c r="AB11" s="469"/>
      <c r="AC11" s="470">
        <f t="shared" si="8"/>
        <v>0</v>
      </c>
      <c r="AD11" s="472"/>
      <c r="AE11" s="469"/>
      <c r="AF11" s="470">
        <f t="shared" si="9"/>
        <v>0</v>
      </c>
      <c r="AG11" s="472"/>
      <c r="AH11" s="469"/>
      <c r="AI11" s="471">
        <f t="shared" si="10"/>
        <v>0</v>
      </c>
    </row>
    <row r="12" spans="1:52" s="449" customFormat="1" ht="19" customHeight="1" x14ac:dyDescent="0.35">
      <c r="A12" s="466">
        <v>5</v>
      </c>
      <c r="B12" s="467" t="s">
        <v>3174</v>
      </c>
      <c r="C12" s="472">
        <f>'MV Equip &amp; Switchgear'!H81</f>
        <v>0</v>
      </c>
      <c r="D12" s="469">
        <f>'MV Equip &amp; Switchgear'!I81</f>
        <v>0</v>
      </c>
      <c r="E12" s="471">
        <f t="shared" si="0"/>
        <v>0</v>
      </c>
      <c r="F12" s="472">
        <f>'MV Equip &amp; Switchgear'!M81</f>
        <v>0</v>
      </c>
      <c r="G12" s="469">
        <f>'MV Equip &amp; Switchgear'!N81</f>
        <v>0</v>
      </c>
      <c r="H12" s="470">
        <f t="shared" si="1"/>
        <v>0</v>
      </c>
      <c r="I12" s="472">
        <f>'MV Equip &amp; Switchgear'!R81</f>
        <v>0</v>
      </c>
      <c r="J12" s="469">
        <f>'MV Equip &amp; Switchgear'!S81</f>
        <v>0</v>
      </c>
      <c r="K12" s="470">
        <f t="shared" si="2"/>
        <v>0</v>
      </c>
      <c r="L12" s="472">
        <f>'MV Equip &amp; Switchgear'!W81</f>
        <v>0</v>
      </c>
      <c r="M12" s="469">
        <f>'MV Equip &amp; Switchgear'!X81</f>
        <v>0</v>
      </c>
      <c r="N12" s="470">
        <f t="shared" si="3"/>
        <v>0</v>
      </c>
      <c r="O12" s="472"/>
      <c r="P12" s="469"/>
      <c r="Q12" s="470">
        <f t="shared" si="4"/>
        <v>0</v>
      </c>
      <c r="R12" s="472"/>
      <c r="S12" s="469"/>
      <c r="T12" s="470">
        <f t="shared" si="5"/>
        <v>0</v>
      </c>
      <c r="U12" s="472"/>
      <c r="V12" s="469"/>
      <c r="W12" s="470">
        <f t="shared" si="6"/>
        <v>0</v>
      </c>
      <c r="X12" s="472"/>
      <c r="Y12" s="469"/>
      <c r="Z12" s="470">
        <f t="shared" si="7"/>
        <v>0</v>
      </c>
      <c r="AA12" s="472"/>
      <c r="AB12" s="469"/>
      <c r="AC12" s="470">
        <f t="shared" si="8"/>
        <v>0</v>
      </c>
      <c r="AD12" s="472"/>
      <c r="AE12" s="469"/>
      <c r="AF12" s="470">
        <f t="shared" si="9"/>
        <v>0</v>
      </c>
      <c r="AG12" s="472"/>
      <c r="AH12" s="469"/>
      <c r="AI12" s="471">
        <f t="shared" si="10"/>
        <v>0</v>
      </c>
    </row>
    <row r="13" spans="1:52" s="449" customFormat="1" ht="19" customHeight="1" x14ac:dyDescent="0.35">
      <c r="A13" s="466">
        <v>6</v>
      </c>
      <c r="B13" s="467" t="s">
        <v>3180</v>
      </c>
      <c r="C13" s="472">
        <f>'House Service Connections'!H51</f>
        <v>0</v>
      </c>
      <c r="D13" s="469">
        <f>'House Service Connections'!I51</f>
        <v>0</v>
      </c>
      <c r="E13" s="471">
        <f t="shared" si="0"/>
        <v>0</v>
      </c>
      <c r="F13" s="472">
        <f>'House Service Connections'!M51</f>
        <v>0</v>
      </c>
      <c r="G13" s="469">
        <f>'House Service Connections'!N51</f>
        <v>0</v>
      </c>
      <c r="H13" s="470">
        <f t="shared" si="1"/>
        <v>0</v>
      </c>
      <c r="I13" s="472">
        <f>'House Service Connections'!R51</f>
        <v>0</v>
      </c>
      <c r="J13" s="469">
        <f>'House Service Connections'!S51</f>
        <v>0</v>
      </c>
      <c r="K13" s="470">
        <f t="shared" si="2"/>
        <v>0</v>
      </c>
      <c r="L13" s="472">
        <f>'House Service Connections'!W51</f>
        <v>0</v>
      </c>
      <c r="M13" s="469">
        <f>'House Service Connections'!X51</f>
        <v>0</v>
      </c>
      <c r="N13" s="470">
        <f t="shared" si="3"/>
        <v>0</v>
      </c>
      <c r="O13" s="472"/>
      <c r="P13" s="469"/>
      <c r="Q13" s="470">
        <f t="shared" si="4"/>
        <v>0</v>
      </c>
      <c r="R13" s="472"/>
      <c r="S13" s="469"/>
      <c r="T13" s="470">
        <f t="shared" si="5"/>
        <v>0</v>
      </c>
      <c r="U13" s="472"/>
      <c r="V13" s="469"/>
      <c r="W13" s="470">
        <f t="shared" si="6"/>
        <v>0</v>
      </c>
      <c r="X13" s="472"/>
      <c r="Y13" s="469"/>
      <c r="Z13" s="470">
        <f t="shared" si="7"/>
        <v>0</v>
      </c>
      <c r="AA13" s="472"/>
      <c r="AB13" s="469"/>
      <c r="AC13" s="470">
        <f t="shared" si="8"/>
        <v>0</v>
      </c>
      <c r="AD13" s="472"/>
      <c r="AE13" s="469"/>
      <c r="AF13" s="470">
        <f t="shared" si="9"/>
        <v>0</v>
      </c>
      <c r="AG13" s="472"/>
      <c r="AH13" s="469"/>
      <c r="AI13" s="471">
        <f t="shared" si="10"/>
        <v>0</v>
      </c>
    </row>
    <row r="14" spans="1:52" s="449" customFormat="1" ht="19" customHeight="1" x14ac:dyDescent="0.35">
      <c r="A14" s="466">
        <v>7</v>
      </c>
      <c r="B14" s="467" t="s">
        <v>3181</v>
      </c>
      <c r="C14" s="472">
        <f>'LV Cable'!H229</f>
        <v>0</v>
      </c>
      <c r="D14" s="469">
        <f>'LV Cable'!I229</f>
        <v>0</v>
      </c>
      <c r="E14" s="471">
        <f t="shared" si="0"/>
        <v>0</v>
      </c>
      <c r="F14" s="472">
        <f>'LV Cable'!M229</f>
        <v>0</v>
      </c>
      <c r="G14" s="469">
        <f>'LV Cable'!N229</f>
        <v>0</v>
      </c>
      <c r="H14" s="470">
        <f t="shared" si="1"/>
        <v>0</v>
      </c>
      <c r="I14" s="472">
        <f>'LV Cable'!R229</f>
        <v>0</v>
      </c>
      <c r="J14" s="469">
        <f>'LV Cable'!S229</f>
        <v>0</v>
      </c>
      <c r="K14" s="470">
        <f t="shared" si="2"/>
        <v>0</v>
      </c>
      <c r="L14" s="472">
        <f>'LV Cable'!W229</f>
        <v>0</v>
      </c>
      <c r="M14" s="469">
        <f>'LV Cable'!X229</f>
        <v>0</v>
      </c>
      <c r="N14" s="470">
        <f t="shared" si="3"/>
        <v>0</v>
      </c>
      <c r="O14" s="472"/>
      <c r="P14" s="469"/>
      <c r="Q14" s="470">
        <f t="shared" si="4"/>
        <v>0</v>
      </c>
      <c r="R14" s="472"/>
      <c r="S14" s="469"/>
      <c r="T14" s="470">
        <f t="shared" si="5"/>
        <v>0</v>
      </c>
      <c r="U14" s="472"/>
      <c r="V14" s="469"/>
      <c r="W14" s="470">
        <f t="shared" si="6"/>
        <v>0</v>
      </c>
      <c r="X14" s="472"/>
      <c r="Y14" s="469"/>
      <c r="Z14" s="470">
        <f t="shared" si="7"/>
        <v>0</v>
      </c>
      <c r="AA14" s="472"/>
      <c r="AB14" s="469"/>
      <c r="AC14" s="470">
        <f t="shared" si="8"/>
        <v>0</v>
      </c>
      <c r="AD14" s="472"/>
      <c r="AE14" s="469"/>
      <c r="AF14" s="470">
        <f t="shared" si="9"/>
        <v>0</v>
      </c>
      <c r="AG14" s="472"/>
      <c r="AH14" s="469"/>
      <c r="AI14" s="471">
        <f t="shared" si="10"/>
        <v>0</v>
      </c>
    </row>
    <row r="15" spans="1:52" s="449" customFormat="1" ht="19" customHeight="1" x14ac:dyDescent="0.35">
      <c r="A15" s="466">
        <v>8</v>
      </c>
      <c r="B15" s="467" t="s">
        <v>3176</v>
      </c>
      <c r="C15" s="472">
        <f>'MV Cable'!H369</f>
        <v>0</v>
      </c>
      <c r="D15" s="469">
        <f>'MV Cable'!I369</f>
        <v>0</v>
      </c>
      <c r="E15" s="471">
        <f t="shared" si="0"/>
        <v>0</v>
      </c>
      <c r="F15" s="472">
        <f>'MV Cable'!M369</f>
        <v>0</v>
      </c>
      <c r="G15" s="469">
        <f>'MV Cable'!N369</f>
        <v>0</v>
      </c>
      <c r="H15" s="470">
        <f t="shared" si="1"/>
        <v>0</v>
      </c>
      <c r="I15" s="472">
        <f>'MV Cable'!R369</f>
        <v>0</v>
      </c>
      <c r="J15" s="469">
        <f>'MV Cable'!S369</f>
        <v>0</v>
      </c>
      <c r="K15" s="470">
        <f t="shared" si="2"/>
        <v>0</v>
      </c>
      <c r="L15" s="472">
        <f>'MV Cable'!W369</f>
        <v>0</v>
      </c>
      <c r="M15" s="469">
        <f>'MV Cable'!X369</f>
        <v>0</v>
      </c>
      <c r="N15" s="470">
        <f t="shared" si="3"/>
        <v>0</v>
      </c>
      <c r="O15" s="472"/>
      <c r="P15" s="469"/>
      <c r="Q15" s="470">
        <f t="shared" si="4"/>
        <v>0</v>
      </c>
      <c r="R15" s="472"/>
      <c r="S15" s="469"/>
      <c r="T15" s="470">
        <f t="shared" si="5"/>
        <v>0</v>
      </c>
      <c r="U15" s="472"/>
      <c r="V15" s="469"/>
      <c r="W15" s="470">
        <f t="shared" si="6"/>
        <v>0</v>
      </c>
      <c r="X15" s="472"/>
      <c r="Y15" s="469"/>
      <c r="Z15" s="470">
        <f t="shared" si="7"/>
        <v>0</v>
      </c>
      <c r="AA15" s="472"/>
      <c r="AB15" s="469"/>
      <c r="AC15" s="470">
        <f t="shared" si="8"/>
        <v>0</v>
      </c>
      <c r="AD15" s="472"/>
      <c r="AE15" s="469"/>
      <c r="AF15" s="470">
        <f t="shared" si="9"/>
        <v>0</v>
      </c>
      <c r="AG15" s="472"/>
      <c r="AH15" s="469"/>
      <c r="AI15" s="471">
        <f t="shared" si="10"/>
        <v>0</v>
      </c>
    </row>
    <row r="16" spans="1:52" s="449" customFormat="1" ht="19" customHeight="1" x14ac:dyDescent="0.35">
      <c r="A16" s="473">
        <v>9</v>
      </c>
      <c r="B16" s="474" t="s">
        <v>3177</v>
      </c>
      <c r="C16" s="468"/>
      <c r="D16" s="469">
        <f>Dismantle!G285</f>
        <v>0</v>
      </c>
      <c r="E16" s="471">
        <f t="shared" si="0"/>
        <v>0</v>
      </c>
      <c r="F16" s="468"/>
      <c r="G16" s="469">
        <f>Dismantle!I285</f>
        <v>0</v>
      </c>
      <c r="H16" s="470">
        <f t="shared" si="1"/>
        <v>0</v>
      </c>
      <c r="I16" s="468"/>
      <c r="J16" s="469">
        <f>Dismantle!K285</f>
        <v>0</v>
      </c>
      <c r="K16" s="470">
        <f t="shared" si="2"/>
        <v>0</v>
      </c>
      <c r="L16" s="468"/>
      <c r="M16" s="469">
        <f>Dismantle!M285</f>
        <v>0</v>
      </c>
      <c r="N16" s="470">
        <f t="shared" si="3"/>
        <v>0</v>
      </c>
      <c r="O16" s="468"/>
      <c r="P16" s="469"/>
      <c r="Q16" s="470">
        <f t="shared" si="4"/>
        <v>0</v>
      </c>
      <c r="R16" s="468"/>
      <c r="S16" s="469"/>
      <c r="T16" s="470">
        <f t="shared" si="5"/>
        <v>0</v>
      </c>
      <c r="U16" s="468"/>
      <c r="V16" s="469"/>
      <c r="W16" s="470">
        <f t="shared" si="6"/>
        <v>0</v>
      </c>
      <c r="X16" s="468"/>
      <c r="Y16" s="469"/>
      <c r="Z16" s="470">
        <f t="shared" si="7"/>
        <v>0</v>
      </c>
      <c r="AA16" s="468"/>
      <c r="AB16" s="469"/>
      <c r="AC16" s="470">
        <f t="shared" si="8"/>
        <v>0</v>
      </c>
      <c r="AD16" s="468"/>
      <c r="AE16" s="469"/>
      <c r="AF16" s="470">
        <f t="shared" si="9"/>
        <v>0</v>
      </c>
      <c r="AG16" s="468"/>
      <c r="AH16" s="469"/>
      <c r="AI16" s="471">
        <f t="shared" si="10"/>
        <v>0</v>
      </c>
    </row>
    <row r="17" spans="1:35" s="449" customFormat="1" ht="19" customHeight="1" x14ac:dyDescent="0.35">
      <c r="A17" s="473">
        <v>10</v>
      </c>
      <c r="B17" s="1017" t="s">
        <v>3332</v>
      </c>
      <c r="C17" s="472">
        <v>0</v>
      </c>
      <c r="D17" s="469">
        <f>'Ad-Hoc Items'!F14</f>
        <v>0</v>
      </c>
      <c r="E17" s="471">
        <f t="shared" si="0"/>
        <v>0</v>
      </c>
      <c r="F17" s="472"/>
      <c r="G17" s="469"/>
      <c r="H17" s="470">
        <f t="shared" si="1"/>
        <v>0</v>
      </c>
      <c r="I17" s="472"/>
      <c r="J17" s="469"/>
      <c r="K17" s="470"/>
      <c r="L17" s="472"/>
      <c r="M17" s="469"/>
      <c r="N17" s="470"/>
      <c r="O17" s="472"/>
      <c r="P17" s="469"/>
      <c r="Q17" s="470"/>
      <c r="R17" s="472"/>
      <c r="S17" s="469"/>
      <c r="T17" s="470"/>
      <c r="U17" s="472"/>
      <c r="V17" s="469"/>
      <c r="W17" s="470"/>
      <c r="X17" s="472"/>
      <c r="Y17" s="469"/>
      <c r="Z17" s="470"/>
      <c r="AA17" s="472"/>
      <c r="AB17" s="469"/>
      <c r="AC17" s="470"/>
      <c r="AD17" s="472"/>
      <c r="AE17" s="469"/>
      <c r="AF17" s="470"/>
      <c r="AG17" s="472"/>
      <c r="AH17" s="469"/>
      <c r="AI17" s="471"/>
    </row>
    <row r="18" spans="1:35" s="449" customFormat="1" ht="19" customHeight="1" thickBot="1" x14ac:dyDescent="0.4">
      <c r="A18" s="473">
        <v>11</v>
      </c>
      <c r="B18" s="552" t="s">
        <v>3178</v>
      </c>
      <c r="C18" s="472">
        <f>SUM(C9:C17)*10%</f>
        <v>0</v>
      </c>
      <c r="D18" s="686"/>
      <c r="E18" s="471">
        <f>C18+D18</f>
        <v>0</v>
      </c>
      <c r="F18" s="472">
        <f>SUM(F9:F15)*10%</f>
        <v>0</v>
      </c>
      <c r="G18" s="469"/>
      <c r="H18" s="470">
        <f>F18+G18</f>
        <v>0</v>
      </c>
      <c r="I18" s="472">
        <f>SUM(I9:I15)*10%</f>
        <v>0</v>
      </c>
      <c r="J18" s="469"/>
      <c r="K18" s="470">
        <f>I18+J18</f>
        <v>0</v>
      </c>
      <c r="L18" s="472">
        <f>SUM(L9:L15)*10%</f>
        <v>0</v>
      </c>
      <c r="M18" s="469"/>
      <c r="N18" s="470">
        <f>L18+M18</f>
        <v>0</v>
      </c>
      <c r="O18" s="472">
        <f>SUM(O9:O15)*10%</f>
        <v>0</v>
      </c>
      <c r="P18" s="469"/>
      <c r="Q18" s="470">
        <f>O18+P18</f>
        <v>0</v>
      </c>
      <c r="R18" s="472">
        <f>SUM(R9:R15)*10%</f>
        <v>0</v>
      </c>
      <c r="S18" s="469"/>
      <c r="T18" s="470">
        <f>R18+S18</f>
        <v>0</v>
      </c>
      <c r="U18" s="472">
        <f>SUM(U9:U15)*10%</f>
        <v>0</v>
      </c>
      <c r="V18" s="469"/>
      <c r="W18" s="470">
        <f>U18+V18</f>
        <v>0</v>
      </c>
      <c r="X18" s="472">
        <f>SUM(X9:X15)*10%</f>
        <v>0</v>
      </c>
      <c r="Y18" s="469"/>
      <c r="Z18" s="470">
        <f>X18+Y18</f>
        <v>0</v>
      </c>
      <c r="AA18" s="472">
        <f>SUM(AA9:AA15)*10%</f>
        <v>0</v>
      </c>
      <c r="AB18" s="469"/>
      <c r="AC18" s="470">
        <f>AA18+AB18</f>
        <v>0</v>
      </c>
      <c r="AD18" s="472">
        <f>SUM(AD9:AD15)*10%</f>
        <v>0</v>
      </c>
      <c r="AE18" s="469"/>
      <c r="AF18" s="470">
        <f>AD18+AE18</f>
        <v>0</v>
      </c>
      <c r="AG18" s="472">
        <f>SUM(AG9:AG15)*10%</f>
        <v>0</v>
      </c>
      <c r="AH18" s="469"/>
      <c r="AI18" s="471">
        <f>AG18+AH18</f>
        <v>0</v>
      </c>
    </row>
    <row r="19" spans="1:35" s="550" customFormat="1" ht="39" customHeight="1" thickBot="1" x14ac:dyDescent="0.4">
      <c r="A19" s="857"/>
      <c r="B19" s="857" t="s">
        <v>193</v>
      </c>
      <c r="C19" s="858">
        <f>SUM(C8:C18)</f>
        <v>0</v>
      </c>
      <c r="D19" s="859">
        <f>SUM(D8:D18)</f>
        <v>0</v>
      </c>
      <c r="E19" s="551">
        <f>SUM(E8:E18)</f>
        <v>0</v>
      </c>
      <c r="F19" s="549">
        <f t="shared" ref="F19:AI19" si="11">SUM(F8:F18)</f>
        <v>0</v>
      </c>
      <c r="G19" s="548">
        <f t="shared" si="11"/>
        <v>0</v>
      </c>
      <c r="H19" s="551">
        <f t="shared" si="11"/>
        <v>0</v>
      </c>
      <c r="I19" s="549">
        <f t="shared" si="11"/>
        <v>0</v>
      </c>
      <c r="J19" s="548">
        <f t="shared" si="11"/>
        <v>0</v>
      </c>
      <c r="K19" s="551">
        <f t="shared" si="11"/>
        <v>0</v>
      </c>
      <c r="L19" s="549">
        <f t="shared" si="11"/>
        <v>0</v>
      </c>
      <c r="M19" s="548">
        <f t="shared" si="11"/>
        <v>0</v>
      </c>
      <c r="N19" s="551">
        <f t="shared" si="11"/>
        <v>0</v>
      </c>
      <c r="O19" s="549">
        <f t="shared" si="11"/>
        <v>0</v>
      </c>
      <c r="P19" s="548">
        <f t="shared" si="11"/>
        <v>0</v>
      </c>
      <c r="Q19" s="551">
        <f t="shared" si="11"/>
        <v>0</v>
      </c>
      <c r="R19" s="549">
        <f t="shared" si="11"/>
        <v>0</v>
      </c>
      <c r="S19" s="548">
        <f t="shared" si="11"/>
        <v>0</v>
      </c>
      <c r="T19" s="551">
        <f t="shared" si="11"/>
        <v>0</v>
      </c>
      <c r="U19" s="549">
        <f t="shared" si="11"/>
        <v>0</v>
      </c>
      <c r="V19" s="548">
        <f t="shared" si="11"/>
        <v>0</v>
      </c>
      <c r="W19" s="551">
        <f t="shared" si="11"/>
        <v>0</v>
      </c>
      <c r="X19" s="549">
        <f t="shared" si="11"/>
        <v>0</v>
      </c>
      <c r="Y19" s="548">
        <f t="shared" si="11"/>
        <v>0</v>
      </c>
      <c r="Z19" s="551">
        <f t="shared" si="11"/>
        <v>0</v>
      </c>
      <c r="AA19" s="549">
        <f t="shared" si="11"/>
        <v>0</v>
      </c>
      <c r="AB19" s="548">
        <f t="shared" si="11"/>
        <v>0</v>
      </c>
      <c r="AC19" s="551">
        <f t="shared" si="11"/>
        <v>0</v>
      </c>
      <c r="AD19" s="549">
        <f t="shared" si="11"/>
        <v>0</v>
      </c>
      <c r="AE19" s="548">
        <f t="shared" si="11"/>
        <v>0</v>
      </c>
      <c r="AF19" s="551">
        <f t="shared" si="11"/>
        <v>0</v>
      </c>
      <c r="AG19" s="549">
        <f t="shared" si="11"/>
        <v>0</v>
      </c>
      <c r="AH19" s="548">
        <f t="shared" si="11"/>
        <v>0</v>
      </c>
      <c r="AI19" s="551">
        <f t="shared" si="11"/>
        <v>0</v>
      </c>
    </row>
    <row r="20" spans="1:35" s="450" customFormat="1" ht="22" customHeight="1" x14ac:dyDescent="0.35">
      <c r="A20" s="480" t="s">
        <v>195</v>
      </c>
      <c r="B20" s="481"/>
      <c r="C20" s="481"/>
      <c r="D20" s="1035" t="s">
        <v>194</v>
      </c>
      <c r="E20" s="687"/>
      <c r="F20" s="546"/>
      <c r="G20" s="476"/>
      <c r="H20" s="545"/>
      <c r="I20" s="546"/>
      <c r="J20" s="476"/>
      <c r="K20" s="545"/>
      <c r="L20" s="546"/>
      <c r="M20" s="476"/>
      <c r="N20" s="545"/>
      <c r="O20" s="546"/>
      <c r="P20" s="476"/>
      <c r="Q20" s="545"/>
      <c r="R20" s="546"/>
      <c r="S20" s="476"/>
      <c r="T20" s="545"/>
      <c r="U20" s="546"/>
      <c r="V20" s="476"/>
      <c r="W20" s="545"/>
      <c r="X20" s="546"/>
      <c r="Y20" s="476"/>
      <c r="Z20" s="545"/>
      <c r="AA20" s="546"/>
      <c r="AB20" s="476"/>
      <c r="AC20" s="545"/>
      <c r="AD20" s="546"/>
      <c r="AE20" s="476"/>
      <c r="AF20" s="545"/>
      <c r="AG20" s="546"/>
      <c r="AH20" s="476"/>
      <c r="AI20" s="545"/>
    </row>
    <row r="21" spans="1:35" s="450" customFormat="1" ht="22" customHeight="1" thickBot="1" x14ac:dyDescent="0.4">
      <c r="A21" s="477" t="s">
        <v>982</v>
      </c>
      <c r="B21" s="478"/>
      <c r="C21" s="479"/>
      <c r="D21" s="1036"/>
      <c r="E21" s="690"/>
      <c r="F21" s="546"/>
      <c r="G21" s="476"/>
      <c r="H21" s="545"/>
      <c r="I21" s="546"/>
      <c r="J21" s="476"/>
      <c r="K21" s="545"/>
      <c r="L21" s="546"/>
      <c r="M21" s="476"/>
      <c r="N21" s="545"/>
      <c r="O21" s="546"/>
      <c r="P21" s="476"/>
      <c r="Q21" s="545"/>
      <c r="R21" s="546"/>
      <c r="S21" s="476"/>
      <c r="T21" s="545"/>
      <c r="U21" s="546"/>
      <c r="V21" s="476"/>
      <c r="W21" s="545"/>
      <c r="X21" s="546"/>
      <c r="Y21" s="476"/>
      <c r="Z21" s="545"/>
      <c r="AA21" s="546"/>
      <c r="AB21" s="476"/>
      <c r="AC21" s="545"/>
      <c r="AD21" s="546"/>
      <c r="AE21" s="476"/>
      <c r="AF21" s="545"/>
      <c r="AG21" s="546"/>
      <c r="AH21" s="476"/>
      <c r="AI21" s="545"/>
    </row>
    <row r="22" spans="1:35" s="450" customFormat="1" ht="22" customHeight="1" x14ac:dyDescent="0.35">
      <c r="A22" s="480" t="s">
        <v>3085</v>
      </c>
      <c r="B22" s="481"/>
      <c r="C22" s="481"/>
      <c r="D22" s="1035" t="s">
        <v>194</v>
      </c>
      <c r="E22" s="687"/>
      <c r="F22" s="546"/>
      <c r="G22" s="476"/>
      <c r="H22" s="545"/>
      <c r="I22" s="546"/>
      <c r="J22" s="476"/>
      <c r="K22" s="545"/>
      <c r="L22" s="546"/>
      <c r="M22" s="476"/>
      <c r="N22" s="545"/>
      <c r="O22" s="546"/>
      <c r="P22" s="476"/>
      <c r="Q22" s="545"/>
      <c r="R22" s="546"/>
      <c r="S22" s="476"/>
      <c r="T22" s="545"/>
      <c r="U22" s="546"/>
      <c r="V22" s="476"/>
      <c r="W22" s="545"/>
      <c r="X22" s="546"/>
      <c r="Y22" s="476"/>
      <c r="Z22" s="545"/>
      <c r="AA22" s="546"/>
      <c r="AB22" s="476"/>
      <c r="AC22" s="545"/>
      <c r="AD22" s="546"/>
      <c r="AE22" s="476"/>
      <c r="AF22" s="545"/>
      <c r="AG22" s="546"/>
      <c r="AH22" s="476"/>
      <c r="AI22" s="545"/>
    </row>
    <row r="23" spans="1:35" s="450" customFormat="1" ht="22" customHeight="1" thickBot="1" x14ac:dyDescent="0.4">
      <c r="A23" s="477" t="s">
        <v>196</v>
      </c>
      <c r="B23" s="478"/>
      <c r="C23" s="479"/>
      <c r="D23" s="1036"/>
      <c r="E23" s="690"/>
      <c r="F23" s="546"/>
      <c r="G23" s="476"/>
      <c r="H23" s="545"/>
      <c r="I23" s="546"/>
      <c r="J23" s="476"/>
      <c r="K23" s="545"/>
      <c r="L23" s="546"/>
      <c r="M23" s="476"/>
      <c r="N23" s="545"/>
      <c r="O23" s="546"/>
      <c r="P23" s="476"/>
      <c r="Q23" s="545"/>
      <c r="R23" s="546"/>
      <c r="S23" s="476"/>
      <c r="T23" s="545"/>
      <c r="U23" s="546"/>
      <c r="V23" s="476"/>
      <c r="W23" s="545"/>
      <c r="X23" s="546"/>
      <c r="Y23" s="476"/>
      <c r="Z23" s="545"/>
      <c r="AA23" s="546"/>
      <c r="AB23" s="476"/>
      <c r="AC23" s="545"/>
      <c r="AD23" s="546"/>
      <c r="AE23" s="476"/>
      <c r="AF23" s="545"/>
      <c r="AG23" s="546"/>
      <c r="AH23" s="476"/>
      <c r="AI23" s="545"/>
    </row>
    <row r="24" spans="1:35" s="450" customFormat="1" ht="22" customHeight="1" x14ac:dyDescent="0.35">
      <c r="A24" s="480" t="s">
        <v>197</v>
      </c>
      <c r="B24" s="481"/>
      <c r="C24" s="481"/>
      <c r="D24" s="1035" t="s">
        <v>194</v>
      </c>
      <c r="E24" s="687"/>
      <c r="F24" s="546"/>
      <c r="G24" s="476"/>
      <c r="H24" s="545"/>
      <c r="I24" s="546"/>
      <c r="J24" s="476"/>
      <c r="K24" s="545"/>
      <c r="L24" s="546"/>
      <c r="M24" s="476"/>
      <c r="N24" s="545"/>
      <c r="O24" s="546"/>
      <c r="P24" s="476"/>
      <c r="Q24" s="545"/>
      <c r="R24" s="546"/>
      <c r="S24" s="476"/>
      <c r="T24" s="545"/>
      <c r="U24" s="546"/>
      <c r="V24" s="476"/>
      <c r="W24" s="545"/>
      <c r="X24" s="546"/>
      <c r="Y24" s="476"/>
      <c r="Z24" s="545"/>
      <c r="AA24" s="546"/>
      <c r="AB24" s="476"/>
      <c r="AC24" s="545"/>
      <c r="AD24" s="546"/>
      <c r="AE24" s="476"/>
      <c r="AF24" s="545"/>
      <c r="AG24" s="546"/>
      <c r="AH24" s="476"/>
      <c r="AI24" s="545"/>
    </row>
    <row r="25" spans="1:35" s="450" customFormat="1" ht="22" customHeight="1" thickBot="1" x14ac:dyDescent="0.4">
      <c r="A25" s="477" t="s">
        <v>198</v>
      </c>
      <c r="B25" s="478"/>
      <c r="C25" s="479"/>
      <c r="D25" s="1036"/>
      <c r="E25" s="690"/>
      <c r="F25" s="546"/>
      <c r="G25" s="476"/>
      <c r="H25" s="545"/>
      <c r="I25" s="546"/>
      <c r="J25" s="476"/>
      <c r="K25" s="545"/>
      <c r="L25" s="546"/>
      <c r="M25" s="476"/>
      <c r="N25" s="545"/>
      <c r="O25" s="546"/>
      <c r="P25" s="476"/>
      <c r="Q25" s="545"/>
      <c r="R25" s="546"/>
      <c r="S25" s="476"/>
      <c r="T25" s="545"/>
      <c r="U25" s="546"/>
      <c r="V25" s="476"/>
      <c r="W25" s="545"/>
      <c r="X25" s="546"/>
      <c r="Y25" s="476"/>
      <c r="Z25" s="545"/>
      <c r="AA25" s="546"/>
      <c r="AB25" s="476"/>
      <c r="AC25" s="545"/>
      <c r="AD25" s="546"/>
      <c r="AE25" s="476"/>
      <c r="AF25" s="545"/>
      <c r="AG25" s="546"/>
      <c r="AH25" s="476"/>
      <c r="AI25" s="545"/>
    </row>
    <row r="26" spans="1:35" s="450" customFormat="1" ht="22" customHeight="1" x14ac:dyDescent="0.35">
      <c r="A26" s="688" t="s">
        <v>199</v>
      </c>
      <c r="B26" s="475"/>
      <c r="C26" s="475"/>
      <c r="D26" s="1037" t="s">
        <v>194</v>
      </c>
      <c r="E26" s="689"/>
      <c r="F26" s="546"/>
      <c r="G26" s="476"/>
      <c r="H26" s="545"/>
      <c r="I26" s="546"/>
      <c r="J26" s="476"/>
      <c r="K26" s="545"/>
      <c r="L26" s="546"/>
      <c r="M26" s="476"/>
      <c r="N26" s="545"/>
      <c r="O26" s="546"/>
      <c r="P26" s="476"/>
      <c r="Q26" s="545"/>
      <c r="R26" s="546"/>
      <c r="S26" s="476"/>
      <c r="T26" s="545"/>
      <c r="U26" s="546"/>
      <c r="V26" s="476"/>
      <c r="W26" s="545"/>
      <c r="X26" s="546"/>
      <c r="Y26" s="476"/>
      <c r="Z26" s="545"/>
      <c r="AA26" s="546"/>
      <c r="AB26" s="476"/>
      <c r="AC26" s="545"/>
      <c r="AD26" s="546"/>
      <c r="AE26" s="476"/>
      <c r="AF26" s="545"/>
      <c r="AG26" s="546"/>
      <c r="AH26" s="476"/>
      <c r="AI26" s="545"/>
    </row>
    <row r="27" spans="1:35" s="450" customFormat="1" ht="22" customHeight="1" thickBot="1" x14ac:dyDescent="0.4">
      <c r="A27" s="477" t="s">
        <v>3086</v>
      </c>
      <c r="B27" s="478"/>
      <c r="C27" s="479"/>
      <c r="D27" s="1036"/>
      <c r="E27" s="690"/>
      <c r="F27" s="546"/>
      <c r="G27" s="476"/>
      <c r="H27" s="545"/>
      <c r="I27" s="546"/>
      <c r="J27" s="476"/>
      <c r="K27" s="545"/>
      <c r="L27" s="546"/>
      <c r="M27" s="476"/>
      <c r="N27" s="545"/>
      <c r="O27" s="546"/>
      <c r="P27" s="476"/>
      <c r="Q27" s="545"/>
      <c r="R27" s="546"/>
      <c r="S27" s="476"/>
      <c r="T27" s="545"/>
      <c r="U27" s="546"/>
      <c r="V27" s="476"/>
      <c r="W27" s="545"/>
      <c r="X27" s="546"/>
      <c r="Y27" s="476"/>
      <c r="Z27" s="545"/>
      <c r="AA27" s="546"/>
      <c r="AB27" s="476"/>
      <c r="AC27" s="545"/>
      <c r="AD27" s="546"/>
      <c r="AE27" s="476"/>
      <c r="AF27" s="545"/>
      <c r="AG27" s="546"/>
      <c r="AH27" s="476"/>
      <c r="AI27" s="545"/>
    </row>
    <row r="28" spans="1:35" s="449" customFormat="1" ht="14" x14ac:dyDescent="0.35">
      <c r="A28" s="482"/>
      <c r="B28" s="482"/>
      <c r="C28" s="482"/>
      <c r="D28" s="482"/>
      <c r="E28" s="482"/>
      <c r="F28" s="483"/>
      <c r="G28" s="455"/>
      <c r="H28" s="547"/>
      <c r="I28" s="483"/>
      <c r="J28" s="455"/>
      <c r="K28" s="547"/>
      <c r="L28" s="483"/>
      <c r="M28" s="455"/>
      <c r="N28" s="547"/>
      <c r="O28" s="483"/>
      <c r="P28" s="455"/>
      <c r="Q28" s="547"/>
      <c r="R28" s="483"/>
      <c r="S28" s="455"/>
      <c r="T28" s="547"/>
      <c r="U28" s="483"/>
      <c r="V28" s="455"/>
      <c r="W28" s="547"/>
      <c r="X28" s="483"/>
      <c r="Y28" s="455"/>
      <c r="Z28" s="547"/>
      <c r="AA28" s="483"/>
      <c r="AB28" s="455"/>
      <c r="AC28" s="547"/>
      <c r="AD28" s="483"/>
      <c r="AE28" s="455"/>
      <c r="AF28" s="547"/>
      <c r="AG28" s="483"/>
      <c r="AH28" s="455"/>
      <c r="AI28" s="547"/>
    </row>
  </sheetData>
  <mergeCells count="23">
    <mergeCell ref="A5:B5"/>
    <mergeCell ref="A6:B6"/>
    <mergeCell ref="C6:E6"/>
    <mergeCell ref="A1:B1"/>
    <mergeCell ref="D1:E1"/>
    <mergeCell ref="A2:B2"/>
    <mergeCell ref="D2:E2"/>
    <mergeCell ref="A3:B3"/>
    <mergeCell ref="A4:B4"/>
    <mergeCell ref="F5:H6"/>
    <mergeCell ref="D20:D21"/>
    <mergeCell ref="D22:D23"/>
    <mergeCell ref="D24:D25"/>
    <mergeCell ref="D26:D27"/>
    <mergeCell ref="AA5:AC6"/>
    <mergeCell ref="AD5:AF6"/>
    <mergeCell ref="AG5:AI6"/>
    <mergeCell ref="I5:K6"/>
    <mergeCell ref="L5:N6"/>
    <mergeCell ref="O5:Q6"/>
    <mergeCell ref="R5:T6"/>
    <mergeCell ref="U5:W6"/>
    <mergeCell ref="X5:Z6"/>
  </mergeCells>
  <pageMargins left="0.25" right="0.25" top="0.75" bottom="0.75" header="0.3" footer="0.3"/>
  <pageSetup paperSize="9" scale="9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FF"/>
    <pageSetUpPr fitToPage="1"/>
  </sheetPr>
  <dimension ref="A1:AC63"/>
  <sheetViews>
    <sheetView view="pageBreakPreview" zoomScale="70" zoomScaleNormal="100" zoomScaleSheetLayoutView="70" workbookViewId="0">
      <pane ySplit="2" topLeftCell="A3" activePane="bottomLeft" state="frozen"/>
      <selection activeCell="AN16" sqref="AN16"/>
      <selection pane="bottomLeft" activeCell="AN16" sqref="AN16"/>
    </sheetView>
  </sheetViews>
  <sheetFormatPr defaultColWidth="8.7265625" defaultRowHeight="15.5" x14ac:dyDescent="0.35"/>
  <cols>
    <col min="1" max="1" width="12.1796875" style="143" customWidth="1"/>
    <col min="2" max="2" width="19.453125" style="150" customWidth="1"/>
    <col min="3" max="3" width="59.54296875" style="150" customWidth="1"/>
    <col min="4" max="5" width="8.26953125" style="141" customWidth="1"/>
    <col min="6" max="6" width="12.81640625" style="171" customWidth="1"/>
    <col min="7" max="7" width="17.54296875" style="171" customWidth="1"/>
    <col min="8" max="8" width="9.26953125" style="211" hidden="1" customWidth="1"/>
    <col min="9" max="9" width="16.08984375" style="171" hidden="1" customWidth="1"/>
    <col min="10" max="10" width="9.26953125" style="211" hidden="1" customWidth="1"/>
    <col min="11" max="11" width="16.08984375" style="171" hidden="1" customWidth="1"/>
    <col min="12" max="12" width="9.26953125" style="211" hidden="1" customWidth="1"/>
    <col min="13" max="13" width="16.08984375" style="171" hidden="1" customWidth="1"/>
    <col min="14" max="14" width="9.26953125" style="211" hidden="1" customWidth="1"/>
    <col min="15" max="15" width="16.08984375" style="171" hidden="1" customWidth="1"/>
    <col min="16" max="16" width="9.26953125" style="211" hidden="1" customWidth="1"/>
    <col min="17" max="17" width="16.08984375" style="171" hidden="1" customWidth="1"/>
    <col min="18" max="18" width="9.26953125" style="211" hidden="1" customWidth="1"/>
    <col min="19" max="19" width="16.08984375" style="171" hidden="1" customWidth="1"/>
    <col min="20" max="20" width="9.26953125" style="211" hidden="1" customWidth="1"/>
    <col min="21" max="21" width="16.08984375" style="171" hidden="1" customWidth="1"/>
    <col min="22" max="22" width="9.26953125" style="211" hidden="1" customWidth="1"/>
    <col min="23" max="23" width="16.08984375" style="171" hidden="1" customWidth="1"/>
    <col min="24" max="24" width="9.26953125" style="211" hidden="1" customWidth="1"/>
    <col min="25" max="25" width="16.08984375" style="171" hidden="1" customWidth="1"/>
    <col min="26" max="26" width="9.26953125" style="211" hidden="1" customWidth="1"/>
    <col min="27" max="27" width="16.08984375" style="171" hidden="1" customWidth="1"/>
    <col min="28" max="28" width="8.7265625" style="143"/>
    <col min="29" max="29" width="72.6328125" style="143" customWidth="1"/>
    <col min="30" max="255" width="8.7265625" style="143"/>
    <col min="256" max="256" width="11.7265625" style="143" customWidth="1"/>
    <col min="257" max="257" width="16.26953125" style="143" customWidth="1"/>
    <col min="258" max="258" width="59.54296875" style="143" customWidth="1"/>
    <col min="259" max="259" width="8.26953125" style="143" customWidth="1"/>
    <col min="260" max="260" width="6.54296875" style="143" customWidth="1"/>
    <col min="261" max="261" width="18.26953125" style="143" customWidth="1"/>
    <col min="262" max="262" width="15.7265625" style="143" customWidth="1"/>
    <col min="263" max="263" width="35" style="143" bestFit="1" customWidth="1"/>
    <col min="264" max="264" width="15.54296875" style="143" customWidth="1"/>
    <col min="265" max="265" width="12.7265625" style="143" bestFit="1" customWidth="1"/>
    <col min="266" max="266" width="10.7265625" style="143" bestFit="1" customWidth="1"/>
    <col min="267" max="267" width="12.26953125" style="143" bestFit="1" customWidth="1"/>
    <col min="268" max="511" width="8.7265625" style="143"/>
    <col min="512" max="512" width="11.7265625" style="143" customWidth="1"/>
    <col min="513" max="513" width="16.26953125" style="143" customWidth="1"/>
    <col min="514" max="514" width="59.54296875" style="143" customWidth="1"/>
    <col min="515" max="515" width="8.26953125" style="143" customWidth="1"/>
    <col min="516" max="516" width="6.54296875" style="143" customWidth="1"/>
    <col min="517" max="517" width="18.26953125" style="143" customWidth="1"/>
    <col min="518" max="518" width="15.7265625" style="143" customWidth="1"/>
    <col min="519" max="519" width="35" style="143" bestFit="1" customWidth="1"/>
    <col min="520" max="520" width="15.54296875" style="143" customWidth="1"/>
    <col min="521" max="521" width="12.7265625" style="143" bestFit="1" customWidth="1"/>
    <col min="522" max="522" width="10.7265625" style="143" bestFit="1" customWidth="1"/>
    <col min="523" max="523" width="12.26953125" style="143" bestFit="1" customWidth="1"/>
    <col min="524" max="767" width="8.7265625" style="143"/>
    <col min="768" max="768" width="11.7265625" style="143" customWidth="1"/>
    <col min="769" max="769" width="16.26953125" style="143" customWidth="1"/>
    <col min="770" max="770" width="59.54296875" style="143" customWidth="1"/>
    <col min="771" max="771" width="8.26953125" style="143" customWidth="1"/>
    <col min="772" max="772" width="6.54296875" style="143" customWidth="1"/>
    <col min="773" max="773" width="18.26953125" style="143" customWidth="1"/>
    <col min="774" max="774" width="15.7265625" style="143" customWidth="1"/>
    <col min="775" max="775" width="35" style="143" bestFit="1" customWidth="1"/>
    <col min="776" max="776" width="15.54296875" style="143" customWidth="1"/>
    <col min="777" max="777" width="12.7265625" style="143" bestFit="1" customWidth="1"/>
    <col min="778" max="778" width="10.7265625" style="143" bestFit="1" customWidth="1"/>
    <col min="779" max="779" width="12.26953125" style="143" bestFit="1" customWidth="1"/>
    <col min="780" max="1023" width="8.7265625" style="143"/>
    <col min="1024" max="1024" width="11.7265625" style="143" customWidth="1"/>
    <col min="1025" max="1025" width="16.26953125" style="143" customWidth="1"/>
    <col min="1026" max="1026" width="59.54296875" style="143" customWidth="1"/>
    <col min="1027" max="1027" width="8.26953125" style="143" customWidth="1"/>
    <col min="1028" max="1028" width="6.54296875" style="143" customWidth="1"/>
    <col min="1029" max="1029" width="18.26953125" style="143" customWidth="1"/>
    <col min="1030" max="1030" width="15.7265625" style="143" customWidth="1"/>
    <col min="1031" max="1031" width="35" style="143" bestFit="1" customWidth="1"/>
    <col min="1032" max="1032" width="15.54296875" style="143" customWidth="1"/>
    <col min="1033" max="1033" width="12.7265625" style="143" bestFit="1" customWidth="1"/>
    <col min="1034" max="1034" width="10.7265625" style="143" bestFit="1" customWidth="1"/>
    <col min="1035" max="1035" width="12.26953125" style="143" bestFit="1" customWidth="1"/>
    <col min="1036" max="1279" width="8.7265625" style="143"/>
    <col min="1280" max="1280" width="11.7265625" style="143" customWidth="1"/>
    <col min="1281" max="1281" width="16.26953125" style="143" customWidth="1"/>
    <col min="1282" max="1282" width="59.54296875" style="143" customWidth="1"/>
    <col min="1283" max="1283" width="8.26953125" style="143" customWidth="1"/>
    <col min="1284" max="1284" width="6.54296875" style="143" customWidth="1"/>
    <col min="1285" max="1285" width="18.26953125" style="143" customWidth="1"/>
    <col min="1286" max="1286" width="15.7265625" style="143" customWidth="1"/>
    <col min="1287" max="1287" width="35" style="143" bestFit="1" customWidth="1"/>
    <col min="1288" max="1288" width="15.54296875" style="143" customWidth="1"/>
    <col min="1289" max="1289" width="12.7265625" style="143" bestFit="1" customWidth="1"/>
    <col min="1290" max="1290" width="10.7265625" style="143" bestFit="1" customWidth="1"/>
    <col min="1291" max="1291" width="12.26953125" style="143" bestFit="1" customWidth="1"/>
    <col min="1292" max="1535" width="8.7265625" style="143"/>
    <col min="1536" max="1536" width="11.7265625" style="143" customWidth="1"/>
    <col min="1537" max="1537" width="16.26953125" style="143" customWidth="1"/>
    <col min="1538" max="1538" width="59.54296875" style="143" customWidth="1"/>
    <col min="1539" max="1539" width="8.26953125" style="143" customWidth="1"/>
    <col min="1540" max="1540" width="6.54296875" style="143" customWidth="1"/>
    <col min="1541" max="1541" width="18.26953125" style="143" customWidth="1"/>
    <col min="1542" max="1542" width="15.7265625" style="143" customWidth="1"/>
    <col min="1543" max="1543" width="35" style="143" bestFit="1" customWidth="1"/>
    <col min="1544" max="1544" width="15.54296875" style="143" customWidth="1"/>
    <col min="1545" max="1545" width="12.7265625" style="143" bestFit="1" customWidth="1"/>
    <col min="1546" max="1546" width="10.7265625" style="143" bestFit="1" customWidth="1"/>
    <col min="1547" max="1547" width="12.26953125" style="143" bestFit="1" customWidth="1"/>
    <col min="1548" max="1791" width="8.7265625" style="143"/>
    <col min="1792" max="1792" width="11.7265625" style="143" customWidth="1"/>
    <col min="1793" max="1793" width="16.26953125" style="143" customWidth="1"/>
    <col min="1794" max="1794" width="59.54296875" style="143" customWidth="1"/>
    <col min="1795" max="1795" width="8.26953125" style="143" customWidth="1"/>
    <col min="1796" max="1796" width="6.54296875" style="143" customWidth="1"/>
    <col min="1797" max="1797" width="18.26953125" style="143" customWidth="1"/>
    <col min="1798" max="1798" width="15.7265625" style="143" customWidth="1"/>
    <col min="1799" max="1799" width="35" style="143" bestFit="1" customWidth="1"/>
    <col min="1800" max="1800" width="15.54296875" style="143" customWidth="1"/>
    <col min="1801" max="1801" width="12.7265625" style="143" bestFit="1" customWidth="1"/>
    <col min="1802" max="1802" width="10.7265625" style="143" bestFit="1" customWidth="1"/>
    <col min="1803" max="1803" width="12.26953125" style="143" bestFit="1" customWidth="1"/>
    <col min="1804" max="2047" width="8.7265625" style="143"/>
    <col min="2048" max="2048" width="11.7265625" style="143" customWidth="1"/>
    <col min="2049" max="2049" width="16.26953125" style="143" customWidth="1"/>
    <col min="2050" max="2050" width="59.54296875" style="143" customWidth="1"/>
    <col min="2051" max="2051" width="8.26953125" style="143" customWidth="1"/>
    <col min="2052" max="2052" width="6.54296875" style="143" customWidth="1"/>
    <col min="2053" max="2053" width="18.26953125" style="143" customWidth="1"/>
    <col min="2054" max="2054" width="15.7265625" style="143" customWidth="1"/>
    <col min="2055" max="2055" width="35" style="143" bestFit="1" customWidth="1"/>
    <col min="2056" max="2056" width="15.54296875" style="143" customWidth="1"/>
    <col min="2057" max="2057" width="12.7265625" style="143" bestFit="1" customWidth="1"/>
    <col min="2058" max="2058" width="10.7265625" style="143" bestFit="1" customWidth="1"/>
    <col min="2059" max="2059" width="12.26953125" style="143" bestFit="1" customWidth="1"/>
    <col min="2060" max="2303" width="8.7265625" style="143"/>
    <col min="2304" max="2304" width="11.7265625" style="143" customWidth="1"/>
    <col min="2305" max="2305" width="16.26953125" style="143" customWidth="1"/>
    <col min="2306" max="2306" width="59.54296875" style="143" customWidth="1"/>
    <col min="2307" max="2307" width="8.26953125" style="143" customWidth="1"/>
    <col min="2308" max="2308" width="6.54296875" style="143" customWidth="1"/>
    <col min="2309" max="2309" width="18.26953125" style="143" customWidth="1"/>
    <col min="2310" max="2310" width="15.7265625" style="143" customWidth="1"/>
    <col min="2311" max="2311" width="35" style="143" bestFit="1" customWidth="1"/>
    <col min="2312" max="2312" width="15.54296875" style="143" customWidth="1"/>
    <col min="2313" max="2313" width="12.7265625" style="143" bestFit="1" customWidth="1"/>
    <col min="2314" max="2314" width="10.7265625" style="143" bestFit="1" customWidth="1"/>
    <col min="2315" max="2315" width="12.26953125" style="143" bestFit="1" customWidth="1"/>
    <col min="2316" max="2559" width="8.7265625" style="143"/>
    <col min="2560" max="2560" width="11.7265625" style="143" customWidth="1"/>
    <col min="2561" max="2561" width="16.26953125" style="143" customWidth="1"/>
    <col min="2562" max="2562" width="59.54296875" style="143" customWidth="1"/>
    <col min="2563" max="2563" width="8.26953125" style="143" customWidth="1"/>
    <col min="2564" max="2564" width="6.54296875" style="143" customWidth="1"/>
    <col min="2565" max="2565" width="18.26953125" style="143" customWidth="1"/>
    <col min="2566" max="2566" width="15.7265625" style="143" customWidth="1"/>
    <col min="2567" max="2567" width="35" style="143" bestFit="1" customWidth="1"/>
    <col min="2568" max="2568" width="15.54296875" style="143" customWidth="1"/>
    <col min="2569" max="2569" width="12.7265625" style="143" bestFit="1" customWidth="1"/>
    <col min="2570" max="2570" width="10.7265625" style="143" bestFit="1" customWidth="1"/>
    <col min="2571" max="2571" width="12.26953125" style="143" bestFit="1" customWidth="1"/>
    <col min="2572" max="2815" width="8.7265625" style="143"/>
    <col min="2816" max="2816" width="11.7265625" style="143" customWidth="1"/>
    <col min="2817" max="2817" width="16.26953125" style="143" customWidth="1"/>
    <col min="2818" max="2818" width="59.54296875" style="143" customWidth="1"/>
    <col min="2819" max="2819" width="8.26953125" style="143" customWidth="1"/>
    <col min="2820" max="2820" width="6.54296875" style="143" customWidth="1"/>
    <col min="2821" max="2821" width="18.26953125" style="143" customWidth="1"/>
    <col min="2822" max="2822" width="15.7265625" style="143" customWidth="1"/>
    <col min="2823" max="2823" width="35" style="143" bestFit="1" customWidth="1"/>
    <col min="2824" max="2824" width="15.54296875" style="143" customWidth="1"/>
    <col min="2825" max="2825" width="12.7265625" style="143" bestFit="1" customWidth="1"/>
    <col min="2826" max="2826" width="10.7265625" style="143" bestFit="1" customWidth="1"/>
    <col min="2827" max="2827" width="12.26953125" style="143" bestFit="1" customWidth="1"/>
    <col min="2828" max="3071" width="8.7265625" style="143"/>
    <col min="3072" max="3072" width="11.7265625" style="143" customWidth="1"/>
    <col min="3073" max="3073" width="16.26953125" style="143" customWidth="1"/>
    <col min="3074" max="3074" width="59.54296875" style="143" customWidth="1"/>
    <col min="3075" max="3075" width="8.26953125" style="143" customWidth="1"/>
    <col min="3076" max="3076" width="6.54296875" style="143" customWidth="1"/>
    <col min="3077" max="3077" width="18.26953125" style="143" customWidth="1"/>
    <col min="3078" max="3078" width="15.7265625" style="143" customWidth="1"/>
    <col min="3079" max="3079" width="35" style="143" bestFit="1" customWidth="1"/>
    <col min="3080" max="3080" width="15.54296875" style="143" customWidth="1"/>
    <col min="3081" max="3081" width="12.7265625" style="143" bestFit="1" customWidth="1"/>
    <col min="3082" max="3082" width="10.7265625" style="143" bestFit="1" customWidth="1"/>
    <col min="3083" max="3083" width="12.26953125" style="143" bestFit="1" customWidth="1"/>
    <col min="3084" max="3327" width="8.7265625" style="143"/>
    <col min="3328" max="3328" width="11.7265625" style="143" customWidth="1"/>
    <col min="3329" max="3329" width="16.26953125" style="143" customWidth="1"/>
    <col min="3330" max="3330" width="59.54296875" style="143" customWidth="1"/>
    <col min="3331" max="3331" width="8.26953125" style="143" customWidth="1"/>
    <col min="3332" max="3332" width="6.54296875" style="143" customWidth="1"/>
    <col min="3333" max="3333" width="18.26953125" style="143" customWidth="1"/>
    <col min="3334" max="3334" width="15.7265625" style="143" customWidth="1"/>
    <col min="3335" max="3335" width="35" style="143" bestFit="1" customWidth="1"/>
    <col min="3336" max="3336" width="15.54296875" style="143" customWidth="1"/>
    <col min="3337" max="3337" width="12.7265625" style="143" bestFit="1" customWidth="1"/>
    <col min="3338" max="3338" width="10.7265625" style="143" bestFit="1" customWidth="1"/>
    <col min="3339" max="3339" width="12.26953125" style="143" bestFit="1" customWidth="1"/>
    <col min="3340" max="3583" width="8.7265625" style="143"/>
    <col min="3584" max="3584" width="11.7265625" style="143" customWidth="1"/>
    <col min="3585" max="3585" width="16.26953125" style="143" customWidth="1"/>
    <col min="3586" max="3586" width="59.54296875" style="143" customWidth="1"/>
    <col min="3587" max="3587" width="8.26953125" style="143" customWidth="1"/>
    <col min="3588" max="3588" width="6.54296875" style="143" customWidth="1"/>
    <col min="3589" max="3589" width="18.26953125" style="143" customWidth="1"/>
    <col min="3590" max="3590" width="15.7265625" style="143" customWidth="1"/>
    <col min="3591" max="3591" width="35" style="143" bestFit="1" customWidth="1"/>
    <col min="3592" max="3592" width="15.54296875" style="143" customWidth="1"/>
    <col min="3593" max="3593" width="12.7265625" style="143" bestFit="1" customWidth="1"/>
    <col min="3594" max="3594" width="10.7265625" style="143" bestFit="1" customWidth="1"/>
    <col min="3595" max="3595" width="12.26953125" style="143" bestFit="1" customWidth="1"/>
    <col min="3596" max="3839" width="8.7265625" style="143"/>
    <col min="3840" max="3840" width="11.7265625" style="143" customWidth="1"/>
    <col min="3841" max="3841" width="16.26953125" style="143" customWidth="1"/>
    <col min="3842" max="3842" width="59.54296875" style="143" customWidth="1"/>
    <col min="3843" max="3843" width="8.26953125" style="143" customWidth="1"/>
    <col min="3844" max="3844" width="6.54296875" style="143" customWidth="1"/>
    <col min="3845" max="3845" width="18.26953125" style="143" customWidth="1"/>
    <col min="3846" max="3846" width="15.7265625" style="143" customWidth="1"/>
    <col min="3847" max="3847" width="35" style="143" bestFit="1" customWidth="1"/>
    <col min="3848" max="3848" width="15.54296875" style="143" customWidth="1"/>
    <col min="3849" max="3849" width="12.7265625" style="143" bestFit="1" customWidth="1"/>
    <col min="3850" max="3850" width="10.7265625" style="143" bestFit="1" customWidth="1"/>
    <col min="3851" max="3851" width="12.26953125" style="143" bestFit="1" customWidth="1"/>
    <col min="3852" max="4095" width="8.7265625" style="143"/>
    <col min="4096" max="4096" width="11.7265625" style="143" customWidth="1"/>
    <col min="4097" max="4097" width="16.26953125" style="143" customWidth="1"/>
    <col min="4098" max="4098" width="59.54296875" style="143" customWidth="1"/>
    <col min="4099" max="4099" width="8.26953125" style="143" customWidth="1"/>
    <col min="4100" max="4100" width="6.54296875" style="143" customWidth="1"/>
    <col min="4101" max="4101" width="18.26953125" style="143" customWidth="1"/>
    <col min="4102" max="4102" width="15.7265625" style="143" customWidth="1"/>
    <col min="4103" max="4103" width="35" style="143" bestFit="1" customWidth="1"/>
    <col min="4104" max="4104" width="15.54296875" style="143" customWidth="1"/>
    <col min="4105" max="4105" width="12.7265625" style="143" bestFit="1" customWidth="1"/>
    <col min="4106" max="4106" width="10.7265625" style="143" bestFit="1" customWidth="1"/>
    <col min="4107" max="4107" width="12.26953125" style="143" bestFit="1" customWidth="1"/>
    <col min="4108" max="4351" width="8.7265625" style="143"/>
    <col min="4352" max="4352" width="11.7265625" style="143" customWidth="1"/>
    <col min="4353" max="4353" width="16.26953125" style="143" customWidth="1"/>
    <col min="4354" max="4354" width="59.54296875" style="143" customWidth="1"/>
    <col min="4355" max="4355" width="8.26953125" style="143" customWidth="1"/>
    <col min="4356" max="4356" width="6.54296875" style="143" customWidth="1"/>
    <col min="4357" max="4357" width="18.26953125" style="143" customWidth="1"/>
    <col min="4358" max="4358" width="15.7265625" style="143" customWidth="1"/>
    <col min="4359" max="4359" width="35" style="143" bestFit="1" customWidth="1"/>
    <col min="4360" max="4360" width="15.54296875" style="143" customWidth="1"/>
    <col min="4361" max="4361" width="12.7265625" style="143" bestFit="1" customWidth="1"/>
    <col min="4362" max="4362" width="10.7265625" style="143" bestFit="1" customWidth="1"/>
    <col min="4363" max="4363" width="12.26953125" style="143" bestFit="1" customWidth="1"/>
    <col min="4364" max="4607" width="8.7265625" style="143"/>
    <col min="4608" max="4608" width="11.7265625" style="143" customWidth="1"/>
    <col min="4609" max="4609" width="16.26953125" style="143" customWidth="1"/>
    <col min="4610" max="4610" width="59.54296875" style="143" customWidth="1"/>
    <col min="4611" max="4611" width="8.26953125" style="143" customWidth="1"/>
    <col min="4612" max="4612" width="6.54296875" style="143" customWidth="1"/>
    <col min="4613" max="4613" width="18.26953125" style="143" customWidth="1"/>
    <col min="4614" max="4614" width="15.7265625" style="143" customWidth="1"/>
    <col min="4615" max="4615" width="35" style="143" bestFit="1" customWidth="1"/>
    <col min="4616" max="4616" width="15.54296875" style="143" customWidth="1"/>
    <col min="4617" max="4617" width="12.7265625" style="143" bestFit="1" customWidth="1"/>
    <col min="4618" max="4618" width="10.7265625" style="143" bestFit="1" customWidth="1"/>
    <col min="4619" max="4619" width="12.26953125" style="143" bestFit="1" customWidth="1"/>
    <col min="4620" max="4863" width="8.7265625" style="143"/>
    <col min="4864" max="4864" width="11.7265625" style="143" customWidth="1"/>
    <col min="4865" max="4865" width="16.26953125" style="143" customWidth="1"/>
    <col min="4866" max="4866" width="59.54296875" style="143" customWidth="1"/>
    <col min="4867" max="4867" width="8.26953125" style="143" customWidth="1"/>
    <col min="4868" max="4868" width="6.54296875" style="143" customWidth="1"/>
    <col min="4869" max="4869" width="18.26953125" style="143" customWidth="1"/>
    <col min="4870" max="4870" width="15.7265625" style="143" customWidth="1"/>
    <col min="4871" max="4871" width="35" style="143" bestFit="1" customWidth="1"/>
    <col min="4872" max="4872" width="15.54296875" style="143" customWidth="1"/>
    <col min="4873" max="4873" width="12.7265625" style="143" bestFit="1" customWidth="1"/>
    <col min="4874" max="4874" width="10.7265625" style="143" bestFit="1" customWidth="1"/>
    <col min="4875" max="4875" width="12.26953125" style="143" bestFit="1" customWidth="1"/>
    <col min="4876" max="5119" width="8.7265625" style="143"/>
    <col min="5120" max="5120" width="11.7265625" style="143" customWidth="1"/>
    <col min="5121" max="5121" width="16.26953125" style="143" customWidth="1"/>
    <col min="5122" max="5122" width="59.54296875" style="143" customWidth="1"/>
    <col min="5123" max="5123" width="8.26953125" style="143" customWidth="1"/>
    <col min="5124" max="5124" width="6.54296875" style="143" customWidth="1"/>
    <col min="5125" max="5125" width="18.26953125" style="143" customWidth="1"/>
    <col min="5126" max="5126" width="15.7265625" style="143" customWidth="1"/>
    <col min="5127" max="5127" width="35" style="143" bestFit="1" customWidth="1"/>
    <col min="5128" max="5128" width="15.54296875" style="143" customWidth="1"/>
    <col min="5129" max="5129" width="12.7265625" style="143" bestFit="1" customWidth="1"/>
    <col min="5130" max="5130" width="10.7265625" style="143" bestFit="1" customWidth="1"/>
    <col min="5131" max="5131" width="12.26953125" style="143" bestFit="1" customWidth="1"/>
    <col min="5132" max="5375" width="8.7265625" style="143"/>
    <col min="5376" max="5376" width="11.7265625" style="143" customWidth="1"/>
    <col min="5377" max="5377" width="16.26953125" style="143" customWidth="1"/>
    <col min="5378" max="5378" width="59.54296875" style="143" customWidth="1"/>
    <col min="5379" max="5379" width="8.26953125" style="143" customWidth="1"/>
    <col min="5380" max="5380" width="6.54296875" style="143" customWidth="1"/>
    <col min="5381" max="5381" width="18.26953125" style="143" customWidth="1"/>
    <col min="5382" max="5382" width="15.7265625" style="143" customWidth="1"/>
    <col min="5383" max="5383" width="35" style="143" bestFit="1" customWidth="1"/>
    <col min="5384" max="5384" width="15.54296875" style="143" customWidth="1"/>
    <col min="5385" max="5385" width="12.7265625" style="143" bestFit="1" customWidth="1"/>
    <col min="5386" max="5386" width="10.7265625" style="143" bestFit="1" customWidth="1"/>
    <col min="5387" max="5387" width="12.26953125" style="143" bestFit="1" customWidth="1"/>
    <col min="5388" max="5631" width="8.7265625" style="143"/>
    <col min="5632" max="5632" width="11.7265625" style="143" customWidth="1"/>
    <col min="5633" max="5633" width="16.26953125" style="143" customWidth="1"/>
    <col min="5634" max="5634" width="59.54296875" style="143" customWidth="1"/>
    <col min="5635" max="5635" width="8.26953125" style="143" customWidth="1"/>
    <col min="5636" max="5636" width="6.54296875" style="143" customWidth="1"/>
    <col min="5637" max="5637" width="18.26953125" style="143" customWidth="1"/>
    <col min="5638" max="5638" width="15.7265625" style="143" customWidth="1"/>
    <col min="5639" max="5639" width="35" style="143" bestFit="1" customWidth="1"/>
    <col min="5640" max="5640" width="15.54296875" style="143" customWidth="1"/>
    <col min="5641" max="5641" width="12.7265625" style="143" bestFit="1" customWidth="1"/>
    <col min="5642" max="5642" width="10.7265625" style="143" bestFit="1" customWidth="1"/>
    <col min="5643" max="5643" width="12.26953125" style="143" bestFit="1" customWidth="1"/>
    <col min="5644" max="5887" width="8.7265625" style="143"/>
    <col min="5888" max="5888" width="11.7265625" style="143" customWidth="1"/>
    <col min="5889" max="5889" width="16.26953125" style="143" customWidth="1"/>
    <col min="5890" max="5890" width="59.54296875" style="143" customWidth="1"/>
    <col min="5891" max="5891" width="8.26953125" style="143" customWidth="1"/>
    <col min="5892" max="5892" width="6.54296875" style="143" customWidth="1"/>
    <col min="5893" max="5893" width="18.26953125" style="143" customWidth="1"/>
    <col min="5894" max="5894" width="15.7265625" style="143" customWidth="1"/>
    <col min="5895" max="5895" width="35" style="143" bestFit="1" customWidth="1"/>
    <col min="5896" max="5896" width="15.54296875" style="143" customWidth="1"/>
    <col min="5897" max="5897" width="12.7265625" style="143" bestFit="1" customWidth="1"/>
    <col min="5898" max="5898" width="10.7265625" style="143" bestFit="1" customWidth="1"/>
    <col min="5899" max="5899" width="12.26953125" style="143" bestFit="1" customWidth="1"/>
    <col min="5900" max="6143" width="8.7265625" style="143"/>
    <col min="6144" max="6144" width="11.7265625" style="143" customWidth="1"/>
    <col min="6145" max="6145" width="16.26953125" style="143" customWidth="1"/>
    <col min="6146" max="6146" width="59.54296875" style="143" customWidth="1"/>
    <col min="6147" max="6147" width="8.26953125" style="143" customWidth="1"/>
    <col min="6148" max="6148" width="6.54296875" style="143" customWidth="1"/>
    <col min="6149" max="6149" width="18.26953125" style="143" customWidth="1"/>
    <col min="6150" max="6150" width="15.7265625" style="143" customWidth="1"/>
    <col min="6151" max="6151" width="35" style="143" bestFit="1" customWidth="1"/>
    <col min="6152" max="6152" width="15.54296875" style="143" customWidth="1"/>
    <col min="6153" max="6153" width="12.7265625" style="143" bestFit="1" customWidth="1"/>
    <col min="6154" max="6154" width="10.7265625" style="143" bestFit="1" customWidth="1"/>
    <col min="6155" max="6155" width="12.26953125" style="143" bestFit="1" customWidth="1"/>
    <col min="6156" max="6399" width="8.7265625" style="143"/>
    <col min="6400" max="6400" width="11.7265625" style="143" customWidth="1"/>
    <col min="6401" max="6401" width="16.26953125" style="143" customWidth="1"/>
    <col min="6402" max="6402" width="59.54296875" style="143" customWidth="1"/>
    <col min="6403" max="6403" width="8.26953125" style="143" customWidth="1"/>
    <col min="6404" max="6404" width="6.54296875" style="143" customWidth="1"/>
    <col min="6405" max="6405" width="18.26953125" style="143" customWidth="1"/>
    <col min="6406" max="6406" width="15.7265625" style="143" customWidth="1"/>
    <col min="6407" max="6407" width="35" style="143" bestFit="1" customWidth="1"/>
    <col min="6408" max="6408" width="15.54296875" style="143" customWidth="1"/>
    <col min="6409" max="6409" width="12.7265625" style="143" bestFit="1" customWidth="1"/>
    <col min="6410" max="6410" width="10.7265625" style="143" bestFit="1" customWidth="1"/>
    <col min="6411" max="6411" width="12.26953125" style="143" bestFit="1" customWidth="1"/>
    <col min="6412" max="6655" width="8.7265625" style="143"/>
    <col min="6656" max="6656" width="11.7265625" style="143" customWidth="1"/>
    <col min="6657" max="6657" width="16.26953125" style="143" customWidth="1"/>
    <col min="6658" max="6658" width="59.54296875" style="143" customWidth="1"/>
    <col min="6659" max="6659" width="8.26953125" style="143" customWidth="1"/>
    <col min="6660" max="6660" width="6.54296875" style="143" customWidth="1"/>
    <col min="6661" max="6661" width="18.26953125" style="143" customWidth="1"/>
    <col min="6662" max="6662" width="15.7265625" style="143" customWidth="1"/>
    <col min="6663" max="6663" width="35" style="143" bestFit="1" customWidth="1"/>
    <col min="6664" max="6664" width="15.54296875" style="143" customWidth="1"/>
    <col min="6665" max="6665" width="12.7265625" style="143" bestFit="1" customWidth="1"/>
    <col min="6666" max="6666" width="10.7265625" style="143" bestFit="1" customWidth="1"/>
    <col min="6667" max="6667" width="12.26953125" style="143" bestFit="1" customWidth="1"/>
    <col min="6668" max="6911" width="8.7265625" style="143"/>
    <col min="6912" max="6912" width="11.7265625" style="143" customWidth="1"/>
    <col min="6913" max="6913" width="16.26953125" style="143" customWidth="1"/>
    <col min="6914" max="6914" width="59.54296875" style="143" customWidth="1"/>
    <col min="6915" max="6915" width="8.26953125" style="143" customWidth="1"/>
    <col min="6916" max="6916" width="6.54296875" style="143" customWidth="1"/>
    <col min="6917" max="6917" width="18.26953125" style="143" customWidth="1"/>
    <col min="6918" max="6918" width="15.7265625" style="143" customWidth="1"/>
    <col min="6919" max="6919" width="35" style="143" bestFit="1" customWidth="1"/>
    <col min="6920" max="6920" width="15.54296875" style="143" customWidth="1"/>
    <col min="6921" max="6921" width="12.7265625" style="143" bestFit="1" customWidth="1"/>
    <col min="6922" max="6922" width="10.7265625" style="143" bestFit="1" customWidth="1"/>
    <col min="6923" max="6923" width="12.26953125" style="143" bestFit="1" customWidth="1"/>
    <col min="6924" max="7167" width="8.7265625" style="143"/>
    <col min="7168" max="7168" width="11.7265625" style="143" customWidth="1"/>
    <col min="7169" max="7169" width="16.26953125" style="143" customWidth="1"/>
    <col min="7170" max="7170" width="59.54296875" style="143" customWidth="1"/>
    <col min="7171" max="7171" width="8.26953125" style="143" customWidth="1"/>
    <col min="7172" max="7172" width="6.54296875" style="143" customWidth="1"/>
    <col min="7173" max="7173" width="18.26953125" style="143" customWidth="1"/>
    <col min="7174" max="7174" width="15.7265625" style="143" customWidth="1"/>
    <col min="7175" max="7175" width="35" style="143" bestFit="1" customWidth="1"/>
    <col min="7176" max="7176" width="15.54296875" style="143" customWidth="1"/>
    <col min="7177" max="7177" width="12.7265625" style="143" bestFit="1" customWidth="1"/>
    <col min="7178" max="7178" width="10.7265625" style="143" bestFit="1" customWidth="1"/>
    <col min="7179" max="7179" width="12.26953125" style="143" bestFit="1" customWidth="1"/>
    <col min="7180" max="7423" width="8.7265625" style="143"/>
    <col min="7424" max="7424" width="11.7265625" style="143" customWidth="1"/>
    <col min="7425" max="7425" width="16.26953125" style="143" customWidth="1"/>
    <col min="7426" max="7426" width="59.54296875" style="143" customWidth="1"/>
    <col min="7427" max="7427" width="8.26953125" style="143" customWidth="1"/>
    <col min="7428" max="7428" width="6.54296875" style="143" customWidth="1"/>
    <col min="7429" max="7429" width="18.26953125" style="143" customWidth="1"/>
    <col min="7430" max="7430" width="15.7265625" style="143" customWidth="1"/>
    <col min="7431" max="7431" width="35" style="143" bestFit="1" customWidth="1"/>
    <col min="7432" max="7432" width="15.54296875" style="143" customWidth="1"/>
    <col min="7433" max="7433" width="12.7265625" style="143" bestFit="1" customWidth="1"/>
    <col min="7434" max="7434" width="10.7265625" style="143" bestFit="1" customWidth="1"/>
    <col min="7435" max="7435" width="12.26953125" style="143" bestFit="1" customWidth="1"/>
    <col min="7436" max="7679" width="8.7265625" style="143"/>
    <col min="7680" max="7680" width="11.7265625" style="143" customWidth="1"/>
    <col min="7681" max="7681" width="16.26953125" style="143" customWidth="1"/>
    <col min="7682" max="7682" width="59.54296875" style="143" customWidth="1"/>
    <col min="7683" max="7683" width="8.26953125" style="143" customWidth="1"/>
    <col min="7684" max="7684" width="6.54296875" style="143" customWidth="1"/>
    <col min="7685" max="7685" width="18.26953125" style="143" customWidth="1"/>
    <col min="7686" max="7686" width="15.7265625" style="143" customWidth="1"/>
    <col min="7687" max="7687" width="35" style="143" bestFit="1" customWidth="1"/>
    <col min="7688" max="7688" width="15.54296875" style="143" customWidth="1"/>
    <col min="7689" max="7689" width="12.7265625" style="143" bestFit="1" customWidth="1"/>
    <col min="7690" max="7690" width="10.7265625" style="143" bestFit="1" customWidth="1"/>
    <col min="7691" max="7691" width="12.26953125" style="143" bestFit="1" customWidth="1"/>
    <col min="7692" max="7935" width="8.7265625" style="143"/>
    <col min="7936" max="7936" width="11.7265625" style="143" customWidth="1"/>
    <col min="7937" max="7937" width="16.26953125" style="143" customWidth="1"/>
    <col min="7938" max="7938" width="59.54296875" style="143" customWidth="1"/>
    <col min="7939" max="7939" width="8.26953125" style="143" customWidth="1"/>
    <col min="7940" max="7940" width="6.54296875" style="143" customWidth="1"/>
    <col min="7941" max="7941" width="18.26953125" style="143" customWidth="1"/>
    <col min="7942" max="7942" width="15.7265625" style="143" customWidth="1"/>
    <col min="7943" max="7943" width="35" style="143" bestFit="1" customWidth="1"/>
    <col min="7944" max="7944" width="15.54296875" style="143" customWidth="1"/>
    <col min="7945" max="7945" width="12.7265625" style="143" bestFit="1" customWidth="1"/>
    <col min="7946" max="7946" width="10.7265625" style="143" bestFit="1" customWidth="1"/>
    <col min="7947" max="7947" width="12.26953125" style="143" bestFit="1" customWidth="1"/>
    <col min="7948" max="8191" width="8.7265625" style="143"/>
    <col min="8192" max="8192" width="11.7265625" style="143" customWidth="1"/>
    <col min="8193" max="8193" width="16.26953125" style="143" customWidth="1"/>
    <col min="8194" max="8194" width="59.54296875" style="143" customWidth="1"/>
    <col min="8195" max="8195" width="8.26953125" style="143" customWidth="1"/>
    <col min="8196" max="8196" width="6.54296875" style="143" customWidth="1"/>
    <col min="8197" max="8197" width="18.26953125" style="143" customWidth="1"/>
    <col min="8198" max="8198" width="15.7265625" style="143" customWidth="1"/>
    <col min="8199" max="8199" width="35" style="143" bestFit="1" customWidth="1"/>
    <col min="8200" max="8200" width="15.54296875" style="143" customWidth="1"/>
    <col min="8201" max="8201" width="12.7265625" style="143" bestFit="1" customWidth="1"/>
    <col min="8202" max="8202" width="10.7265625" style="143" bestFit="1" customWidth="1"/>
    <col min="8203" max="8203" width="12.26953125" style="143" bestFit="1" customWidth="1"/>
    <col min="8204" max="8447" width="8.7265625" style="143"/>
    <col min="8448" max="8448" width="11.7265625" style="143" customWidth="1"/>
    <col min="8449" max="8449" width="16.26953125" style="143" customWidth="1"/>
    <col min="8450" max="8450" width="59.54296875" style="143" customWidth="1"/>
    <col min="8451" max="8451" width="8.26953125" style="143" customWidth="1"/>
    <col min="8452" max="8452" width="6.54296875" style="143" customWidth="1"/>
    <col min="8453" max="8453" width="18.26953125" style="143" customWidth="1"/>
    <col min="8454" max="8454" width="15.7265625" style="143" customWidth="1"/>
    <col min="8455" max="8455" width="35" style="143" bestFit="1" customWidth="1"/>
    <col min="8456" max="8456" width="15.54296875" style="143" customWidth="1"/>
    <col min="8457" max="8457" width="12.7265625" style="143" bestFit="1" customWidth="1"/>
    <col min="8458" max="8458" width="10.7265625" style="143" bestFit="1" customWidth="1"/>
    <col min="8459" max="8459" width="12.26953125" style="143" bestFit="1" customWidth="1"/>
    <col min="8460" max="8703" width="8.7265625" style="143"/>
    <col min="8704" max="8704" width="11.7265625" style="143" customWidth="1"/>
    <col min="8705" max="8705" width="16.26953125" style="143" customWidth="1"/>
    <col min="8706" max="8706" width="59.54296875" style="143" customWidth="1"/>
    <col min="8707" max="8707" width="8.26953125" style="143" customWidth="1"/>
    <col min="8708" max="8708" width="6.54296875" style="143" customWidth="1"/>
    <col min="8709" max="8709" width="18.26953125" style="143" customWidth="1"/>
    <col min="8710" max="8710" width="15.7265625" style="143" customWidth="1"/>
    <col min="8711" max="8711" width="35" style="143" bestFit="1" customWidth="1"/>
    <col min="8712" max="8712" width="15.54296875" style="143" customWidth="1"/>
    <col min="8713" max="8713" width="12.7265625" style="143" bestFit="1" customWidth="1"/>
    <col min="8714" max="8714" width="10.7265625" style="143" bestFit="1" customWidth="1"/>
    <col min="8715" max="8715" width="12.26953125" style="143" bestFit="1" customWidth="1"/>
    <col min="8716" max="8959" width="8.7265625" style="143"/>
    <col min="8960" max="8960" width="11.7265625" style="143" customWidth="1"/>
    <col min="8961" max="8961" width="16.26953125" style="143" customWidth="1"/>
    <col min="8962" max="8962" width="59.54296875" style="143" customWidth="1"/>
    <col min="8963" max="8963" width="8.26953125" style="143" customWidth="1"/>
    <col min="8964" max="8964" width="6.54296875" style="143" customWidth="1"/>
    <col min="8965" max="8965" width="18.26953125" style="143" customWidth="1"/>
    <col min="8966" max="8966" width="15.7265625" style="143" customWidth="1"/>
    <col min="8967" max="8967" width="35" style="143" bestFit="1" customWidth="1"/>
    <col min="8968" max="8968" width="15.54296875" style="143" customWidth="1"/>
    <col min="8969" max="8969" width="12.7265625" style="143" bestFit="1" customWidth="1"/>
    <col min="8970" max="8970" width="10.7265625" style="143" bestFit="1" customWidth="1"/>
    <col min="8971" max="8971" width="12.26953125" style="143" bestFit="1" customWidth="1"/>
    <col min="8972" max="9215" width="8.7265625" style="143"/>
    <col min="9216" max="9216" width="11.7265625" style="143" customWidth="1"/>
    <col min="9217" max="9217" width="16.26953125" style="143" customWidth="1"/>
    <col min="9218" max="9218" width="59.54296875" style="143" customWidth="1"/>
    <col min="9219" max="9219" width="8.26953125" style="143" customWidth="1"/>
    <col min="9220" max="9220" width="6.54296875" style="143" customWidth="1"/>
    <col min="9221" max="9221" width="18.26953125" style="143" customWidth="1"/>
    <col min="9222" max="9222" width="15.7265625" style="143" customWidth="1"/>
    <col min="9223" max="9223" width="35" style="143" bestFit="1" customWidth="1"/>
    <col min="9224" max="9224" width="15.54296875" style="143" customWidth="1"/>
    <col min="9225" max="9225" width="12.7265625" style="143" bestFit="1" customWidth="1"/>
    <col min="9226" max="9226" width="10.7265625" style="143" bestFit="1" customWidth="1"/>
    <col min="9227" max="9227" width="12.26953125" style="143" bestFit="1" customWidth="1"/>
    <col min="9228" max="9471" width="8.7265625" style="143"/>
    <col min="9472" max="9472" width="11.7265625" style="143" customWidth="1"/>
    <col min="9473" max="9473" width="16.26953125" style="143" customWidth="1"/>
    <col min="9474" max="9474" width="59.54296875" style="143" customWidth="1"/>
    <col min="9475" max="9475" width="8.26953125" style="143" customWidth="1"/>
    <col min="9476" max="9476" width="6.54296875" style="143" customWidth="1"/>
    <col min="9477" max="9477" width="18.26953125" style="143" customWidth="1"/>
    <col min="9478" max="9478" width="15.7265625" style="143" customWidth="1"/>
    <col min="9479" max="9479" width="35" style="143" bestFit="1" customWidth="1"/>
    <col min="9480" max="9480" width="15.54296875" style="143" customWidth="1"/>
    <col min="9481" max="9481" width="12.7265625" style="143" bestFit="1" customWidth="1"/>
    <col min="9482" max="9482" width="10.7265625" style="143" bestFit="1" customWidth="1"/>
    <col min="9483" max="9483" width="12.26953125" style="143" bestFit="1" customWidth="1"/>
    <col min="9484" max="9727" width="8.7265625" style="143"/>
    <col min="9728" max="9728" width="11.7265625" style="143" customWidth="1"/>
    <col min="9729" max="9729" width="16.26953125" style="143" customWidth="1"/>
    <col min="9730" max="9730" width="59.54296875" style="143" customWidth="1"/>
    <col min="9731" max="9731" width="8.26953125" style="143" customWidth="1"/>
    <col min="9732" max="9732" width="6.54296875" style="143" customWidth="1"/>
    <col min="9733" max="9733" width="18.26953125" style="143" customWidth="1"/>
    <col min="9734" max="9734" width="15.7265625" style="143" customWidth="1"/>
    <col min="9735" max="9735" width="35" style="143" bestFit="1" customWidth="1"/>
    <col min="9736" max="9736" width="15.54296875" style="143" customWidth="1"/>
    <col min="9737" max="9737" width="12.7265625" style="143" bestFit="1" customWidth="1"/>
    <col min="9738" max="9738" width="10.7265625" style="143" bestFit="1" customWidth="1"/>
    <col min="9739" max="9739" width="12.26953125" style="143" bestFit="1" customWidth="1"/>
    <col min="9740" max="9983" width="8.7265625" style="143"/>
    <col min="9984" max="9984" width="11.7265625" style="143" customWidth="1"/>
    <col min="9985" max="9985" width="16.26953125" style="143" customWidth="1"/>
    <col min="9986" max="9986" width="59.54296875" style="143" customWidth="1"/>
    <col min="9987" max="9987" width="8.26953125" style="143" customWidth="1"/>
    <col min="9988" max="9988" width="6.54296875" style="143" customWidth="1"/>
    <col min="9989" max="9989" width="18.26953125" style="143" customWidth="1"/>
    <col min="9990" max="9990" width="15.7265625" style="143" customWidth="1"/>
    <col min="9991" max="9991" width="35" style="143" bestFit="1" customWidth="1"/>
    <col min="9992" max="9992" width="15.54296875" style="143" customWidth="1"/>
    <col min="9993" max="9993" width="12.7265625" style="143" bestFit="1" customWidth="1"/>
    <col min="9994" max="9994" width="10.7265625" style="143" bestFit="1" customWidth="1"/>
    <col min="9995" max="9995" width="12.26953125" style="143" bestFit="1" customWidth="1"/>
    <col min="9996" max="10239" width="8.7265625" style="143"/>
    <col min="10240" max="10240" width="11.7265625" style="143" customWidth="1"/>
    <col min="10241" max="10241" width="16.26953125" style="143" customWidth="1"/>
    <col min="10242" max="10242" width="59.54296875" style="143" customWidth="1"/>
    <col min="10243" max="10243" width="8.26953125" style="143" customWidth="1"/>
    <col min="10244" max="10244" width="6.54296875" style="143" customWidth="1"/>
    <col min="10245" max="10245" width="18.26953125" style="143" customWidth="1"/>
    <col min="10246" max="10246" width="15.7265625" style="143" customWidth="1"/>
    <col min="10247" max="10247" width="35" style="143" bestFit="1" customWidth="1"/>
    <col min="10248" max="10248" width="15.54296875" style="143" customWidth="1"/>
    <col min="10249" max="10249" width="12.7265625" style="143" bestFit="1" customWidth="1"/>
    <col min="10250" max="10250" width="10.7265625" style="143" bestFit="1" customWidth="1"/>
    <col min="10251" max="10251" width="12.26953125" style="143" bestFit="1" customWidth="1"/>
    <col min="10252" max="10495" width="8.7265625" style="143"/>
    <col min="10496" max="10496" width="11.7265625" style="143" customWidth="1"/>
    <col min="10497" max="10497" width="16.26953125" style="143" customWidth="1"/>
    <col min="10498" max="10498" width="59.54296875" style="143" customWidth="1"/>
    <col min="10499" max="10499" width="8.26953125" style="143" customWidth="1"/>
    <col min="10500" max="10500" width="6.54296875" style="143" customWidth="1"/>
    <col min="10501" max="10501" width="18.26953125" style="143" customWidth="1"/>
    <col min="10502" max="10502" width="15.7265625" style="143" customWidth="1"/>
    <col min="10503" max="10503" width="35" style="143" bestFit="1" customWidth="1"/>
    <col min="10504" max="10504" width="15.54296875" style="143" customWidth="1"/>
    <col min="10505" max="10505" width="12.7265625" style="143" bestFit="1" customWidth="1"/>
    <col min="10506" max="10506" width="10.7265625" style="143" bestFit="1" customWidth="1"/>
    <col min="10507" max="10507" width="12.26953125" style="143" bestFit="1" customWidth="1"/>
    <col min="10508" max="10751" width="8.7265625" style="143"/>
    <col min="10752" max="10752" width="11.7265625" style="143" customWidth="1"/>
    <col min="10753" max="10753" width="16.26953125" style="143" customWidth="1"/>
    <col min="10754" max="10754" width="59.54296875" style="143" customWidth="1"/>
    <col min="10755" max="10755" width="8.26953125" style="143" customWidth="1"/>
    <col min="10756" max="10756" width="6.54296875" style="143" customWidth="1"/>
    <col min="10757" max="10757" width="18.26953125" style="143" customWidth="1"/>
    <col min="10758" max="10758" width="15.7265625" style="143" customWidth="1"/>
    <col min="10759" max="10759" width="35" style="143" bestFit="1" customWidth="1"/>
    <col min="10760" max="10760" width="15.54296875" style="143" customWidth="1"/>
    <col min="10761" max="10761" width="12.7265625" style="143" bestFit="1" customWidth="1"/>
    <col min="10762" max="10762" width="10.7265625" style="143" bestFit="1" customWidth="1"/>
    <col min="10763" max="10763" width="12.26953125" style="143" bestFit="1" customWidth="1"/>
    <col min="10764" max="11007" width="8.7265625" style="143"/>
    <col min="11008" max="11008" width="11.7265625" style="143" customWidth="1"/>
    <col min="11009" max="11009" width="16.26953125" style="143" customWidth="1"/>
    <col min="11010" max="11010" width="59.54296875" style="143" customWidth="1"/>
    <col min="11011" max="11011" width="8.26953125" style="143" customWidth="1"/>
    <col min="11012" max="11012" width="6.54296875" style="143" customWidth="1"/>
    <col min="11013" max="11013" width="18.26953125" style="143" customWidth="1"/>
    <col min="11014" max="11014" width="15.7265625" style="143" customWidth="1"/>
    <col min="11015" max="11015" width="35" style="143" bestFit="1" customWidth="1"/>
    <col min="11016" max="11016" width="15.54296875" style="143" customWidth="1"/>
    <col min="11017" max="11017" width="12.7265625" style="143" bestFit="1" customWidth="1"/>
    <col min="11018" max="11018" width="10.7265625" style="143" bestFit="1" customWidth="1"/>
    <col min="11019" max="11019" width="12.26953125" style="143" bestFit="1" customWidth="1"/>
    <col min="11020" max="11263" width="8.7265625" style="143"/>
    <col min="11264" max="11264" width="11.7265625" style="143" customWidth="1"/>
    <col min="11265" max="11265" width="16.26953125" style="143" customWidth="1"/>
    <col min="11266" max="11266" width="59.54296875" style="143" customWidth="1"/>
    <col min="11267" max="11267" width="8.26953125" style="143" customWidth="1"/>
    <col min="11268" max="11268" width="6.54296875" style="143" customWidth="1"/>
    <col min="11269" max="11269" width="18.26953125" style="143" customWidth="1"/>
    <col min="11270" max="11270" width="15.7265625" style="143" customWidth="1"/>
    <col min="11271" max="11271" width="35" style="143" bestFit="1" customWidth="1"/>
    <col min="11272" max="11272" width="15.54296875" style="143" customWidth="1"/>
    <col min="11273" max="11273" width="12.7265625" style="143" bestFit="1" customWidth="1"/>
    <col min="11274" max="11274" width="10.7265625" style="143" bestFit="1" customWidth="1"/>
    <col min="11275" max="11275" width="12.26953125" style="143" bestFit="1" customWidth="1"/>
    <col min="11276" max="11519" width="8.7265625" style="143"/>
    <col min="11520" max="11520" width="11.7265625" style="143" customWidth="1"/>
    <col min="11521" max="11521" width="16.26953125" style="143" customWidth="1"/>
    <col min="11522" max="11522" width="59.54296875" style="143" customWidth="1"/>
    <col min="11523" max="11523" width="8.26953125" style="143" customWidth="1"/>
    <col min="11524" max="11524" width="6.54296875" style="143" customWidth="1"/>
    <col min="11525" max="11525" width="18.26953125" style="143" customWidth="1"/>
    <col min="11526" max="11526" width="15.7265625" style="143" customWidth="1"/>
    <col min="11527" max="11527" width="35" style="143" bestFit="1" customWidth="1"/>
    <col min="11528" max="11528" width="15.54296875" style="143" customWidth="1"/>
    <col min="11529" max="11529" width="12.7265625" style="143" bestFit="1" customWidth="1"/>
    <col min="11530" max="11530" width="10.7265625" style="143" bestFit="1" customWidth="1"/>
    <col min="11531" max="11531" width="12.26953125" style="143" bestFit="1" customWidth="1"/>
    <col min="11532" max="11775" width="8.7265625" style="143"/>
    <col min="11776" max="11776" width="11.7265625" style="143" customWidth="1"/>
    <col min="11777" max="11777" width="16.26953125" style="143" customWidth="1"/>
    <col min="11778" max="11778" width="59.54296875" style="143" customWidth="1"/>
    <col min="11779" max="11779" width="8.26953125" style="143" customWidth="1"/>
    <col min="11780" max="11780" width="6.54296875" style="143" customWidth="1"/>
    <col min="11781" max="11781" width="18.26953125" style="143" customWidth="1"/>
    <col min="11782" max="11782" width="15.7265625" style="143" customWidth="1"/>
    <col min="11783" max="11783" width="35" style="143" bestFit="1" customWidth="1"/>
    <col min="11784" max="11784" width="15.54296875" style="143" customWidth="1"/>
    <col min="11785" max="11785" width="12.7265625" style="143" bestFit="1" customWidth="1"/>
    <col min="11786" max="11786" width="10.7265625" style="143" bestFit="1" customWidth="1"/>
    <col min="11787" max="11787" width="12.26953125" style="143" bestFit="1" customWidth="1"/>
    <col min="11788" max="12031" width="8.7265625" style="143"/>
    <col min="12032" max="12032" width="11.7265625" style="143" customWidth="1"/>
    <col min="12033" max="12033" width="16.26953125" style="143" customWidth="1"/>
    <col min="12034" max="12034" width="59.54296875" style="143" customWidth="1"/>
    <col min="12035" max="12035" width="8.26953125" style="143" customWidth="1"/>
    <col min="12036" max="12036" width="6.54296875" style="143" customWidth="1"/>
    <col min="12037" max="12037" width="18.26953125" style="143" customWidth="1"/>
    <col min="12038" max="12038" width="15.7265625" style="143" customWidth="1"/>
    <col min="12039" max="12039" width="35" style="143" bestFit="1" customWidth="1"/>
    <col min="12040" max="12040" width="15.54296875" style="143" customWidth="1"/>
    <col min="12041" max="12041" width="12.7265625" style="143" bestFit="1" customWidth="1"/>
    <col min="12042" max="12042" width="10.7265625" style="143" bestFit="1" customWidth="1"/>
    <col min="12043" max="12043" width="12.26953125" style="143" bestFit="1" customWidth="1"/>
    <col min="12044" max="12287" width="8.7265625" style="143"/>
    <col min="12288" max="12288" width="11.7265625" style="143" customWidth="1"/>
    <col min="12289" max="12289" width="16.26953125" style="143" customWidth="1"/>
    <col min="12290" max="12290" width="59.54296875" style="143" customWidth="1"/>
    <col min="12291" max="12291" width="8.26953125" style="143" customWidth="1"/>
    <col min="12292" max="12292" width="6.54296875" style="143" customWidth="1"/>
    <col min="12293" max="12293" width="18.26953125" style="143" customWidth="1"/>
    <col min="12294" max="12294" width="15.7265625" style="143" customWidth="1"/>
    <col min="12295" max="12295" width="35" style="143" bestFit="1" customWidth="1"/>
    <col min="12296" max="12296" width="15.54296875" style="143" customWidth="1"/>
    <col min="12297" max="12297" width="12.7265625" style="143" bestFit="1" customWidth="1"/>
    <col min="12298" max="12298" width="10.7265625" style="143" bestFit="1" customWidth="1"/>
    <col min="12299" max="12299" width="12.26953125" style="143" bestFit="1" customWidth="1"/>
    <col min="12300" max="12543" width="8.7265625" style="143"/>
    <col min="12544" max="12544" width="11.7265625" style="143" customWidth="1"/>
    <col min="12545" max="12545" width="16.26953125" style="143" customWidth="1"/>
    <col min="12546" max="12546" width="59.54296875" style="143" customWidth="1"/>
    <col min="12547" max="12547" width="8.26953125" style="143" customWidth="1"/>
    <col min="12548" max="12548" width="6.54296875" style="143" customWidth="1"/>
    <col min="12549" max="12549" width="18.26953125" style="143" customWidth="1"/>
    <col min="12550" max="12550" width="15.7265625" style="143" customWidth="1"/>
    <col min="12551" max="12551" width="35" style="143" bestFit="1" customWidth="1"/>
    <col min="12552" max="12552" width="15.54296875" style="143" customWidth="1"/>
    <col min="12553" max="12553" width="12.7265625" style="143" bestFit="1" customWidth="1"/>
    <col min="12554" max="12554" width="10.7265625" style="143" bestFit="1" customWidth="1"/>
    <col min="12555" max="12555" width="12.26953125" style="143" bestFit="1" customWidth="1"/>
    <col min="12556" max="12799" width="8.7265625" style="143"/>
    <col min="12800" max="12800" width="11.7265625" style="143" customWidth="1"/>
    <col min="12801" max="12801" width="16.26953125" style="143" customWidth="1"/>
    <col min="12802" max="12802" width="59.54296875" style="143" customWidth="1"/>
    <col min="12803" max="12803" width="8.26953125" style="143" customWidth="1"/>
    <col min="12804" max="12804" width="6.54296875" style="143" customWidth="1"/>
    <col min="12805" max="12805" width="18.26953125" style="143" customWidth="1"/>
    <col min="12806" max="12806" width="15.7265625" style="143" customWidth="1"/>
    <col min="12807" max="12807" width="35" style="143" bestFit="1" customWidth="1"/>
    <col min="12808" max="12808" width="15.54296875" style="143" customWidth="1"/>
    <col min="12809" max="12809" width="12.7265625" style="143" bestFit="1" customWidth="1"/>
    <col min="12810" max="12810" width="10.7265625" style="143" bestFit="1" customWidth="1"/>
    <col min="12811" max="12811" width="12.26953125" style="143" bestFit="1" customWidth="1"/>
    <col min="12812" max="13055" width="8.7265625" style="143"/>
    <col min="13056" max="13056" width="11.7265625" style="143" customWidth="1"/>
    <col min="13057" max="13057" width="16.26953125" style="143" customWidth="1"/>
    <col min="13058" max="13058" width="59.54296875" style="143" customWidth="1"/>
    <col min="13059" max="13059" width="8.26953125" style="143" customWidth="1"/>
    <col min="13060" max="13060" width="6.54296875" style="143" customWidth="1"/>
    <col min="13061" max="13061" width="18.26953125" style="143" customWidth="1"/>
    <col min="13062" max="13062" width="15.7265625" style="143" customWidth="1"/>
    <col min="13063" max="13063" width="35" style="143" bestFit="1" customWidth="1"/>
    <col min="13064" max="13064" width="15.54296875" style="143" customWidth="1"/>
    <col min="13065" max="13065" width="12.7265625" style="143" bestFit="1" customWidth="1"/>
    <col min="13066" max="13066" width="10.7265625" style="143" bestFit="1" customWidth="1"/>
    <col min="13067" max="13067" width="12.26953125" style="143" bestFit="1" customWidth="1"/>
    <col min="13068" max="13311" width="8.7265625" style="143"/>
    <col min="13312" max="13312" width="11.7265625" style="143" customWidth="1"/>
    <col min="13313" max="13313" width="16.26953125" style="143" customWidth="1"/>
    <col min="13314" max="13314" width="59.54296875" style="143" customWidth="1"/>
    <col min="13315" max="13315" width="8.26953125" style="143" customWidth="1"/>
    <col min="13316" max="13316" width="6.54296875" style="143" customWidth="1"/>
    <col min="13317" max="13317" width="18.26953125" style="143" customWidth="1"/>
    <col min="13318" max="13318" width="15.7265625" style="143" customWidth="1"/>
    <col min="13319" max="13319" width="35" style="143" bestFit="1" customWidth="1"/>
    <col min="13320" max="13320" width="15.54296875" style="143" customWidth="1"/>
    <col min="13321" max="13321" width="12.7265625" style="143" bestFit="1" customWidth="1"/>
    <col min="13322" max="13322" width="10.7265625" style="143" bestFit="1" customWidth="1"/>
    <col min="13323" max="13323" width="12.26953125" style="143" bestFit="1" customWidth="1"/>
    <col min="13324" max="13567" width="8.7265625" style="143"/>
    <col min="13568" max="13568" width="11.7265625" style="143" customWidth="1"/>
    <col min="13569" max="13569" width="16.26953125" style="143" customWidth="1"/>
    <col min="13570" max="13570" width="59.54296875" style="143" customWidth="1"/>
    <col min="13571" max="13571" width="8.26953125" style="143" customWidth="1"/>
    <col min="13572" max="13572" width="6.54296875" style="143" customWidth="1"/>
    <col min="13573" max="13573" width="18.26953125" style="143" customWidth="1"/>
    <col min="13574" max="13574" width="15.7265625" style="143" customWidth="1"/>
    <col min="13575" max="13575" width="35" style="143" bestFit="1" customWidth="1"/>
    <col min="13576" max="13576" width="15.54296875" style="143" customWidth="1"/>
    <col min="13577" max="13577" width="12.7265625" style="143" bestFit="1" customWidth="1"/>
    <col min="13578" max="13578" width="10.7265625" style="143" bestFit="1" customWidth="1"/>
    <col min="13579" max="13579" width="12.26953125" style="143" bestFit="1" customWidth="1"/>
    <col min="13580" max="13823" width="8.7265625" style="143"/>
    <col min="13824" max="13824" width="11.7265625" style="143" customWidth="1"/>
    <col min="13825" max="13825" width="16.26953125" style="143" customWidth="1"/>
    <col min="13826" max="13826" width="59.54296875" style="143" customWidth="1"/>
    <col min="13827" max="13827" width="8.26953125" style="143" customWidth="1"/>
    <col min="13828" max="13828" width="6.54296875" style="143" customWidth="1"/>
    <col min="13829" max="13829" width="18.26953125" style="143" customWidth="1"/>
    <col min="13830" max="13830" width="15.7265625" style="143" customWidth="1"/>
    <col min="13831" max="13831" width="35" style="143" bestFit="1" customWidth="1"/>
    <col min="13832" max="13832" width="15.54296875" style="143" customWidth="1"/>
    <col min="13833" max="13833" width="12.7265625" style="143" bestFit="1" customWidth="1"/>
    <col min="13834" max="13834" width="10.7265625" style="143" bestFit="1" customWidth="1"/>
    <col min="13835" max="13835" width="12.26953125" style="143" bestFit="1" customWidth="1"/>
    <col min="13836" max="14079" width="8.7265625" style="143"/>
    <col min="14080" max="14080" width="11.7265625" style="143" customWidth="1"/>
    <col min="14081" max="14081" width="16.26953125" style="143" customWidth="1"/>
    <col min="14082" max="14082" width="59.54296875" style="143" customWidth="1"/>
    <col min="14083" max="14083" width="8.26953125" style="143" customWidth="1"/>
    <col min="14084" max="14084" width="6.54296875" style="143" customWidth="1"/>
    <col min="14085" max="14085" width="18.26953125" style="143" customWidth="1"/>
    <col min="14086" max="14086" width="15.7265625" style="143" customWidth="1"/>
    <col min="14087" max="14087" width="35" style="143" bestFit="1" customWidth="1"/>
    <col min="14088" max="14088" width="15.54296875" style="143" customWidth="1"/>
    <col min="14089" max="14089" width="12.7265625" style="143" bestFit="1" customWidth="1"/>
    <col min="14090" max="14090" width="10.7265625" style="143" bestFit="1" customWidth="1"/>
    <col min="14091" max="14091" width="12.26953125" style="143" bestFit="1" customWidth="1"/>
    <col min="14092" max="14335" width="8.7265625" style="143"/>
    <col min="14336" max="14336" width="11.7265625" style="143" customWidth="1"/>
    <col min="14337" max="14337" width="16.26953125" style="143" customWidth="1"/>
    <col min="14338" max="14338" width="59.54296875" style="143" customWidth="1"/>
    <col min="14339" max="14339" width="8.26953125" style="143" customWidth="1"/>
    <col min="14340" max="14340" width="6.54296875" style="143" customWidth="1"/>
    <col min="14341" max="14341" width="18.26953125" style="143" customWidth="1"/>
    <col min="14342" max="14342" width="15.7265625" style="143" customWidth="1"/>
    <col min="14343" max="14343" width="35" style="143" bestFit="1" customWidth="1"/>
    <col min="14344" max="14344" width="15.54296875" style="143" customWidth="1"/>
    <col min="14345" max="14345" width="12.7265625" style="143" bestFit="1" customWidth="1"/>
    <col min="14346" max="14346" width="10.7265625" style="143" bestFit="1" customWidth="1"/>
    <col min="14347" max="14347" width="12.26953125" style="143" bestFit="1" customWidth="1"/>
    <col min="14348" max="14591" width="8.7265625" style="143"/>
    <col min="14592" max="14592" width="11.7265625" style="143" customWidth="1"/>
    <col min="14593" max="14593" width="16.26953125" style="143" customWidth="1"/>
    <col min="14594" max="14594" width="59.54296875" style="143" customWidth="1"/>
    <col min="14595" max="14595" width="8.26953125" style="143" customWidth="1"/>
    <col min="14596" max="14596" width="6.54296875" style="143" customWidth="1"/>
    <col min="14597" max="14597" width="18.26953125" style="143" customWidth="1"/>
    <col min="14598" max="14598" width="15.7265625" style="143" customWidth="1"/>
    <col min="14599" max="14599" width="35" style="143" bestFit="1" customWidth="1"/>
    <col min="14600" max="14600" width="15.54296875" style="143" customWidth="1"/>
    <col min="14601" max="14601" width="12.7265625" style="143" bestFit="1" customWidth="1"/>
    <col min="14602" max="14602" width="10.7265625" style="143" bestFit="1" customWidth="1"/>
    <col min="14603" max="14603" width="12.26953125" style="143" bestFit="1" customWidth="1"/>
    <col min="14604" max="14847" width="8.7265625" style="143"/>
    <col min="14848" max="14848" width="11.7265625" style="143" customWidth="1"/>
    <col min="14849" max="14849" width="16.26953125" style="143" customWidth="1"/>
    <col min="14850" max="14850" width="59.54296875" style="143" customWidth="1"/>
    <col min="14851" max="14851" width="8.26953125" style="143" customWidth="1"/>
    <col min="14852" max="14852" width="6.54296875" style="143" customWidth="1"/>
    <col min="14853" max="14853" width="18.26953125" style="143" customWidth="1"/>
    <col min="14854" max="14854" width="15.7265625" style="143" customWidth="1"/>
    <col min="14855" max="14855" width="35" style="143" bestFit="1" customWidth="1"/>
    <col min="14856" max="14856" width="15.54296875" style="143" customWidth="1"/>
    <col min="14857" max="14857" width="12.7265625" style="143" bestFit="1" customWidth="1"/>
    <col min="14858" max="14858" width="10.7265625" style="143" bestFit="1" customWidth="1"/>
    <col min="14859" max="14859" width="12.26953125" style="143" bestFit="1" customWidth="1"/>
    <col min="14860" max="15103" width="8.7265625" style="143"/>
    <col min="15104" max="15104" width="11.7265625" style="143" customWidth="1"/>
    <col min="15105" max="15105" width="16.26953125" style="143" customWidth="1"/>
    <col min="15106" max="15106" width="59.54296875" style="143" customWidth="1"/>
    <col min="15107" max="15107" width="8.26953125" style="143" customWidth="1"/>
    <col min="15108" max="15108" width="6.54296875" style="143" customWidth="1"/>
    <col min="15109" max="15109" width="18.26953125" style="143" customWidth="1"/>
    <col min="15110" max="15110" width="15.7265625" style="143" customWidth="1"/>
    <col min="15111" max="15111" width="35" style="143" bestFit="1" customWidth="1"/>
    <col min="15112" max="15112" width="15.54296875" style="143" customWidth="1"/>
    <col min="15113" max="15113" width="12.7265625" style="143" bestFit="1" customWidth="1"/>
    <col min="15114" max="15114" width="10.7265625" style="143" bestFit="1" customWidth="1"/>
    <col min="15115" max="15115" width="12.26953125" style="143" bestFit="1" customWidth="1"/>
    <col min="15116" max="15359" width="8.7265625" style="143"/>
    <col min="15360" max="15360" width="11.7265625" style="143" customWidth="1"/>
    <col min="15361" max="15361" width="16.26953125" style="143" customWidth="1"/>
    <col min="15362" max="15362" width="59.54296875" style="143" customWidth="1"/>
    <col min="15363" max="15363" width="8.26953125" style="143" customWidth="1"/>
    <col min="15364" max="15364" width="6.54296875" style="143" customWidth="1"/>
    <col min="15365" max="15365" width="18.26953125" style="143" customWidth="1"/>
    <col min="15366" max="15366" width="15.7265625" style="143" customWidth="1"/>
    <col min="15367" max="15367" width="35" style="143" bestFit="1" customWidth="1"/>
    <col min="15368" max="15368" width="15.54296875" style="143" customWidth="1"/>
    <col min="15369" max="15369" width="12.7265625" style="143" bestFit="1" customWidth="1"/>
    <col min="15370" max="15370" width="10.7265625" style="143" bestFit="1" customWidth="1"/>
    <col min="15371" max="15371" width="12.26953125" style="143" bestFit="1" customWidth="1"/>
    <col min="15372" max="15615" width="8.7265625" style="143"/>
    <col min="15616" max="15616" width="11.7265625" style="143" customWidth="1"/>
    <col min="15617" max="15617" width="16.26953125" style="143" customWidth="1"/>
    <col min="15618" max="15618" width="59.54296875" style="143" customWidth="1"/>
    <col min="15619" max="15619" width="8.26953125" style="143" customWidth="1"/>
    <col min="15620" max="15620" width="6.54296875" style="143" customWidth="1"/>
    <col min="15621" max="15621" width="18.26953125" style="143" customWidth="1"/>
    <col min="15622" max="15622" width="15.7265625" style="143" customWidth="1"/>
    <col min="15623" max="15623" width="35" style="143" bestFit="1" customWidth="1"/>
    <col min="15624" max="15624" width="15.54296875" style="143" customWidth="1"/>
    <col min="15625" max="15625" width="12.7265625" style="143" bestFit="1" customWidth="1"/>
    <col min="15626" max="15626" width="10.7265625" style="143" bestFit="1" customWidth="1"/>
    <col min="15627" max="15627" width="12.26953125" style="143" bestFit="1" customWidth="1"/>
    <col min="15628" max="15871" width="8.7265625" style="143"/>
    <col min="15872" max="15872" width="11.7265625" style="143" customWidth="1"/>
    <col min="15873" max="15873" width="16.26953125" style="143" customWidth="1"/>
    <col min="15874" max="15874" width="59.54296875" style="143" customWidth="1"/>
    <col min="15875" max="15875" width="8.26953125" style="143" customWidth="1"/>
    <col min="15876" max="15876" width="6.54296875" style="143" customWidth="1"/>
    <col min="15877" max="15877" width="18.26953125" style="143" customWidth="1"/>
    <col min="15878" max="15878" width="15.7265625" style="143" customWidth="1"/>
    <col min="15879" max="15879" width="35" style="143" bestFit="1" customWidth="1"/>
    <col min="15880" max="15880" width="15.54296875" style="143" customWidth="1"/>
    <col min="15881" max="15881" width="12.7265625" style="143" bestFit="1" customWidth="1"/>
    <col min="15882" max="15882" width="10.7265625" style="143" bestFit="1" customWidth="1"/>
    <col min="15883" max="15883" width="12.26953125" style="143" bestFit="1" customWidth="1"/>
    <col min="15884" max="16127" width="8.7265625" style="143"/>
    <col min="16128" max="16128" width="11.7265625" style="143" customWidth="1"/>
    <col min="16129" max="16129" width="16.26953125" style="143" customWidth="1"/>
    <col min="16130" max="16130" width="59.54296875" style="143" customWidth="1"/>
    <col min="16131" max="16131" width="8.26953125" style="143" customWidth="1"/>
    <col min="16132" max="16132" width="6.54296875" style="143" customWidth="1"/>
    <col min="16133" max="16133" width="18.26953125" style="143" customWidth="1"/>
    <col min="16134" max="16134" width="15.7265625" style="143" customWidth="1"/>
    <col min="16135" max="16135" width="35" style="143" bestFit="1" customWidth="1"/>
    <col min="16136" max="16136" width="15.54296875" style="143" customWidth="1"/>
    <col min="16137" max="16137" width="12.7265625" style="143" bestFit="1" customWidth="1"/>
    <col min="16138" max="16138" width="10.7265625" style="143" bestFit="1" customWidth="1"/>
    <col min="16139" max="16139" width="12.26953125" style="143" bestFit="1" customWidth="1"/>
    <col min="16140" max="16384" width="8.7265625" style="143"/>
  </cols>
  <sheetData>
    <row r="1" spans="1:29" s="140" customFormat="1" ht="38" customHeight="1" x14ac:dyDescent="0.35">
      <c r="A1" s="1191" t="s">
        <v>3005</v>
      </c>
      <c r="B1" s="1192"/>
      <c r="C1" s="1192"/>
      <c r="D1" s="1192"/>
      <c r="E1" s="1193" t="s">
        <v>3142</v>
      </c>
      <c r="F1" s="1194"/>
      <c r="G1" s="1195"/>
      <c r="H1" s="1186" t="s">
        <v>3155</v>
      </c>
      <c r="I1" s="1187"/>
      <c r="J1" s="1186" t="s">
        <v>3154</v>
      </c>
      <c r="K1" s="1187"/>
      <c r="L1" s="1186" t="s">
        <v>3153</v>
      </c>
      <c r="M1" s="1187"/>
      <c r="N1" s="1208" t="s">
        <v>3152</v>
      </c>
      <c r="O1" s="1209"/>
      <c r="P1" s="1208" t="s">
        <v>3151</v>
      </c>
      <c r="Q1" s="1209"/>
      <c r="R1" s="1208" t="s">
        <v>3150</v>
      </c>
      <c r="S1" s="1209"/>
      <c r="T1" s="1208" t="s">
        <v>3149</v>
      </c>
      <c r="U1" s="1209"/>
      <c r="V1" s="1208" t="s">
        <v>3148</v>
      </c>
      <c r="W1" s="1209"/>
      <c r="X1" s="1208" t="s">
        <v>3147</v>
      </c>
      <c r="Y1" s="1209"/>
      <c r="Z1" s="1208" t="s">
        <v>3146</v>
      </c>
      <c r="AA1" s="1209"/>
    </row>
    <row r="2" spans="1:29" s="174" customFormat="1" ht="37.5" customHeight="1" thickBot="1" x14ac:dyDescent="0.4">
      <c r="A2" s="250" t="s">
        <v>3004</v>
      </c>
      <c r="B2" s="251"/>
      <c r="C2" s="251" t="s">
        <v>3</v>
      </c>
      <c r="D2" s="252" t="s">
        <v>4</v>
      </c>
      <c r="E2" s="250" t="s">
        <v>3141</v>
      </c>
      <c r="F2" s="253" t="s">
        <v>3143</v>
      </c>
      <c r="G2" s="254" t="s">
        <v>193</v>
      </c>
      <c r="H2" s="255" t="s">
        <v>3141</v>
      </c>
      <c r="I2" s="254" t="s">
        <v>193</v>
      </c>
      <c r="J2" s="255" t="s">
        <v>3141</v>
      </c>
      <c r="K2" s="254" t="s">
        <v>193</v>
      </c>
      <c r="L2" s="255" t="s">
        <v>3141</v>
      </c>
      <c r="M2" s="254" t="s">
        <v>193</v>
      </c>
      <c r="N2" s="255" t="s">
        <v>3141</v>
      </c>
      <c r="O2" s="254" t="s">
        <v>193</v>
      </c>
      <c r="P2" s="255" t="s">
        <v>3141</v>
      </c>
      <c r="Q2" s="254" t="s">
        <v>193</v>
      </c>
      <c r="R2" s="255" t="s">
        <v>3141</v>
      </c>
      <c r="S2" s="254" t="s">
        <v>193</v>
      </c>
      <c r="T2" s="255" t="s">
        <v>3141</v>
      </c>
      <c r="U2" s="254" t="s">
        <v>193</v>
      </c>
      <c r="V2" s="255" t="s">
        <v>3141</v>
      </c>
      <c r="W2" s="254" t="s">
        <v>193</v>
      </c>
      <c r="X2" s="255" t="s">
        <v>3141</v>
      </c>
      <c r="Y2" s="254" t="s">
        <v>193</v>
      </c>
      <c r="Z2" s="255" t="s">
        <v>3141</v>
      </c>
      <c r="AA2" s="254" t="s">
        <v>193</v>
      </c>
    </row>
    <row r="3" spans="1:29" ht="28" customHeight="1" thickBot="1" x14ac:dyDescent="0.4">
      <c r="A3" s="256" t="s">
        <v>3006</v>
      </c>
      <c r="B3" s="1205" t="s">
        <v>3007</v>
      </c>
      <c r="C3" s="1205"/>
      <c r="D3" s="257"/>
      <c r="E3" s="258"/>
      <c r="F3" s="259"/>
      <c r="G3" s="260"/>
      <c r="H3" s="261"/>
      <c r="I3" s="262"/>
      <c r="J3" s="261"/>
      <c r="K3" s="262"/>
      <c r="L3" s="261"/>
      <c r="M3" s="262"/>
      <c r="N3" s="261"/>
      <c r="O3" s="262"/>
      <c r="P3" s="261"/>
      <c r="Q3" s="262"/>
      <c r="R3" s="261"/>
      <c r="S3" s="262"/>
      <c r="T3" s="261"/>
      <c r="U3" s="262"/>
      <c r="V3" s="261"/>
      <c r="W3" s="262"/>
      <c r="X3" s="261"/>
      <c r="Y3" s="262"/>
      <c r="Z3" s="261"/>
      <c r="AA3" s="262"/>
    </row>
    <row r="4" spans="1:29" ht="77.5" x14ac:dyDescent="0.35">
      <c r="A4" s="229" t="s">
        <v>3008</v>
      </c>
      <c r="B4" s="230" t="s">
        <v>3009</v>
      </c>
      <c r="C4" s="231" t="s">
        <v>3113</v>
      </c>
      <c r="D4" s="232"/>
      <c r="E4" s="233"/>
      <c r="F4" s="234"/>
      <c r="G4" s="235"/>
      <c r="H4" s="236"/>
      <c r="I4" s="235"/>
      <c r="J4" s="236"/>
      <c r="K4" s="235"/>
      <c r="L4" s="236"/>
      <c r="M4" s="235"/>
      <c r="N4" s="236"/>
      <c r="O4" s="235"/>
      <c r="P4" s="236"/>
      <c r="Q4" s="235"/>
      <c r="R4" s="236"/>
      <c r="S4" s="235"/>
      <c r="T4" s="236"/>
      <c r="U4" s="235"/>
      <c r="V4" s="236"/>
      <c r="W4" s="235"/>
      <c r="X4" s="236"/>
      <c r="Y4" s="235"/>
      <c r="Z4" s="236"/>
      <c r="AA4" s="235"/>
      <c r="AC4" s="150"/>
    </row>
    <row r="5" spans="1:29" x14ac:dyDescent="0.35">
      <c r="A5" s="193" t="s">
        <v>3010</v>
      </c>
      <c r="B5" s="144"/>
      <c r="C5" s="145" t="s">
        <v>3011</v>
      </c>
      <c r="D5" s="213" t="s">
        <v>3012</v>
      </c>
      <c r="E5" s="216"/>
      <c r="F5" s="167"/>
      <c r="G5" s="192">
        <f>E5*F5</f>
        <v>0</v>
      </c>
      <c r="H5" s="205"/>
      <c r="I5" s="202">
        <f>H5*F5</f>
        <v>0</v>
      </c>
      <c r="J5" s="205"/>
      <c r="K5" s="202">
        <f>J5*F5</f>
        <v>0</v>
      </c>
      <c r="L5" s="205"/>
      <c r="M5" s="202">
        <f>L5*F5</f>
        <v>0</v>
      </c>
      <c r="N5" s="205"/>
      <c r="O5" s="202">
        <f>N5*F5</f>
        <v>0</v>
      </c>
      <c r="P5" s="205"/>
      <c r="Q5" s="202">
        <f>P5*F5</f>
        <v>0</v>
      </c>
      <c r="R5" s="205"/>
      <c r="S5" s="202">
        <f>R5*F5</f>
        <v>0</v>
      </c>
      <c r="T5" s="205"/>
      <c r="U5" s="202">
        <f>T5*F5</f>
        <v>0</v>
      </c>
      <c r="V5" s="205"/>
      <c r="W5" s="202">
        <f>V5*F5</f>
        <v>0</v>
      </c>
      <c r="X5" s="205"/>
      <c r="Y5" s="202">
        <f>X5*F5</f>
        <v>0</v>
      </c>
      <c r="Z5" s="205"/>
      <c r="AA5" s="202">
        <f>Z5*F5</f>
        <v>0</v>
      </c>
    </row>
    <row r="6" spans="1:29" x14ac:dyDescent="0.35">
      <c r="A6" s="193" t="s">
        <v>3013</v>
      </c>
      <c r="B6" s="144"/>
      <c r="C6" s="145" t="s">
        <v>3014</v>
      </c>
      <c r="D6" s="213" t="s">
        <v>3012</v>
      </c>
      <c r="E6" s="216"/>
      <c r="F6" s="167"/>
      <c r="G6" s="192">
        <f t="shared" ref="G6:G25" si="0">E6*F6</f>
        <v>0</v>
      </c>
      <c r="H6" s="205"/>
      <c r="I6" s="202">
        <f t="shared" ref="I6:I25" si="1">H6*F6</f>
        <v>0</v>
      </c>
      <c r="J6" s="205"/>
      <c r="K6" s="202">
        <f t="shared" ref="K6:K12" si="2">J6*F6</f>
        <v>0</v>
      </c>
      <c r="L6" s="205"/>
      <c r="M6" s="202">
        <f t="shared" ref="M6:M12" si="3">L6*F6</f>
        <v>0</v>
      </c>
      <c r="N6" s="205"/>
      <c r="O6" s="202">
        <f t="shared" ref="O6:O12" si="4">N6*F6</f>
        <v>0</v>
      </c>
      <c r="P6" s="205"/>
      <c r="Q6" s="202">
        <f t="shared" ref="Q6:Q12" si="5">P6*F6</f>
        <v>0</v>
      </c>
      <c r="R6" s="205"/>
      <c r="S6" s="202">
        <f t="shared" ref="S6:S12" si="6">R6*F6</f>
        <v>0</v>
      </c>
      <c r="T6" s="205"/>
      <c r="U6" s="202">
        <f t="shared" ref="U6:U12" si="7">T6*F6</f>
        <v>0</v>
      </c>
      <c r="V6" s="205"/>
      <c r="W6" s="202">
        <f t="shared" ref="W6:W12" si="8">V6*F6</f>
        <v>0</v>
      </c>
      <c r="X6" s="205"/>
      <c r="Y6" s="202">
        <f t="shared" ref="Y6:Y12" si="9">X6*F6</f>
        <v>0</v>
      </c>
      <c r="Z6" s="205"/>
      <c r="AA6" s="202">
        <f t="shared" ref="AA6:AA12" si="10">Z6*F6</f>
        <v>0</v>
      </c>
    </row>
    <row r="7" spans="1:29" x14ac:dyDescent="0.35">
      <c r="A7" s="193" t="s">
        <v>3015</v>
      </c>
      <c r="B7" s="144"/>
      <c r="C7" s="145" t="s">
        <v>3016</v>
      </c>
      <c r="D7" s="213" t="s">
        <v>3012</v>
      </c>
      <c r="E7" s="216"/>
      <c r="F7" s="167"/>
      <c r="G7" s="192">
        <f t="shared" si="0"/>
        <v>0</v>
      </c>
      <c r="H7" s="205"/>
      <c r="I7" s="202">
        <f t="shared" si="1"/>
        <v>0</v>
      </c>
      <c r="J7" s="205"/>
      <c r="K7" s="202">
        <f t="shared" si="2"/>
        <v>0</v>
      </c>
      <c r="L7" s="205"/>
      <c r="M7" s="202">
        <f t="shared" si="3"/>
        <v>0</v>
      </c>
      <c r="N7" s="205"/>
      <c r="O7" s="202">
        <f t="shared" si="4"/>
        <v>0</v>
      </c>
      <c r="P7" s="205"/>
      <c r="Q7" s="202">
        <f t="shared" si="5"/>
        <v>0</v>
      </c>
      <c r="R7" s="205"/>
      <c r="S7" s="202">
        <f t="shared" si="6"/>
        <v>0</v>
      </c>
      <c r="T7" s="205"/>
      <c r="U7" s="202">
        <f t="shared" si="7"/>
        <v>0</v>
      </c>
      <c r="V7" s="205"/>
      <c r="W7" s="202">
        <f t="shared" si="8"/>
        <v>0</v>
      </c>
      <c r="X7" s="205"/>
      <c r="Y7" s="202">
        <f t="shared" si="9"/>
        <v>0</v>
      </c>
      <c r="Z7" s="205"/>
      <c r="AA7" s="202">
        <f t="shared" si="10"/>
        <v>0</v>
      </c>
    </row>
    <row r="8" spans="1:29" x14ac:dyDescent="0.35">
      <c r="A8" s="193" t="s">
        <v>3017</v>
      </c>
      <c r="B8" s="144"/>
      <c r="C8" s="145" t="s">
        <v>3018</v>
      </c>
      <c r="D8" s="213" t="s">
        <v>3012</v>
      </c>
      <c r="E8" s="216"/>
      <c r="F8" s="167"/>
      <c r="G8" s="192">
        <f t="shared" si="0"/>
        <v>0</v>
      </c>
      <c r="H8" s="205"/>
      <c r="I8" s="202">
        <f t="shared" si="1"/>
        <v>0</v>
      </c>
      <c r="J8" s="205"/>
      <c r="K8" s="202">
        <f t="shared" si="2"/>
        <v>0</v>
      </c>
      <c r="L8" s="205"/>
      <c r="M8" s="202">
        <f t="shared" si="3"/>
        <v>0</v>
      </c>
      <c r="N8" s="205"/>
      <c r="O8" s="202">
        <f t="shared" si="4"/>
        <v>0</v>
      </c>
      <c r="P8" s="205"/>
      <c r="Q8" s="202">
        <f t="shared" si="5"/>
        <v>0</v>
      </c>
      <c r="R8" s="205"/>
      <c r="S8" s="202">
        <f t="shared" si="6"/>
        <v>0</v>
      </c>
      <c r="T8" s="205"/>
      <c r="U8" s="202">
        <f t="shared" si="7"/>
        <v>0</v>
      </c>
      <c r="V8" s="205"/>
      <c r="W8" s="202">
        <f t="shared" si="8"/>
        <v>0</v>
      </c>
      <c r="X8" s="205"/>
      <c r="Y8" s="202">
        <f t="shared" si="9"/>
        <v>0</v>
      </c>
      <c r="Z8" s="205"/>
      <c r="AA8" s="202">
        <f t="shared" si="10"/>
        <v>0</v>
      </c>
    </row>
    <row r="9" spans="1:29" x14ac:dyDescent="0.35">
      <c r="A9" s="193" t="s">
        <v>3021</v>
      </c>
      <c r="B9" s="144"/>
      <c r="C9" s="145" t="s">
        <v>3019</v>
      </c>
      <c r="D9" s="213" t="s">
        <v>3012</v>
      </c>
      <c r="E9" s="216"/>
      <c r="F9" s="167"/>
      <c r="G9" s="192">
        <f t="shared" si="0"/>
        <v>0</v>
      </c>
      <c r="H9" s="205"/>
      <c r="I9" s="202">
        <f t="shared" si="1"/>
        <v>0</v>
      </c>
      <c r="J9" s="205"/>
      <c r="K9" s="202">
        <f t="shared" si="2"/>
        <v>0</v>
      </c>
      <c r="L9" s="205"/>
      <c r="M9" s="202">
        <f t="shared" si="3"/>
        <v>0</v>
      </c>
      <c r="N9" s="205"/>
      <c r="O9" s="202">
        <f t="shared" si="4"/>
        <v>0</v>
      </c>
      <c r="P9" s="205"/>
      <c r="Q9" s="202">
        <f t="shared" si="5"/>
        <v>0</v>
      </c>
      <c r="R9" s="205"/>
      <c r="S9" s="202">
        <f t="shared" si="6"/>
        <v>0</v>
      </c>
      <c r="T9" s="205"/>
      <c r="U9" s="202">
        <f t="shared" si="7"/>
        <v>0</v>
      </c>
      <c r="V9" s="205"/>
      <c r="W9" s="202">
        <f t="shared" si="8"/>
        <v>0</v>
      </c>
      <c r="X9" s="205"/>
      <c r="Y9" s="202">
        <f t="shared" si="9"/>
        <v>0</v>
      </c>
      <c r="Z9" s="205"/>
      <c r="AA9" s="202">
        <f t="shared" si="10"/>
        <v>0</v>
      </c>
    </row>
    <row r="10" spans="1:29" x14ac:dyDescent="0.35">
      <c r="A10" s="193" t="s">
        <v>3023</v>
      </c>
      <c r="B10" s="144"/>
      <c r="C10" s="145" t="s">
        <v>3020</v>
      </c>
      <c r="D10" s="213" t="s">
        <v>3012</v>
      </c>
      <c r="E10" s="216"/>
      <c r="F10" s="167"/>
      <c r="G10" s="192">
        <f t="shared" si="0"/>
        <v>0</v>
      </c>
      <c r="H10" s="205"/>
      <c r="I10" s="202">
        <f t="shared" si="1"/>
        <v>0</v>
      </c>
      <c r="J10" s="205"/>
      <c r="K10" s="202">
        <f t="shared" si="2"/>
        <v>0</v>
      </c>
      <c r="L10" s="205"/>
      <c r="M10" s="202">
        <f t="shared" si="3"/>
        <v>0</v>
      </c>
      <c r="N10" s="205"/>
      <c r="O10" s="202">
        <f t="shared" si="4"/>
        <v>0</v>
      </c>
      <c r="P10" s="205"/>
      <c r="Q10" s="202">
        <f t="shared" si="5"/>
        <v>0</v>
      </c>
      <c r="R10" s="205"/>
      <c r="S10" s="202">
        <f t="shared" si="6"/>
        <v>0</v>
      </c>
      <c r="T10" s="205"/>
      <c r="U10" s="202">
        <f t="shared" si="7"/>
        <v>0</v>
      </c>
      <c r="V10" s="205"/>
      <c r="W10" s="202">
        <f t="shared" si="8"/>
        <v>0</v>
      </c>
      <c r="X10" s="205"/>
      <c r="Y10" s="202">
        <f t="shared" si="9"/>
        <v>0</v>
      </c>
      <c r="Z10" s="205"/>
      <c r="AA10" s="202">
        <f t="shared" si="10"/>
        <v>0</v>
      </c>
    </row>
    <row r="11" spans="1:29" ht="31" x14ac:dyDescent="0.35">
      <c r="A11" s="193" t="s">
        <v>3111</v>
      </c>
      <c r="B11" s="144"/>
      <c r="C11" s="145" t="s">
        <v>3022</v>
      </c>
      <c r="D11" s="213" t="s">
        <v>6</v>
      </c>
      <c r="E11" s="216"/>
      <c r="F11" s="167"/>
      <c r="G11" s="192">
        <f t="shared" si="0"/>
        <v>0</v>
      </c>
      <c r="H11" s="205"/>
      <c r="I11" s="202">
        <f t="shared" si="1"/>
        <v>0</v>
      </c>
      <c r="J11" s="205"/>
      <c r="K11" s="202">
        <f t="shared" si="2"/>
        <v>0</v>
      </c>
      <c r="L11" s="205"/>
      <c r="M11" s="202">
        <f t="shared" si="3"/>
        <v>0</v>
      </c>
      <c r="N11" s="205"/>
      <c r="O11" s="202">
        <f t="shared" si="4"/>
        <v>0</v>
      </c>
      <c r="P11" s="205"/>
      <c r="Q11" s="202">
        <f t="shared" si="5"/>
        <v>0</v>
      </c>
      <c r="R11" s="205"/>
      <c r="S11" s="202">
        <f t="shared" si="6"/>
        <v>0</v>
      </c>
      <c r="T11" s="205"/>
      <c r="U11" s="202">
        <f t="shared" si="7"/>
        <v>0</v>
      </c>
      <c r="V11" s="205"/>
      <c r="W11" s="202">
        <f t="shared" si="8"/>
        <v>0</v>
      </c>
      <c r="X11" s="205"/>
      <c r="Y11" s="202">
        <f t="shared" si="9"/>
        <v>0</v>
      </c>
      <c r="Z11" s="205"/>
      <c r="AA11" s="202">
        <f t="shared" si="10"/>
        <v>0</v>
      </c>
      <c r="AC11" s="150"/>
    </row>
    <row r="12" spans="1:29" ht="46.5" x14ac:dyDescent="0.35">
      <c r="A12" s="193" t="s">
        <v>3112</v>
      </c>
      <c r="B12" s="144"/>
      <c r="C12" s="145" t="s">
        <v>3024</v>
      </c>
      <c r="D12" s="213" t="s">
        <v>3025</v>
      </c>
      <c r="E12" s="216"/>
      <c r="F12" s="167"/>
      <c r="G12" s="192">
        <f t="shared" si="0"/>
        <v>0</v>
      </c>
      <c r="H12" s="205"/>
      <c r="I12" s="202">
        <f t="shared" si="1"/>
        <v>0</v>
      </c>
      <c r="J12" s="205"/>
      <c r="K12" s="202">
        <f t="shared" si="2"/>
        <v>0</v>
      </c>
      <c r="L12" s="205"/>
      <c r="M12" s="202">
        <f t="shared" si="3"/>
        <v>0</v>
      </c>
      <c r="N12" s="205"/>
      <c r="O12" s="202">
        <f t="shared" si="4"/>
        <v>0</v>
      </c>
      <c r="P12" s="205"/>
      <c r="Q12" s="202">
        <f t="shared" si="5"/>
        <v>0</v>
      </c>
      <c r="R12" s="205"/>
      <c r="S12" s="202">
        <f t="shared" si="6"/>
        <v>0</v>
      </c>
      <c r="T12" s="205"/>
      <c r="U12" s="202">
        <f t="shared" si="7"/>
        <v>0</v>
      </c>
      <c r="V12" s="205"/>
      <c r="W12" s="202">
        <f t="shared" si="8"/>
        <v>0</v>
      </c>
      <c r="X12" s="205"/>
      <c r="Y12" s="202">
        <f t="shared" si="9"/>
        <v>0</v>
      </c>
      <c r="Z12" s="205"/>
      <c r="AA12" s="202">
        <f t="shared" si="10"/>
        <v>0</v>
      </c>
    </row>
    <row r="13" spans="1:29" x14ac:dyDescent="0.35">
      <c r="A13" s="193" t="s">
        <v>3026</v>
      </c>
      <c r="B13" s="144" t="s">
        <v>3027</v>
      </c>
      <c r="C13" s="145"/>
      <c r="D13" s="213"/>
      <c r="E13" s="216"/>
      <c r="F13" s="167"/>
      <c r="G13" s="192"/>
      <c r="H13" s="205"/>
      <c r="I13" s="202"/>
      <c r="J13" s="205"/>
      <c r="K13" s="202"/>
      <c r="L13" s="205"/>
      <c r="M13" s="202"/>
      <c r="N13" s="205"/>
      <c r="O13" s="202"/>
      <c r="P13" s="205"/>
      <c r="Q13" s="202"/>
      <c r="R13" s="205"/>
      <c r="S13" s="202"/>
      <c r="T13" s="205"/>
      <c r="U13" s="202"/>
      <c r="V13" s="205"/>
      <c r="W13" s="202"/>
      <c r="X13" s="205"/>
      <c r="Y13" s="202"/>
      <c r="Z13" s="205"/>
      <c r="AA13" s="202"/>
    </row>
    <row r="14" spans="1:29" s="146" customFormat="1" ht="68.5" customHeight="1" x14ac:dyDescent="0.35">
      <c r="A14" s="193" t="s">
        <v>3028</v>
      </c>
      <c r="B14" s="144"/>
      <c r="C14" s="172" t="s">
        <v>3029</v>
      </c>
      <c r="D14" s="213" t="s">
        <v>3025</v>
      </c>
      <c r="E14" s="216"/>
      <c r="F14" s="168"/>
      <c r="G14" s="192">
        <f t="shared" si="0"/>
        <v>0</v>
      </c>
      <c r="H14" s="206"/>
      <c r="I14" s="202">
        <f t="shared" si="1"/>
        <v>0</v>
      </c>
      <c r="J14" s="206"/>
      <c r="K14" s="202">
        <f>J14*F14</f>
        <v>0</v>
      </c>
      <c r="L14" s="205"/>
      <c r="M14" s="202">
        <f>L14*F14</f>
        <v>0</v>
      </c>
      <c r="N14" s="205"/>
      <c r="O14" s="202">
        <f>N14*F14</f>
        <v>0</v>
      </c>
      <c r="P14" s="205"/>
      <c r="Q14" s="202">
        <f>P14*F14</f>
        <v>0</v>
      </c>
      <c r="R14" s="205"/>
      <c r="S14" s="202">
        <f>R14*F14</f>
        <v>0</v>
      </c>
      <c r="T14" s="205"/>
      <c r="U14" s="202">
        <f>T14*F14</f>
        <v>0</v>
      </c>
      <c r="V14" s="205"/>
      <c r="W14" s="202">
        <f>V14*F14</f>
        <v>0</v>
      </c>
      <c r="X14" s="205"/>
      <c r="Y14" s="202">
        <f>X14*F14</f>
        <v>0</v>
      </c>
      <c r="Z14" s="205"/>
      <c r="AA14" s="202">
        <f>Z14*F14</f>
        <v>0</v>
      </c>
      <c r="AC14" s="1018"/>
    </row>
    <row r="15" spans="1:29" s="142" customFormat="1" ht="31" x14ac:dyDescent="0.35">
      <c r="A15" s="193" t="s">
        <v>3030</v>
      </c>
      <c r="B15" s="144" t="s">
        <v>3031</v>
      </c>
      <c r="C15" s="145"/>
      <c r="D15" s="213"/>
      <c r="E15" s="216"/>
      <c r="F15" s="167"/>
      <c r="G15" s="192"/>
      <c r="H15" s="205"/>
      <c r="I15" s="203"/>
      <c r="J15" s="205"/>
      <c r="K15" s="203"/>
      <c r="L15" s="205"/>
      <c r="M15" s="203"/>
      <c r="N15" s="205"/>
      <c r="O15" s="203"/>
      <c r="P15" s="205"/>
      <c r="Q15" s="203"/>
      <c r="R15" s="205"/>
      <c r="S15" s="203"/>
      <c r="T15" s="205"/>
      <c r="U15" s="203"/>
      <c r="V15" s="205"/>
      <c r="W15" s="203"/>
      <c r="X15" s="205"/>
      <c r="Y15" s="203"/>
      <c r="Z15" s="205"/>
      <c r="AA15" s="203"/>
    </row>
    <row r="16" spans="1:29" s="142" customFormat="1" ht="62" x14ac:dyDescent="0.35">
      <c r="A16" s="193" t="s">
        <v>3032</v>
      </c>
      <c r="B16" s="144"/>
      <c r="C16" s="145" t="s">
        <v>3033</v>
      </c>
      <c r="D16" s="213" t="s">
        <v>3012</v>
      </c>
      <c r="E16" s="216"/>
      <c r="F16" s="167"/>
      <c r="G16" s="192">
        <f t="shared" si="0"/>
        <v>0</v>
      </c>
      <c r="H16" s="205"/>
      <c r="I16" s="202">
        <f t="shared" si="1"/>
        <v>0</v>
      </c>
      <c r="J16" s="205"/>
      <c r="K16" s="202">
        <f>J16*F16</f>
        <v>0</v>
      </c>
      <c r="L16" s="205"/>
      <c r="M16" s="202">
        <f>L16*F16</f>
        <v>0</v>
      </c>
      <c r="N16" s="205"/>
      <c r="O16" s="202">
        <f>N16*F16</f>
        <v>0</v>
      </c>
      <c r="P16" s="205"/>
      <c r="Q16" s="202">
        <f>P16*F16</f>
        <v>0</v>
      </c>
      <c r="R16" s="205"/>
      <c r="S16" s="202">
        <f>R16*F16</f>
        <v>0</v>
      </c>
      <c r="T16" s="205"/>
      <c r="U16" s="202">
        <f>T16*F16</f>
        <v>0</v>
      </c>
      <c r="V16" s="205"/>
      <c r="W16" s="202">
        <f>V16*F16</f>
        <v>0</v>
      </c>
      <c r="X16" s="205"/>
      <c r="Y16" s="202">
        <f>X16*F16</f>
        <v>0</v>
      </c>
      <c r="Z16" s="205"/>
      <c r="AA16" s="202">
        <f>Z16*F16</f>
        <v>0</v>
      </c>
    </row>
    <row r="17" spans="1:29" s="142" customFormat="1" ht="62" x14ac:dyDescent="0.35">
      <c r="A17" s="193" t="s">
        <v>3034</v>
      </c>
      <c r="B17" s="144" t="s">
        <v>3035</v>
      </c>
      <c r="C17" s="145" t="s">
        <v>3036</v>
      </c>
      <c r="D17" s="213"/>
      <c r="E17" s="216"/>
      <c r="F17" s="167"/>
      <c r="G17" s="192"/>
      <c r="H17" s="205"/>
      <c r="I17" s="203"/>
      <c r="J17" s="205"/>
      <c r="K17" s="203"/>
      <c r="L17" s="205"/>
      <c r="M17" s="203"/>
      <c r="N17" s="205"/>
      <c r="O17" s="203"/>
      <c r="P17" s="205"/>
      <c r="Q17" s="203"/>
      <c r="R17" s="205"/>
      <c r="S17" s="203"/>
      <c r="T17" s="205"/>
      <c r="U17" s="203"/>
      <c r="V17" s="205"/>
      <c r="W17" s="203"/>
      <c r="X17" s="205"/>
      <c r="Y17" s="203"/>
      <c r="Z17" s="205"/>
      <c r="AA17" s="203"/>
      <c r="AC17" s="1019"/>
    </row>
    <row r="18" spans="1:29" s="142" customFormat="1" ht="38.25" customHeight="1" x14ac:dyDescent="0.35">
      <c r="A18" s="193" t="s">
        <v>3037</v>
      </c>
      <c r="B18" s="144"/>
      <c r="C18" s="145" t="s">
        <v>3104</v>
      </c>
      <c r="D18" s="213" t="s">
        <v>3012</v>
      </c>
      <c r="E18" s="216"/>
      <c r="F18" s="167"/>
      <c r="G18" s="192">
        <f t="shared" si="0"/>
        <v>0</v>
      </c>
      <c r="H18" s="205"/>
      <c r="I18" s="202">
        <f t="shared" si="1"/>
        <v>0</v>
      </c>
      <c r="J18" s="205"/>
      <c r="K18" s="202">
        <f>J18*F18</f>
        <v>0</v>
      </c>
      <c r="L18" s="205"/>
      <c r="M18" s="202">
        <f>L18*F18</f>
        <v>0</v>
      </c>
      <c r="N18" s="205"/>
      <c r="O18" s="202">
        <f>N18*F18</f>
        <v>0</v>
      </c>
      <c r="P18" s="205"/>
      <c r="Q18" s="202">
        <f>P18*F18</f>
        <v>0</v>
      </c>
      <c r="R18" s="205"/>
      <c r="S18" s="202">
        <f>R18*F18</f>
        <v>0</v>
      </c>
      <c r="T18" s="205"/>
      <c r="U18" s="202">
        <f>T18*F18</f>
        <v>0</v>
      </c>
      <c r="V18" s="205"/>
      <c r="W18" s="202">
        <f>V18*F18</f>
        <v>0</v>
      </c>
      <c r="X18" s="205"/>
      <c r="Y18" s="202">
        <f>X18*F18</f>
        <v>0</v>
      </c>
      <c r="Z18" s="205"/>
      <c r="AA18" s="202">
        <f>Z18*F18</f>
        <v>0</v>
      </c>
    </row>
    <row r="19" spans="1:29" s="142" customFormat="1" ht="31" x14ac:dyDescent="0.35">
      <c r="A19" s="193" t="s">
        <v>3038</v>
      </c>
      <c r="B19" s="144" t="s">
        <v>3039</v>
      </c>
      <c r="C19" s="145"/>
      <c r="D19" s="213"/>
      <c r="E19" s="216"/>
      <c r="F19" s="167"/>
      <c r="G19" s="192"/>
      <c r="H19" s="205"/>
      <c r="I19" s="202"/>
      <c r="J19" s="205"/>
      <c r="K19" s="202"/>
      <c r="L19" s="205"/>
      <c r="M19" s="202"/>
      <c r="N19" s="205"/>
      <c r="O19" s="202"/>
      <c r="P19" s="205"/>
      <c r="Q19" s="202"/>
      <c r="R19" s="205"/>
      <c r="S19" s="202"/>
      <c r="T19" s="205"/>
      <c r="U19" s="202"/>
      <c r="V19" s="205"/>
      <c r="W19" s="202"/>
      <c r="X19" s="205"/>
      <c r="Y19" s="202"/>
      <c r="Z19" s="205"/>
      <c r="AA19" s="202"/>
      <c r="AC19" s="1019"/>
    </row>
    <row r="20" spans="1:29" s="142" customFormat="1" ht="56" customHeight="1" x14ac:dyDescent="0.35">
      <c r="A20" s="193" t="s">
        <v>3040</v>
      </c>
      <c r="B20" s="144"/>
      <c r="C20" s="145" t="s">
        <v>3105</v>
      </c>
      <c r="D20" s="213" t="s">
        <v>3012</v>
      </c>
      <c r="E20" s="216"/>
      <c r="F20" s="167"/>
      <c r="G20" s="192">
        <f t="shared" si="0"/>
        <v>0</v>
      </c>
      <c r="H20" s="205"/>
      <c r="I20" s="202">
        <f t="shared" si="1"/>
        <v>0</v>
      </c>
      <c r="J20" s="205"/>
      <c r="K20" s="202">
        <f>J20*F20</f>
        <v>0</v>
      </c>
      <c r="L20" s="205"/>
      <c r="M20" s="202">
        <f>L20*F20</f>
        <v>0</v>
      </c>
      <c r="N20" s="205"/>
      <c r="O20" s="202">
        <f>N20*F20</f>
        <v>0</v>
      </c>
      <c r="P20" s="205"/>
      <c r="Q20" s="202">
        <f>P20*F20</f>
        <v>0</v>
      </c>
      <c r="R20" s="205"/>
      <c r="S20" s="202">
        <f>R20*F20</f>
        <v>0</v>
      </c>
      <c r="T20" s="205"/>
      <c r="U20" s="202">
        <f>T20*F20</f>
        <v>0</v>
      </c>
      <c r="V20" s="205"/>
      <c r="W20" s="202">
        <f>V20*F20</f>
        <v>0</v>
      </c>
      <c r="X20" s="205"/>
      <c r="Y20" s="202">
        <f>X20*F20</f>
        <v>0</v>
      </c>
      <c r="Z20" s="205"/>
      <c r="AA20" s="202">
        <f>Z20*F20</f>
        <v>0</v>
      </c>
    </row>
    <row r="21" spans="1:29" s="1" customFormat="1" ht="77.5" x14ac:dyDescent="0.35">
      <c r="A21" s="193" t="s">
        <v>3041</v>
      </c>
      <c r="B21" s="175"/>
      <c r="C21" s="176" t="s">
        <v>3109</v>
      </c>
      <c r="D21" s="139"/>
      <c r="E21" s="89"/>
      <c r="F21" s="169"/>
      <c r="G21" s="194"/>
      <c r="H21" s="207"/>
      <c r="I21" s="194"/>
      <c r="J21" s="207"/>
      <c r="K21" s="194"/>
      <c r="L21" s="207"/>
      <c r="M21" s="194"/>
      <c r="N21" s="207"/>
      <c r="O21" s="194"/>
      <c r="P21" s="207"/>
      <c r="Q21" s="194"/>
      <c r="R21" s="207"/>
      <c r="S21" s="194"/>
      <c r="T21" s="207"/>
      <c r="U21" s="194"/>
      <c r="V21" s="207"/>
      <c r="W21" s="194"/>
      <c r="X21" s="207"/>
      <c r="Y21" s="194"/>
      <c r="Z21" s="207"/>
      <c r="AA21" s="194"/>
      <c r="AC21" s="1020"/>
    </row>
    <row r="22" spans="1:29" s="1" customFormat="1" x14ac:dyDescent="0.35">
      <c r="A22" s="193" t="s">
        <v>3133</v>
      </c>
      <c r="B22" s="175"/>
      <c r="C22" s="91" t="s">
        <v>3042</v>
      </c>
      <c r="D22" s="139" t="s">
        <v>647</v>
      </c>
      <c r="E22" s="89"/>
      <c r="F22" s="170"/>
      <c r="G22" s="192">
        <f t="shared" si="0"/>
        <v>0</v>
      </c>
      <c r="H22" s="207"/>
      <c r="I22" s="202">
        <f t="shared" si="1"/>
        <v>0</v>
      </c>
      <c r="J22" s="207"/>
      <c r="K22" s="202">
        <f t="shared" ref="K22:K25" si="11">J22*F22</f>
        <v>0</v>
      </c>
      <c r="L22" s="205"/>
      <c r="M22" s="202">
        <f t="shared" ref="M22:M25" si="12">L22*F22</f>
        <v>0</v>
      </c>
      <c r="N22" s="205"/>
      <c r="O22" s="202">
        <f t="shared" ref="O22:O25" si="13">N22*F22</f>
        <v>0</v>
      </c>
      <c r="P22" s="205"/>
      <c r="Q22" s="202">
        <f t="shared" ref="Q22:Q25" si="14">P22*F22</f>
        <v>0</v>
      </c>
      <c r="R22" s="205"/>
      <c r="S22" s="202">
        <f t="shared" ref="S22:S25" si="15">R22*F22</f>
        <v>0</v>
      </c>
      <c r="T22" s="205"/>
      <c r="U22" s="202">
        <f t="shared" ref="U22:U25" si="16">T22*F22</f>
        <v>0</v>
      </c>
      <c r="V22" s="205"/>
      <c r="W22" s="202">
        <f t="shared" ref="W22:W25" si="17">V22*F22</f>
        <v>0</v>
      </c>
      <c r="X22" s="205"/>
      <c r="Y22" s="202">
        <f t="shared" ref="Y22:Y25" si="18">X22*F22</f>
        <v>0</v>
      </c>
      <c r="Z22" s="205"/>
      <c r="AA22" s="202">
        <f t="shared" ref="AA22:AA25" si="19">Z22*F22</f>
        <v>0</v>
      </c>
      <c r="AC22" s="1020"/>
    </row>
    <row r="23" spans="1:29" s="1" customFormat="1" x14ac:dyDescent="0.35">
      <c r="A23" s="193" t="s">
        <v>3134</v>
      </c>
      <c r="B23" s="175"/>
      <c r="C23" s="91" t="s">
        <v>3110</v>
      </c>
      <c r="D23" s="139" t="s">
        <v>647</v>
      </c>
      <c r="E23" s="89"/>
      <c r="F23" s="170"/>
      <c r="G23" s="192">
        <f t="shared" si="0"/>
        <v>0</v>
      </c>
      <c r="H23" s="207"/>
      <c r="I23" s="202">
        <f t="shared" si="1"/>
        <v>0</v>
      </c>
      <c r="J23" s="207"/>
      <c r="K23" s="202">
        <f t="shared" si="11"/>
        <v>0</v>
      </c>
      <c r="L23" s="205"/>
      <c r="M23" s="202">
        <f t="shared" si="12"/>
        <v>0</v>
      </c>
      <c r="N23" s="205"/>
      <c r="O23" s="202">
        <f t="shared" si="13"/>
        <v>0</v>
      </c>
      <c r="P23" s="205"/>
      <c r="Q23" s="202">
        <f t="shared" si="14"/>
        <v>0</v>
      </c>
      <c r="R23" s="205"/>
      <c r="S23" s="202">
        <f t="shared" si="15"/>
        <v>0</v>
      </c>
      <c r="T23" s="205"/>
      <c r="U23" s="202">
        <f t="shared" si="16"/>
        <v>0</v>
      </c>
      <c r="V23" s="205"/>
      <c r="W23" s="202">
        <f t="shared" si="17"/>
        <v>0</v>
      </c>
      <c r="X23" s="205"/>
      <c r="Y23" s="202">
        <f t="shared" si="18"/>
        <v>0</v>
      </c>
      <c r="Z23" s="205"/>
      <c r="AA23" s="202">
        <f t="shared" si="19"/>
        <v>0</v>
      </c>
      <c r="AC23" s="1020"/>
    </row>
    <row r="24" spans="1:29" s="1" customFormat="1" x14ac:dyDescent="0.35">
      <c r="A24" s="193" t="s">
        <v>3135</v>
      </c>
      <c r="B24" s="175"/>
      <c r="C24" s="91" t="s">
        <v>3043</v>
      </c>
      <c r="D24" s="139" t="s">
        <v>647</v>
      </c>
      <c r="E24" s="89"/>
      <c r="F24" s="170"/>
      <c r="G24" s="192">
        <f t="shared" si="0"/>
        <v>0</v>
      </c>
      <c r="H24" s="207"/>
      <c r="I24" s="202">
        <f t="shared" si="1"/>
        <v>0</v>
      </c>
      <c r="J24" s="207"/>
      <c r="K24" s="202">
        <f t="shared" si="11"/>
        <v>0</v>
      </c>
      <c r="L24" s="205"/>
      <c r="M24" s="202">
        <f t="shared" si="12"/>
        <v>0</v>
      </c>
      <c r="N24" s="205"/>
      <c r="O24" s="202">
        <f t="shared" si="13"/>
        <v>0</v>
      </c>
      <c r="P24" s="205"/>
      <c r="Q24" s="202">
        <f t="shared" si="14"/>
        <v>0</v>
      </c>
      <c r="R24" s="205"/>
      <c r="S24" s="202">
        <f t="shared" si="15"/>
        <v>0</v>
      </c>
      <c r="T24" s="205"/>
      <c r="U24" s="202">
        <f t="shared" si="16"/>
        <v>0</v>
      </c>
      <c r="V24" s="205"/>
      <c r="W24" s="202">
        <f t="shared" si="17"/>
        <v>0</v>
      </c>
      <c r="X24" s="205"/>
      <c r="Y24" s="202">
        <f t="shared" si="18"/>
        <v>0</v>
      </c>
      <c r="Z24" s="205"/>
      <c r="AA24" s="202">
        <f t="shared" si="19"/>
        <v>0</v>
      </c>
    </row>
    <row r="25" spans="1:29" s="1" customFormat="1" x14ac:dyDescent="0.35">
      <c r="A25" s="193" t="s">
        <v>3136</v>
      </c>
      <c r="B25" s="175"/>
      <c r="C25" s="91" t="s">
        <v>3044</v>
      </c>
      <c r="D25" s="139" t="s">
        <v>647</v>
      </c>
      <c r="E25" s="89"/>
      <c r="F25" s="170"/>
      <c r="G25" s="192">
        <f t="shared" si="0"/>
        <v>0</v>
      </c>
      <c r="H25" s="207"/>
      <c r="I25" s="202">
        <f t="shared" si="1"/>
        <v>0</v>
      </c>
      <c r="J25" s="207"/>
      <c r="K25" s="202">
        <f t="shared" si="11"/>
        <v>0</v>
      </c>
      <c r="L25" s="205"/>
      <c r="M25" s="202">
        <f t="shared" si="12"/>
        <v>0</v>
      </c>
      <c r="N25" s="205"/>
      <c r="O25" s="202">
        <f t="shared" si="13"/>
        <v>0</v>
      </c>
      <c r="P25" s="205"/>
      <c r="Q25" s="202">
        <f t="shared" si="14"/>
        <v>0</v>
      </c>
      <c r="R25" s="205"/>
      <c r="S25" s="202">
        <f t="shared" si="15"/>
        <v>0</v>
      </c>
      <c r="T25" s="205"/>
      <c r="U25" s="202">
        <f t="shared" si="16"/>
        <v>0</v>
      </c>
      <c r="V25" s="205"/>
      <c r="W25" s="202">
        <f t="shared" si="17"/>
        <v>0</v>
      </c>
      <c r="X25" s="205"/>
      <c r="Y25" s="202">
        <f t="shared" si="18"/>
        <v>0</v>
      </c>
      <c r="Z25" s="205"/>
      <c r="AA25" s="202">
        <f t="shared" si="19"/>
        <v>0</v>
      </c>
    </row>
    <row r="26" spans="1:29" s="1" customFormat="1" ht="16" thickBot="1" x14ac:dyDescent="0.4">
      <c r="A26" s="221"/>
      <c r="B26" s="222"/>
      <c r="C26" s="223"/>
      <c r="D26" s="224"/>
      <c r="E26" s="225"/>
      <c r="F26" s="226"/>
      <c r="G26" s="227"/>
      <c r="H26" s="228"/>
      <c r="I26" s="227"/>
      <c r="J26" s="228"/>
      <c r="K26" s="227"/>
      <c r="L26" s="228"/>
      <c r="M26" s="227"/>
      <c r="N26" s="228"/>
      <c r="O26" s="227"/>
      <c r="P26" s="228"/>
      <c r="Q26" s="227"/>
      <c r="R26" s="228"/>
      <c r="S26" s="227"/>
      <c r="T26" s="228"/>
      <c r="U26" s="227"/>
      <c r="V26" s="228"/>
      <c r="W26" s="227"/>
      <c r="X26" s="228"/>
      <c r="Y26" s="227"/>
      <c r="Z26" s="228"/>
      <c r="AA26" s="227"/>
      <c r="AC26" s="1020"/>
    </row>
    <row r="27" spans="1:29" s="173" customFormat="1" ht="26.5" customHeight="1" x14ac:dyDescent="0.35">
      <c r="A27" s="201"/>
      <c r="B27" s="1196" t="s">
        <v>3047</v>
      </c>
      <c r="C27" s="1197"/>
      <c r="D27" s="1198"/>
      <c r="E27" s="238"/>
      <c r="F27" s="239"/>
      <c r="G27" s="240">
        <f>SUM(G5:G26)</f>
        <v>0</v>
      </c>
      <c r="H27" s="241"/>
      <c r="I27" s="240">
        <f>SUM(I5:I26)</f>
        <v>0</v>
      </c>
      <c r="J27" s="241"/>
      <c r="K27" s="240">
        <f>SUM(K5:K26)</f>
        <v>0</v>
      </c>
      <c r="L27" s="241"/>
      <c r="M27" s="240">
        <f>SUM(M5:M26)</f>
        <v>0</v>
      </c>
      <c r="N27" s="241"/>
      <c r="O27" s="240">
        <f>SUM(O5:O26)</f>
        <v>0</v>
      </c>
      <c r="P27" s="241"/>
      <c r="Q27" s="240">
        <f>SUM(Q5:Q26)</f>
        <v>0</v>
      </c>
      <c r="R27" s="241"/>
      <c r="S27" s="240">
        <f>SUM(S5:S26)</f>
        <v>0</v>
      </c>
      <c r="T27" s="241"/>
      <c r="U27" s="240">
        <f>SUM(U5:U26)</f>
        <v>0</v>
      </c>
      <c r="V27" s="241"/>
      <c r="W27" s="240">
        <f>SUM(W5:W26)</f>
        <v>0</v>
      </c>
      <c r="X27" s="241"/>
      <c r="Y27" s="240">
        <f>SUM(Y5:Y26)</f>
        <v>0</v>
      </c>
      <c r="Z27" s="241"/>
      <c r="AA27" s="240">
        <f>SUM(AA5:AA26)</f>
        <v>0</v>
      </c>
      <c r="AC27" s="1021"/>
    </row>
    <row r="28" spans="1:29" s="142" customFormat="1" ht="26.5" customHeight="1" thickBot="1" x14ac:dyDescent="0.4">
      <c r="A28" s="245" t="s">
        <v>3048</v>
      </c>
      <c r="B28" s="1206" t="s">
        <v>3049</v>
      </c>
      <c r="C28" s="1206"/>
      <c r="D28" s="1207"/>
      <c r="E28" s="245"/>
      <c r="F28" s="246"/>
      <c r="G28" s="247"/>
      <c r="H28" s="248"/>
      <c r="I28" s="249"/>
      <c r="J28" s="248"/>
      <c r="K28" s="249"/>
      <c r="L28" s="248"/>
      <c r="M28" s="249"/>
      <c r="N28" s="248"/>
      <c r="O28" s="249"/>
      <c r="P28" s="248"/>
      <c r="Q28" s="249"/>
      <c r="R28" s="248"/>
      <c r="S28" s="249"/>
      <c r="T28" s="248"/>
      <c r="U28" s="249"/>
      <c r="V28" s="248"/>
      <c r="W28" s="249"/>
      <c r="X28" s="248"/>
      <c r="Y28" s="249"/>
      <c r="Z28" s="248"/>
      <c r="AA28" s="249"/>
    </row>
    <row r="29" spans="1:29" s="142" customFormat="1" ht="31" x14ac:dyDescent="0.35">
      <c r="A29" s="229" t="s">
        <v>3050</v>
      </c>
      <c r="B29" s="230" t="s">
        <v>3051</v>
      </c>
      <c r="C29" s="231"/>
      <c r="D29" s="232"/>
      <c r="E29" s="233"/>
      <c r="F29" s="234"/>
      <c r="G29" s="235"/>
      <c r="H29" s="236"/>
      <c r="I29" s="237"/>
      <c r="J29" s="236"/>
      <c r="K29" s="237"/>
      <c r="L29" s="236"/>
      <c r="M29" s="237"/>
      <c r="N29" s="236"/>
      <c r="O29" s="237"/>
      <c r="P29" s="236"/>
      <c r="Q29" s="237"/>
      <c r="R29" s="236"/>
      <c r="S29" s="237"/>
      <c r="T29" s="236"/>
      <c r="U29" s="237"/>
      <c r="V29" s="236"/>
      <c r="W29" s="237"/>
      <c r="X29" s="236"/>
      <c r="Y29" s="237"/>
      <c r="Z29" s="236"/>
      <c r="AA29" s="237"/>
    </row>
    <row r="30" spans="1:29" s="142" customFormat="1" x14ac:dyDescent="0.35">
      <c r="A30" s="193" t="s">
        <v>3052</v>
      </c>
      <c r="B30" s="144"/>
      <c r="C30" s="145" t="s">
        <v>3053</v>
      </c>
      <c r="D30" s="214" t="s">
        <v>3054</v>
      </c>
      <c r="E30" s="217"/>
      <c r="F30" s="167"/>
      <c r="G30" s="192">
        <f t="shared" ref="G30:G35" si="20">E30*F30</f>
        <v>0</v>
      </c>
      <c r="H30" s="205"/>
      <c r="I30" s="202">
        <f t="shared" ref="I30:I35" si="21">H30*F30</f>
        <v>0</v>
      </c>
      <c r="J30" s="205"/>
      <c r="K30" s="202">
        <f t="shared" ref="K30:K35" si="22">J30*F30</f>
        <v>0</v>
      </c>
      <c r="L30" s="205"/>
      <c r="M30" s="202">
        <f t="shared" ref="M30:M35" si="23">L30*F30</f>
        <v>0</v>
      </c>
      <c r="N30" s="205"/>
      <c r="O30" s="202">
        <f t="shared" ref="O30:O35" si="24">N30*F30</f>
        <v>0</v>
      </c>
      <c r="P30" s="205"/>
      <c r="Q30" s="202">
        <f t="shared" ref="Q30:Q35" si="25">P30*F30</f>
        <v>0</v>
      </c>
      <c r="R30" s="205"/>
      <c r="S30" s="202">
        <f t="shared" ref="S30:S35" si="26">R30*F30</f>
        <v>0</v>
      </c>
      <c r="T30" s="205"/>
      <c r="U30" s="202">
        <f t="shared" ref="U30:U35" si="27">T30*F30</f>
        <v>0</v>
      </c>
      <c r="V30" s="205"/>
      <c r="W30" s="202">
        <f t="shared" ref="W30:W35" si="28">V30*F30</f>
        <v>0</v>
      </c>
      <c r="X30" s="205"/>
      <c r="Y30" s="202">
        <f t="shared" ref="Y30:Y35" si="29">X30*F30</f>
        <v>0</v>
      </c>
      <c r="Z30" s="205"/>
      <c r="AA30" s="202">
        <f t="shared" ref="AA30:AA35" si="30">Z30*F30</f>
        <v>0</v>
      </c>
    </row>
    <row r="31" spans="1:29" s="142" customFormat="1" x14ac:dyDescent="0.35">
      <c r="A31" s="193"/>
      <c r="B31" s="144"/>
      <c r="C31" s="145" t="s">
        <v>3055</v>
      </c>
      <c r="D31" s="214" t="s">
        <v>3054</v>
      </c>
      <c r="E31" s="217"/>
      <c r="F31" s="167"/>
      <c r="G31" s="192">
        <f t="shared" si="20"/>
        <v>0</v>
      </c>
      <c r="H31" s="205"/>
      <c r="I31" s="202">
        <f t="shared" si="21"/>
        <v>0</v>
      </c>
      <c r="J31" s="205"/>
      <c r="K31" s="202">
        <f t="shared" si="22"/>
        <v>0</v>
      </c>
      <c r="L31" s="205"/>
      <c r="M31" s="202">
        <f t="shared" si="23"/>
        <v>0</v>
      </c>
      <c r="N31" s="205"/>
      <c r="O31" s="202">
        <f t="shared" si="24"/>
        <v>0</v>
      </c>
      <c r="P31" s="205"/>
      <c r="Q31" s="202">
        <f t="shared" si="25"/>
        <v>0</v>
      </c>
      <c r="R31" s="205"/>
      <c r="S31" s="202">
        <f t="shared" si="26"/>
        <v>0</v>
      </c>
      <c r="T31" s="205"/>
      <c r="U31" s="202">
        <f t="shared" si="27"/>
        <v>0</v>
      </c>
      <c r="V31" s="205"/>
      <c r="W31" s="202">
        <f t="shared" si="28"/>
        <v>0</v>
      </c>
      <c r="X31" s="205"/>
      <c r="Y31" s="202">
        <f t="shared" si="29"/>
        <v>0</v>
      </c>
      <c r="Z31" s="205"/>
      <c r="AA31" s="202">
        <f t="shared" si="30"/>
        <v>0</v>
      </c>
    </row>
    <row r="32" spans="1:29" s="142" customFormat="1" x14ac:dyDescent="0.35">
      <c r="A32" s="193" t="s">
        <v>3056</v>
      </c>
      <c r="B32" s="144"/>
      <c r="C32" s="145" t="s">
        <v>3057</v>
      </c>
      <c r="D32" s="214" t="s">
        <v>3054</v>
      </c>
      <c r="E32" s="217"/>
      <c r="F32" s="167"/>
      <c r="G32" s="192">
        <f t="shared" si="20"/>
        <v>0</v>
      </c>
      <c r="H32" s="205"/>
      <c r="I32" s="202">
        <f t="shared" si="21"/>
        <v>0</v>
      </c>
      <c r="J32" s="205"/>
      <c r="K32" s="202">
        <f t="shared" si="22"/>
        <v>0</v>
      </c>
      <c r="L32" s="205"/>
      <c r="M32" s="202">
        <f t="shared" si="23"/>
        <v>0</v>
      </c>
      <c r="N32" s="205"/>
      <c r="O32" s="202">
        <f t="shared" si="24"/>
        <v>0</v>
      </c>
      <c r="P32" s="205"/>
      <c r="Q32" s="202">
        <f t="shared" si="25"/>
        <v>0</v>
      </c>
      <c r="R32" s="205"/>
      <c r="S32" s="202">
        <f t="shared" si="26"/>
        <v>0</v>
      </c>
      <c r="T32" s="205"/>
      <c r="U32" s="202">
        <f t="shared" si="27"/>
        <v>0</v>
      </c>
      <c r="V32" s="205"/>
      <c r="W32" s="202">
        <f t="shared" si="28"/>
        <v>0</v>
      </c>
      <c r="X32" s="205"/>
      <c r="Y32" s="202">
        <f t="shared" si="29"/>
        <v>0</v>
      </c>
      <c r="Z32" s="205"/>
      <c r="AA32" s="202">
        <f t="shared" si="30"/>
        <v>0</v>
      </c>
    </row>
    <row r="33" spans="1:29" s="142" customFormat="1" x14ac:dyDescent="0.35">
      <c r="A33" s="193" t="s">
        <v>3058</v>
      </c>
      <c r="B33" s="144"/>
      <c r="C33" s="145" t="s">
        <v>3059</v>
      </c>
      <c r="D33" s="214" t="s">
        <v>3054</v>
      </c>
      <c r="E33" s="217"/>
      <c r="F33" s="167"/>
      <c r="G33" s="192">
        <f t="shared" si="20"/>
        <v>0</v>
      </c>
      <c r="H33" s="205"/>
      <c r="I33" s="202">
        <f t="shared" si="21"/>
        <v>0</v>
      </c>
      <c r="J33" s="205"/>
      <c r="K33" s="202">
        <f t="shared" si="22"/>
        <v>0</v>
      </c>
      <c r="L33" s="205"/>
      <c r="M33" s="202">
        <f t="shared" si="23"/>
        <v>0</v>
      </c>
      <c r="N33" s="205"/>
      <c r="O33" s="202">
        <f t="shared" si="24"/>
        <v>0</v>
      </c>
      <c r="P33" s="205"/>
      <c r="Q33" s="202">
        <f t="shared" si="25"/>
        <v>0</v>
      </c>
      <c r="R33" s="205"/>
      <c r="S33" s="202">
        <f t="shared" si="26"/>
        <v>0</v>
      </c>
      <c r="T33" s="205"/>
      <c r="U33" s="202">
        <f t="shared" si="27"/>
        <v>0</v>
      </c>
      <c r="V33" s="205"/>
      <c r="W33" s="202">
        <f t="shared" si="28"/>
        <v>0</v>
      </c>
      <c r="X33" s="205"/>
      <c r="Y33" s="202">
        <f t="shared" si="29"/>
        <v>0</v>
      </c>
      <c r="Z33" s="205"/>
      <c r="AA33" s="202">
        <f t="shared" si="30"/>
        <v>0</v>
      </c>
    </row>
    <row r="34" spans="1:29" s="142" customFormat="1" x14ac:dyDescent="0.35">
      <c r="A34" s="193" t="s">
        <v>3060</v>
      </c>
      <c r="B34" s="144"/>
      <c r="C34" s="145" t="s">
        <v>3018</v>
      </c>
      <c r="D34" s="214" t="s">
        <v>3054</v>
      </c>
      <c r="E34" s="217"/>
      <c r="F34" s="167"/>
      <c r="G34" s="192">
        <f t="shared" si="20"/>
        <v>0</v>
      </c>
      <c r="H34" s="205"/>
      <c r="I34" s="202">
        <f t="shared" si="21"/>
        <v>0</v>
      </c>
      <c r="J34" s="205"/>
      <c r="K34" s="202">
        <f t="shared" si="22"/>
        <v>0</v>
      </c>
      <c r="L34" s="205"/>
      <c r="M34" s="202">
        <f t="shared" si="23"/>
        <v>0</v>
      </c>
      <c r="N34" s="205"/>
      <c r="O34" s="202">
        <f t="shared" si="24"/>
        <v>0</v>
      </c>
      <c r="P34" s="205"/>
      <c r="Q34" s="202">
        <f t="shared" si="25"/>
        <v>0</v>
      </c>
      <c r="R34" s="205"/>
      <c r="S34" s="202">
        <f t="shared" si="26"/>
        <v>0</v>
      </c>
      <c r="T34" s="205"/>
      <c r="U34" s="202">
        <f t="shared" si="27"/>
        <v>0</v>
      </c>
      <c r="V34" s="205"/>
      <c r="W34" s="202">
        <f t="shared" si="28"/>
        <v>0</v>
      </c>
      <c r="X34" s="205"/>
      <c r="Y34" s="202">
        <f t="shared" si="29"/>
        <v>0</v>
      </c>
      <c r="Z34" s="205"/>
      <c r="AA34" s="202">
        <f t="shared" si="30"/>
        <v>0</v>
      </c>
    </row>
    <row r="35" spans="1:29" s="142" customFormat="1" x14ac:dyDescent="0.35">
      <c r="A35" s="193" t="s">
        <v>3061</v>
      </c>
      <c r="B35" s="144"/>
      <c r="C35" s="145" t="s">
        <v>3019</v>
      </c>
      <c r="D35" s="213" t="s">
        <v>3062</v>
      </c>
      <c r="E35" s="216"/>
      <c r="F35" s="167"/>
      <c r="G35" s="192">
        <f t="shared" si="20"/>
        <v>0</v>
      </c>
      <c r="H35" s="205"/>
      <c r="I35" s="202">
        <f t="shared" si="21"/>
        <v>0</v>
      </c>
      <c r="J35" s="205"/>
      <c r="K35" s="202">
        <f t="shared" si="22"/>
        <v>0</v>
      </c>
      <c r="L35" s="205"/>
      <c r="M35" s="202">
        <f t="shared" si="23"/>
        <v>0</v>
      </c>
      <c r="N35" s="205"/>
      <c r="O35" s="202">
        <f t="shared" si="24"/>
        <v>0</v>
      </c>
      <c r="P35" s="205"/>
      <c r="Q35" s="202">
        <f t="shared" si="25"/>
        <v>0</v>
      </c>
      <c r="R35" s="205"/>
      <c r="S35" s="202">
        <f t="shared" si="26"/>
        <v>0</v>
      </c>
      <c r="T35" s="205"/>
      <c r="U35" s="202">
        <f t="shared" si="27"/>
        <v>0</v>
      </c>
      <c r="V35" s="205"/>
      <c r="W35" s="202">
        <f t="shared" si="28"/>
        <v>0</v>
      </c>
      <c r="X35" s="205"/>
      <c r="Y35" s="202">
        <f t="shared" si="29"/>
        <v>0</v>
      </c>
      <c r="Z35" s="205"/>
      <c r="AA35" s="202">
        <f t="shared" si="30"/>
        <v>0</v>
      </c>
    </row>
    <row r="36" spans="1:29" s="142" customFormat="1" x14ac:dyDescent="0.35">
      <c r="A36" s="193"/>
      <c r="B36" s="144"/>
      <c r="C36" s="145"/>
      <c r="D36" s="213"/>
      <c r="E36" s="216"/>
      <c r="F36" s="167"/>
      <c r="G36" s="192"/>
      <c r="H36" s="205"/>
      <c r="I36" s="202"/>
      <c r="J36" s="205"/>
      <c r="K36" s="202"/>
      <c r="L36" s="205"/>
      <c r="M36" s="202"/>
      <c r="N36" s="205"/>
      <c r="O36" s="202"/>
      <c r="P36" s="205"/>
      <c r="Q36" s="202"/>
      <c r="R36" s="205"/>
      <c r="S36" s="202"/>
      <c r="T36" s="205"/>
      <c r="U36" s="202"/>
      <c r="V36" s="205"/>
      <c r="W36" s="202"/>
      <c r="X36" s="205"/>
      <c r="Y36" s="202"/>
      <c r="Z36" s="205"/>
      <c r="AA36" s="202"/>
    </row>
    <row r="37" spans="1:29" s="142" customFormat="1" ht="46.5" x14ac:dyDescent="0.35">
      <c r="A37" s="193" t="s">
        <v>3063</v>
      </c>
      <c r="B37" s="144" t="s">
        <v>3064</v>
      </c>
      <c r="C37" s="145" t="s">
        <v>3065</v>
      </c>
      <c r="D37" s="213"/>
      <c r="E37" s="216"/>
      <c r="F37" s="167"/>
      <c r="G37" s="192"/>
      <c r="H37" s="205"/>
      <c r="I37" s="202"/>
      <c r="J37" s="205"/>
      <c r="K37" s="202"/>
      <c r="L37" s="205"/>
      <c r="M37" s="202"/>
      <c r="N37" s="205"/>
      <c r="O37" s="202"/>
      <c r="P37" s="205"/>
      <c r="Q37" s="202"/>
      <c r="R37" s="205"/>
      <c r="S37" s="202"/>
      <c r="T37" s="205"/>
      <c r="U37" s="202"/>
      <c r="V37" s="205"/>
      <c r="W37" s="202"/>
      <c r="X37" s="205"/>
      <c r="Y37" s="202"/>
      <c r="Z37" s="205"/>
      <c r="AA37" s="202"/>
      <c r="AC37" s="1022"/>
    </row>
    <row r="38" spans="1:29" s="142" customFormat="1" x14ac:dyDescent="0.35">
      <c r="A38" s="193" t="s">
        <v>3066</v>
      </c>
      <c r="B38" s="144"/>
      <c r="C38" s="145" t="s">
        <v>3067</v>
      </c>
      <c r="D38" s="213" t="s">
        <v>3054</v>
      </c>
      <c r="E38" s="216"/>
      <c r="F38" s="167"/>
      <c r="G38" s="192">
        <f t="shared" ref="G38" si="31">E38*F38</f>
        <v>0</v>
      </c>
      <c r="H38" s="205"/>
      <c r="I38" s="202">
        <f t="shared" ref="I38" si="32">H38*F38</f>
        <v>0</v>
      </c>
      <c r="J38" s="205"/>
      <c r="K38" s="202">
        <f>J38*F38</f>
        <v>0</v>
      </c>
      <c r="L38" s="205"/>
      <c r="M38" s="202">
        <f>L38*F38</f>
        <v>0</v>
      </c>
      <c r="N38" s="205"/>
      <c r="O38" s="202">
        <f>N38*F38</f>
        <v>0</v>
      </c>
      <c r="P38" s="205"/>
      <c r="Q38" s="202">
        <f>P38*F38</f>
        <v>0</v>
      </c>
      <c r="R38" s="205"/>
      <c r="S38" s="202">
        <f>R38*F38</f>
        <v>0</v>
      </c>
      <c r="T38" s="205"/>
      <c r="U38" s="202">
        <f>T38*F38</f>
        <v>0</v>
      </c>
      <c r="V38" s="205"/>
      <c r="W38" s="202">
        <f>V38*F38</f>
        <v>0</v>
      </c>
      <c r="X38" s="205"/>
      <c r="Y38" s="202">
        <f>X38*F38</f>
        <v>0</v>
      </c>
      <c r="Z38" s="205"/>
      <c r="AA38" s="202">
        <f>Z38*F38</f>
        <v>0</v>
      </c>
    </row>
    <row r="39" spans="1:29" s="142" customFormat="1" x14ac:dyDescent="0.35">
      <c r="A39" s="193" t="s">
        <v>3068</v>
      </c>
      <c r="B39" s="144" t="s">
        <v>3069</v>
      </c>
      <c r="C39" s="145"/>
      <c r="D39" s="213"/>
      <c r="E39" s="216"/>
      <c r="F39" s="167"/>
      <c r="G39" s="192"/>
      <c r="H39" s="205"/>
      <c r="I39" s="202"/>
      <c r="J39" s="205"/>
      <c r="K39" s="202"/>
      <c r="L39" s="205"/>
      <c r="M39" s="202"/>
      <c r="N39" s="205"/>
      <c r="O39" s="202"/>
      <c r="P39" s="205"/>
      <c r="Q39" s="202"/>
      <c r="R39" s="205"/>
      <c r="S39" s="202"/>
      <c r="T39" s="205"/>
      <c r="U39" s="202"/>
      <c r="V39" s="205"/>
      <c r="W39" s="202"/>
      <c r="X39" s="205"/>
      <c r="Y39" s="202"/>
      <c r="Z39" s="205"/>
      <c r="AA39" s="202"/>
    </row>
    <row r="40" spans="1:29" s="142" customFormat="1" ht="31" x14ac:dyDescent="0.35">
      <c r="A40" s="193" t="s">
        <v>3070</v>
      </c>
      <c r="B40" s="144"/>
      <c r="C40" s="145" t="s">
        <v>3144</v>
      </c>
      <c r="D40" s="213" t="s">
        <v>3054</v>
      </c>
      <c r="E40" s="216"/>
      <c r="F40" s="167"/>
      <c r="G40" s="192">
        <f t="shared" ref="G40" si="33">E40*F40</f>
        <v>0</v>
      </c>
      <c r="H40" s="205"/>
      <c r="I40" s="202">
        <f t="shared" ref="I40" si="34">H40*F40</f>
        <v>0</v>
      </c>
      <c r="J40" s="205"/>
      <c r="K40" s="202">
        <f>J40*F40</f>
        <v>0</v>
      </c>
      <c r="L40" s="205"/>
      <c r="M40" s="202">
        <f>L40*F40</f>
        <v>0</v>
      </c>
      <c r="N40" s="205"/>
      <c r="O40" s="202">
        <f>N40*F40</f>
        <v>0</v>
      </c>
      <c r="P40" s="205"/>
      <c r="Q40" s="202">
        <f>P40*F40</f>
        <v>0</v>
      </c>
      <c r="R40" s="205"/>
      <c r="S40" s="202">
        <f>R40*F40</f>
        <v>0</v>
      </c>
      <c r="T40" s="205"/>
      <c r="U40" s="202">
        <f>T40*F40</f>
        <v>0</v>
      </c>
      <c r="V40" s="205"/>
      <c r="W40" s="202">
        <f>V40*F40</f>
        <v>0</v>
      </c>
      <c r="X40" s="205"/>
      <c r="Y40" s="202">
        <f>X40*F40</f>
        <v>0</v>
      </c>
      <c r="Z40" s="205"/>
      <c r="AA40" s="202">
        <f>Z40*F40</f>
        <v>0</v>
      </c>
      <c r="AC40" s="1019"/>
    </row>
    <row r="41" spans="1:29" s="142" customFormat="1" ht="46.5" x14ac:dyDescent="0.35">
      <c r="A41" s="193" t="s">
        <v>3071</v>
      </c>
      <c r="B41" s="144" t="s">
        <v>552</v>
      </c>
      <c r="C41" s="145" t="s">
        <v>3072</v>
      </c>
      <c r="D41" s="213"/>
      <c r="E41" s="216"/>
      <c r="F41" s="167"/>
      <c r="G41" s="192"/>
      <c r="H41" s="205"/>
      <c r="I41" s="202"/>
      <c r="J41" s="205"/>
      <c r="K41" s="202"/>
      <c r="L41" s="205"/>
      <c r="M41" s="202"/>
      <c r="N41" s="205"/>
      <c r="O41" s="202"/>
      <c r="P41" s="205"/>
      <c r="Q41" s="202"/>
      <c r="R41" s="205"/>
      <c r="S41" s="202"/>
      <c r="T41" s="205"/>
      <c r="U41" s="202"/>
      <c r="V41" s="205"/>
      <c r="W41" s="202"/>
      <c r="X41" s="205"/>
      <c r="Y41" s="202"/>
      <c r="Z41" s="205"/>
      <c r="AA41" s="202"/>
      <c r="AC41" s="1022"/>
    </row>
    <row r="42" spans="1:29" s="142" customFormat="1" x14ac:dyDescent="0.35">
      <c r="A42" s="193" t="s">
        <v>3073</v>
      </c>
      <c r="B42" s="147"/>
      <c r="C42" s="145" t="s">
        <v>3074</v>
      </c>
      <c r="D42" s="214" t="s">
        <v>3075</v>
      </c>
      <c r="E42" s="217"/>
      <c r="F42" s="167"/>
      <c r="G42" s="192">
        <f t="shared" ref="G42:G46" si="35">E42*F42</f>
        <v>0</v>
      </c>
      <c r="H42" s="205"/>
      <c r="I42" s="202">
        <f t="shared" ref="I42:I46" si="36">H42*F42</f>
        <v>0</v>
      </c>
      <c r="J42" s="205"/>
      <c r="K42" s="202">
        <f t="shared" ref="K42:K46" si="37">J42*F42</f>
        <v>0</v>
      </c>
      <c r="L42" s="205"/>
      <c r="M42" s="202">
        <f t="shared" ref="M42:M46" si="38">L42*F42</f>
        <v>0</v>
      </c>
      <c r="N42" s="205"/>
      <c r="O42" s="202">
        <f t="shared" ref="O42:O46" si="39">N42*F42</f>
        <v>0</v>
      </c>
      <c r="P42" s="205"/>
      <c r="Q42" s="202">
        <f t="shared" ref="Q42:Q46" si="40">P42*F42</f>
        <v>0</v>
      </c>
      <c r="R42" s="205"/>
      <c r="S42" s="202">
        <f t="shared" ref="S42:S46" si="41">R42*F42</f>
        <v>0</v>
      </c>
      <c r="T42" s="205"/>
      <c r="U42" s="202">
        <f t="shared" ref="U42:U46" si="42">T42*F42</f>
        <v>0</v>
      </c>
      <c r="V42" s="205"/>
      <c r="W42" s="202">
        <f t="shared" ref="W42:W46" si="43">V42*F42</f>
        <v>0</v>
      </c>
      <c r="X42" s="205"/>
      <c r="Y42" s="202">
        <f t="shared" ref="Y42:Y46" si="44">X42*F42</f>
        <v>0</v>
      </c>
      <c r="Z42" s="205"/>
      <c r="AA42" s="202">
        <f t="shared" ref="AA42:AA46" si="45">Z42*F42</f>
        <v>0</v>
      </c>
    </row>
    <row r="43" spans="1:29" s="142" customFormat="1" ht="62" x14ac:dyDescent="0.35">
      <c r="A43" s="193" t="s">
        <v>3076</v>
      </c>
      <c r="B43" s="147"/>
      <c r="C43" s="145" t="s">
        <v>3330</v>
      </c>
      <c r="D43" s="214" t="s">
        <v>3075</v>
      </c>
      <c r="E43" s="217"/>
      <c r="F43" s="167"/>
      <c r="G43" s="192">
        <f t="shared" si="35"/>
        <v>0</v>
      </c>
      <c r="H43" s="205"/>
      <c r="I43" s="202">
        <f t="shared" si="36"/>
        <v>0</v>
      </c>
      <c r="J43" s="205"/>
      <c r="K43" s="202">
        <f t="shared" si="37"/>
        <v>0</v>
      </c>
      <c r="L43" s="205"/>
      <c r="M43" s="202">
        <f t="shared" si="38"/>
        <v>0</v>
      </c>
      <c r="N43" s="205"/>
      <c r="O43" s="202">
        <f t="shared" si="39"/>
        <v>0</v>
      </c>
      <c r="P43" s="205"/>
      <c r="Q43" s="202">
        <f t="shared" si="40"/>
        <v>0</v>
      </c>
      <c r="R43" s="205"/>
      <c r="S43" s="202">
        <f t="shared" si="41"/>
        <v>0</v>
      </c>
      <c r="T43" s="205"/>
      <c r="U43" s="202">
        <f t="shared" si="42"/>
        <v>0</v>
      </c>
      <c r="V43" s="205"/>
      <c r="W43" s="202">
        <f t="shared" si="43"/>
        <v>0</v>
      </c>
      <c r="X43" s="205"/>
      <c r="Y43" s="202">
        <f t="shared" si="44"/>
        <v>0</v>
      </c>
      <c r="Z43" s="205"/>
      <c r="AA43" s="202">
        <f t="shared" si="45"/>
        <v>0</v>
      </c>
      <c r="AC43" s="1019"/>
    </row>
    <row r="44" spans="1:29" s="142" customFormat="1" ht="108.5" x14ac:dyDescent="0.35">
      <c r="A44" s="193" t="s">
        <v>3077</v>
      </c>
      <c r="B44" s="148"/>
      <c r="C44" s="149" t="s">
        <v>3108</v>
      </c>
      <c r="D44" s="214" t="s">
        <v>3075</v>
      </c>
      <c r="E44" s="217"/>
      <c r="F44" s="167"/>
      <c r="G44" s="192">
        <f t="shared" si="35"/>
        <v>0</v>
      </c>
      <c r="H44" s="205"/>
      <c r="I44" s="202">
        <f t="shared" si="36"/>
        <v>0</v>
      </c>
      <c r="J44" s="205"/>
      <c r="K44" s="202">
        <f t="shared" si="37"/>
        <v>0</v>
      </c>
      <c r="L44" s="205"/>
      <c r="M44" s="202">
        <f t="shared" si="38"/>
        <v>0</v>
      </c>
      <c r="N44" s="205"/>
      <c r="O44" s="202">
        <f t="shared" si="39"/>
        <v>0</v>
      </c>
      <c r="P44" s="205"/>
      <c r="Q44" s="202">
        <f t="shared" si="40"/>
        <v>0</v>
      </c>
      <c r="R44" s="205"/>
      <c r="S44" s="202">
        <f t="shared" si="41"/>
        <v>0</v>
      </c>
      <c r="T44" s="205"/>
      <c r="U44" s="202">
        <f t="shared" si="42"/>
        <v>0</v>
      </c>
      <c r="V44" s="205"/>
      <c r="W44" s="202">
        <f t="shared" si="43"/>
        <v>0</v>
      </c>
      <c r="X44" s="205"/>
      <c r="Y44" s="202">
        <f t="shared" si="44"/>
        <v>0</v>
      </c>
      <c r="Z44" s="205"/>
      <c r="AA44" s="202">
        <f t="shared" si="45"/>
        <v>0</v>
      </c>
      <c r="AC44" s="1019"/>
    </row>
    <row r="45" spans="1:29" s="142" customFormat="1" x14ac:dyDescent="0.35">
      <c r="A45" s="193" t="s">
        <v>3078</v>
      </c>
      <c r="B45" s="144"/>
      <c r="C45" s="145" t="s">
        <v>3079</v>
      </c>
      <c r="D45" s="214" t="s">
        <v>3080</v>
      </c>
      <c r="E45" s="217"/>
      <c r="F45" s="167"/>
      <c r="G45" s="192">
        <f t="shared" si="35"/>
        <v>0</v>
      </c>
      <c r="H45" s="205"/>
      <c r="I45" s="202">
        <f t="shared" si="36"/>
        <v>0</v>
      </c>
      <c r="J45" s="205"/>
      <c r="K45" s="202">
        <f t="shared" si="37"/>
        <v>0</v>
      </c>
      <c r="L45" s="205"/>
      <c r="M45" s="202">
        <f t="shared" si="38"/>
        <v>0</v>
      </c>
      <c r="N45" s="205"/>
      <c r="O45" s="202">
        <f t="shared" si="39"/>
        <v>0</v>
      </c>
      <c r="P45" s="205"/>
      <c r="Q45" s="202">
        <f t="shared" si="40"/>
        <v>0</v>
      </c>
      <c r="R45" s="205"/>
      <c r="S45" s="202">
        <f t="shared" si="41"/>
        <v>0</v>
      </c>
      <c r="T45" s="205"/>
      <c r="U45" s="202">
        <f t="shared" si="42"/>
        <v>0</v>
      </c>
      <c r="V45" s="205"/>
      <c r="W45" s="202">
        <f t="shared" si="43"/>
        <v>0</v>
      </c>
      <c r="X45" s="205"/>
      <c r="Y45" s="202">
        <f t="shared" si="44"/>
        <v>0</v>
      </c>
      <c r="Z45" s="205"/>
      <c r="AA45" s="202">
        <f t="shared" si="45"/>
        <v>0</v>
      </c>
    </row>
    <row r="46" spans="1:29" s="142" customFormat="1" x14ac:dyDescent="0.35">
      <c r="A46" s="193" t="s">
        <v>3081</v>
      </c>
      <c r="B46" s="144"/>
      <c r="C46" s="145" t="s">
        <v>3145</v>
      </c>
      <c r="D46" s="214" t="s">
        <v>3075</v>
      </c>
      <c r="E46" s="217"/>
      <c r="F46" s="167"/>
      <c r="G46" s="192">
        <f t="shared" si="35"/>
        <v>0</v>
      </c>
      <c r="H46" s="205"/>
      <c r="I46" s="202">
        <f t="shared" si="36"/>
        <v>0</v>
      </c>
      <c r="J46" s="205"/>
      <c r="K46" s="202">
        <f t="shared" si="37"/>
        <v>0</v>
      </c>
      <c r="L46" s="205"/>
      <c r="M46" s="202">
        <f t="shared" si="38"/>
        <v>0</v>
      </c>
      <c r="N46" s="205"/>
      <c r="O46" s="202">
        <f t="shared" si="39"/>
        <v>0</v>
      </c>
      <c r="P46" s="205"/>
      <c r="Q46" s="202">
        <f t="shared" si="40"/>
        <v>0</v>
      </c>
      <c r="R46" s="205"/>
      <c r="S46" s="202">
        <f t="shared" si="41"/>
        <v>0</v>
      </c>
      <c r="T46" s="205"/>
      <c r="U46" s="202">
        <f t="shared" si="42"/>
        <v>0</v>
      </c>
      <c r="V46" s="205"/>
      <c r="W46" s="202">
        <f t="shared" si="43"/>
        <v>0</v>
      </c>
      <c r="X46" s="205"/>
      <c r="Y46" s="202">
        <f t="shared" si="44"/>
        <v>0</v>
      </c>
      <c r="Z46" s="205"/>
      <c r="AA46" s="202">
        <f t="shared" si="45"/>
        <v>0</v>
      </c>
    </row>
    <row r="47" spans="1:29" s="142" customFormat="1" x14ac:dyDescent="0.35">
      <c r="A47" s="193"/>
      <c r="B47" s="144"/>
      <c r="C47" s="145"/>
      <c r="D47" s="214"/>
      <c r="E47" s="217"/>
      <c r="F47" s="167"/>
      <c r="G47" s="192"/>
      <c r="H47" s="205"/>
      <c r="I47" s="202"/>
      <c r="J47" s="205"/>
      <c r="K47" s="202"/>
      <c r="L47" s="205"/>
      <c r="M47" s="202"/>
      <c r="N47" s="205"/>
      <c r="O47" s="202"/>
      <c r="P47" s="205"/>
      <c r="Q47" s="202"/>
      <c r="R47" s="205"/>
      <c r="S47" s="202"/>
      <c r="T47" s="205"/>
      <c r="U47" s="202"/>
      <c r="V47" s="205"/>
      <c r="W47" s="202"/>
      <c r="X47" s="205"/>
      <c r="Y47" s="202"/>
      <c r="Z47" s="205"/>
      <c r="AA47" s="202"/>
    </row>
    <row r="48" spans="1:29" s="142" customFormat="1" ht="31" x14ac:dyDescent="0.35">
      <c r="A48" s="193" t="s">
        <v>3038</v>
      </c>
      <c r="B48" s="144" t="s">
        <v>652</v>
      </c>
      <c r="C48" s="145" t="s">
        <v>3082</v>
      </c>
      <c r="D48" s="214" t="s">
        <v>3080</v>
      </c>
      <c r="E48" s="217"/>
      <c r="F48" s="167"/>
      <c r="G48" s="192">
        <f t="shared" ref="G48" si="46">E48*F48</f>
        <v>0</v>
      </c>
      <c r="H48" s="205"/>
      <c r="I48" s="202">
        <f t="shared" ref="I48" si="47">H48*F48</f>
        <v>0</v>
      </c>
      <c r="J48" s="205"/>
      <c r="K48" s="202">
        <f>J48*F48</f>
        <v>0</v>
      </c>
      <c r="L48" s="205"/>
      <c r="M48" s="202">
        <f>L48*F48</f>
        <v>0</v>
      </c>
      <c r="N48" s="205"/>
      <c r="O48" s="202">
        <f>N48*F48</f>
        <v>0</v>
      </c>
      <c r="P48" s="205"/>
      <c r="Q48" s="202">
        <f>P48*F48</f>
        <v>0</v>
      </c>
      <c r="R48" s="205"/>
      <c r="S48" s="202">
        <f>R48*F48</f>
        <v>0</v>
      </c>
      <c r="T48" s="205"/>
      <c r="U48" s="202">
        <f>T48*F48</f>
        <v>0</v>
      </c>
      <c r="V48" s="205"/>
      <c r="W48" s="202">
        <f>V48*F48</f>
        <v>0</v>
      </c>
      <c r="X48" s="205"/>
      <c r="Y48" s="202">
        <f>X48*F48</f>
        <v>0</v>
      </c>
      <c r="Z48" s="205"/>
      <c r="AA48" s="202">
        <f>Z48*F48</f>
        <v>0</v>
      </c>
    </row>
    <row r="49" spans="1:27" s="142" customFormat="1" ht="31" x14ac:dyDescent="0.35">
      <c r="A49" s="193"/>
      <c r="B49" s="144"/>
      <c r="C49" s="263" t="s">
        <v>3083</v>
      </c>
      <c r="D49" s="214"/>
      <c r="E49" s="217"/>
      <c r="F49" s="167"/>
      <c r="G49" s="192"/>
      <c r="H49" s="205"/>
      <c r="I49" s="202"/>
      <c r="J49" s="205"/>
      <c r="K49" s="202"/>
      <c r="L49" s="205"/>
      <c r="M49" s="202"/>
      <c r="N49" s="205"/>
      <c r="O49" s="202"/>
      <c r="P49" s="205"/>
      <c r="Q49" s="202"/>
      <c r="R49" s="205"/>
      <c r="S49" s="202"/>
      <c r="T49" s="205"/>
      <c r="U49" s="202"/>
      <c r="V49" s="205"/>
      <c r="W49" s="202"/>
      <c r="X49" s="205"/>
      <c r="Y49" s="202"/>
      <c r="Z49" s="205"/>
      <c r="AA49" s="202"/>
    </row>
    <row r="50" spans="1:27" s="142" customFormat="1" x14ac:dyDescent="0.35">
      <c r="A50" s="193"/>
      <c r="B50" s="144"/>
      <c r="C50" s="149"/>
      <c r="D50" s="214"/>
      <c r="E50" s="217"/>
      <c r="F50" s="167"/>
      <c r="G50" s="192"/>
      <c r="H50" s="205"/>
      <c r="I50" s="202"/>
      <c r="J50" s="205"/>
      <c r="K50" s="202"/>
      <c r="L50" s="205"/>
      <c r="M50" s="202"/>
      <c r="N50" s="205"/>
      <c r="O50" s="202"/>
      <c r="P50" s="205"/>
      <c r="Q50" s="202"/>
      <c r="R50" s="205"/>
      <c r="S50" s="202"/>
      <c r="T50" s="205"/>
      <c r="U50" s="202"/>
      <c r="V50" s="205"/>
      <c r="W50" s="202"/>
      <c r="X50" s="205"/>
      <c r="Y50" s="202"/>
      <c r="Z50" s="205"/>
      <c r="AA50" s="202"/>
    </row>
    <row r="51" spans="1:27" s="142" customFormat="1" ht="46.5" x14ac:dyDescent="0.35">
      <c r="A51" s="193" t="s">
        <v>3045</v>
      </c>
      <c r="B51" s="144" t="s">
        <v>3046</v>
      </c>
      <c r="C51" s="145" t="s">
        <v>3106</v>
      </c>
      <c r="D51" s="213" t="s">
        <v>3107</v>
      </c>
      <c r="E51" s="216"/>
      <c r="F51" s="167"/>
      <c r="G51" s="192"/>
      <c r="H51" s="205"/>
      <c r="I51" s="202"/>
      <c r="J51" s="205"/>
      <c r="K51" s="202"/>
      <c r="L51" s="205"/>
      <c r="M51" s="202"/>
      <c r="N51" s="205"/>
      <c r="O51" s="202"/>
      <c r="P51" s="205"/>
      <c r="Q51" s="202"/>
      <c r="R51" s="205"/>
      <c r="S51" s="202"/>
      <c r="T51" s="205"/>
      <c r="U51" s="202"/>
      <c r="V51" s="205"/>
      <c r="W51" s="202"/>
      <c r="X51" s="205"/>
      <c r="Y51" s="202"/>
      <c r="Z51" s="205"/>
      <c r="AA51" s="202"/>
    </row>
    <row r="52" spans="1:27" s="142" customFormat="1" ht="16" thickBot="1" x14ac:dyDescent="0.4">
      <c r="A52" s="198"/>
      <c r="B52" s="199"/>
      <c r="C52" s="200"/>
      <c r="D52" s="215"/>
      <c r="E52" s="218"/>
      <c r="F52" s="219"/>
      <c r="G52" s="220"/>
      <c r="H52" s="208"/>
      <c r="I52" s="204"/>
      <c r="J52" s="208"/>
      <c r="K52" s="204"/>
      <c r="L52" s="208"/>
      <c r="M52" s="204"/>
      <c r="N52" s="208"/>
      <c r="O52" s="204"/>
      <c r="P52" s="208"/>
      <c r="Q52" s="204"/>
      <c r="R52" s="208"/>
      <c r="S52" s="204"/>
      <c r="T52" s="208"/>
      <c r="U52" s="204"/>
      <c r="V52" s="208"/>
      <c r="W52" s="204"/>
      <c r="X52" s="208"/>
      <c r="Y52" s="204"/>
      <c r="Z52" s="208"/>
      <c r="AA52" s="204"/>
    </row>
    <row r="53" spans="1:27" s="244" customFormat="1" ht="26.5" customHeight="1" x14ac:dyDescent="0.35">
      <c r="A53" s="201"/>
      <c r="B53" s="243"/>
      <c r="C53" s="1199" t="s">
        <v>3084</v>
      </c>
      <c r="D53" s="1200"/>
      <c r="E53" s="1201"/>
      <c r="F53" s="264"/>
      <c r="G53" s="240">
        <f>SUM(G30:G52)</f>
        <v>0</v>
      </c>
      <c r="H53" s="241"/>
      <c r="I53" s="240">
        <f>SUM(I30:I52)</f>
        <v>0</v>
      </c>
      <c r="J53" s="241"/>
      <c r="K53" s="240">
        <f>SUM(K30:K52)</f>
        <v>0</v>
      </c>
      <c r="L53" s="241"/>
      <c r="M53" s="240">
        <f>SUM(M30:M52)</f>
        <v>0</v>
      </c>
      <c r="N53" s="241"/>
      <c r="O53" s="240">
        <f>SUM(O30:O52)</f>
        <v>0</v>
      </c>
      <c r="P53" s="241"/>
      <c r="Q53" s="240">
        <f>SUM(Q30:Q52)</f>
        <v>0</v>
      </c>
      <c r="R53" s="241"/>
      <c r="S53" s="240">
        <f>SUM(S30:S52)</f>
        <v>0</v>
      </c>
      <c r="T53" s="241"/>
      <c r="U53" s="240">
        <f>SUM(U30:U52)</f>
        <v>0</v>
      </c>
      <c r="V53" s="241"/>
      <c r="W53" s="240">
        <f>SUM(W30:W52)</f>
        <v>0</v>
      </c>
      <c r="X53" s="241"/>
      <c r="Y53" s="240">
        <f>SUM(Y30:Y52)</f>
        <v>0</v>
      </c>
      <c r="Z53" s="241"/>
      <c r="AA53" s="240">
        <f>SUM(AA30:AA52)</f>
        <v>0</v>
      </c>
    </row>
    <row r="54" spans="1:27" s="244" customFormat="1" ht="26.5" customHeight="1" thickBot="1" x14ac:dyDescent="0.4">
      <c r="A54" s="195"/>
      <c r="B54" s="196"/>
      <c r="C54" s="1202" t="s">
        <v>3158</v>
      </c>
      <c r="D54" s="1203"/>
      <c r="E54" s="1204"/>
      <c r="F54" s="860"/>
      <c r="G54" s="861">
        <f>G53+G27</f>
        <v>0</v>
      </c>
      <c r="H54" s="242"/>
      <c r="I54" s="197">
        <f>I53+I27</f>
        <v>0</v>
      </c>
      <c r="J54" s="242"/>
      <c r="K54" s="197">
        <f>K53+K27</f>
        <v>0</v>
      </c>
      <c r="L54" s="242"/>
      <c r="M54" s="197">
        <f>M53+M27</f>
        <v>0</v>
      </c>
      <c r="N54" s="242"/>
      <c r="O54" s="197">
        <f>O53+O27</f>
        <v>0</v>
      </c>
      <c r="P54" s="242"/>
      <c r="Q54" s="197">
        <f>Q53+Q27</f>
        <v>0</v>
      </c>
      <c r="R54" s="242"/>
      <c r="S54" s="197">
        <f>S53+S27</f>
        <v>0</v>
      </c>
      <c r="T54" s="242"/>
      <c r="U54" s="197">
        <f>U53+U27</f>
        <v>0</v>
      </c>
      <c r="V54" s="242"/>
      <c r="W54" s="197">
        <f>W53+W27</f>
        <v>0</v>
      </c>
      <c r="X54" s="242"/>
      <c r="Y54" s="197">
        <f>Y53+Y27</f>
        <v>0</v>
      </c>
      <c r="Z54" s="242"/>
      <c r="AA54" s="197">
        <f>AA53+AA27</f>
        <v>0</v>
      </c>
    </row>
    <row r="55" spans="1:27" s="6" customFormat="1" ht="22" customHeight="1" x14ac:dyDescent="0.35">
      <c r="A55" s="189" t="s">
        <v>195</v>
      </c>
      <c r="B55" s="190"/>
      <c r="C55" s="190"/>
      <c r="D55" s="1188" t="s">
        <v>194</v>
      </c>
      <c r="E55" s="187"/>
      <c r="F55" s="862"/>
      <c r="G55" s="863"/>
      <c r="H55" s="209"/>
      <c r="I55" s="182"/>
      <c r="J55" s="209"/>
      <c r="K55" s="182"/>
      <c r="L55" s="209"/>
      <c r="M55" s="182"/>
      <c r="N55" s="209"/>
      <c r="O55" s="182"/>
      <c r="P55" s="209"/>
      <c r="Q55" s="182"/>
      <c r="R55" s="209"/>
      <c r="S55" s="182"/>
      <c r="T55" s="209"/>
      <c r="U55" s="182"/>
      <c r="V55" s="209"/>
      <c r="W55" s="182"/>
      <c r="X55" s="209"/>
      <c r="Y55" s="182"/>
      <c r="Z55" s="209"/>
      <c r="AA55" s="182"/>
    </row>
    <row r="56" spans="1:27" s="6" customFormat="1" ht="22" customHeight="1" thickBot="1" x14ac:dyDescent="0.4">
      <c r="A56" s="183" t="s">
        <v>982</v>
      </c>
      <c r="B56" s="184"/>
      <c r="C56" s="185"/>
      <c r="D56" s="1189"/>
      <c r="E56" s="212"/>
      <c r="F56" s="520"/>
      <c r="G56" s="864"/>
      <c r="H56" s="209"/>
      <c r="I56" s="182"/>
      <c r="J56" s="209"/>
      <c r="K56" s="182"/>
      <c r="L56" s="209"/>
      <c r="M56" s="182"/>
      <c r="N56" s="209"/>
      <c r="O56" s="182"/>
      <c r="P56" s="209"/>
      <c r="Q56" s="182"/>
      <c r="R56" s="209"/>
      <c r="S56" s="182"/>
      <c r="T56" s="209"/>
      <c r="U56" s="182"/>
      <c r="V56" s="209"/>
      <c r="W56" s="182"/>
      <c r="X56" s="209"/>
      <c r="Y56" s="182"/>
      <c r="Z56" s="209"/>
      <c r="AA56" s="182"/>
    </row>
    <row r="57" spans="1:27" s="6" customFormat="1" ht="22" customHeight="1" x14ac:dyDescent="0.35">
      <c r="A57" s="179" t="s">
        <v>3085</v>
      </c>
      <c r="B57" s="180"/>
      <c r="C57" s="180"/>
      <c r="D57" s="1188" t="s">
        <v>194</v>
      </c>
      <c r="E57" s="187"/>
      <c r="F57" s="862"/>
      <c r="G57" s="863"/>
      <c r="H57" s="209"/>
      <c r="I57" s="182"/>
      <c r="J57" s="209"/>
      <c r="K57" s="182"/>
      <c r="L57" s="209"/>
      <c r="M57" s="182"/>
      <c r="N57" s="209"/>
      <c r="O57" s="182"/>
      <c r="P57" s="209"/>
      <c r="Q57" s="182"/>
      <c r="R57" s="209"/>
      <c r="S57" s="182"/>
      <c r="T57" s="209"/>
      <c r="U57" s="182"/>
      <c r="V57" s="209"/>
      <c r="W57" s="182"/>
      <c r="X57" s="209"/>
      <c r="Y57" s="182"/>
      <c r="Z57" s="209"/>
      <c r="AA57" s="182"/>
    </row>
    <row r="58" spans="1:27" s="6" customFormat="1" ht="22" customHeight="1" thickBot="1" x14ac:dyDescent="0.4">
      <c r="A58" s="183" t="s">
        <v>196</v>
      </c>
      <c r="B58" s="184"/>
      <c r="C58" s="185"/>
      <c r="D58" s="1190"/>
      <c r="E58" s="188"/>
      <c r="F58" s="865"/>
      <c r="G58" s="866"/>
      <c r="H58" s="209"/>
      <c r="I58" s="182"/>
      <c r="J58" s="209"/>
      <c r="K58" s="182"/>
      <c r="L58" s="209"/>
      <c r="M58" s="182"/>
      <c r="N58" s="209"/>
      <c r="O58" s="182"/>
      <c r="P58" s="209"/>
      <c r="Q58" s="182"/>
      <c r="R58" s="209"/>
      <c r="S58" s="182"/>
      <c r="T58" s="209"/>
      <c r="U58" s="182"/>
      <c r="V58" s="209"/>
      <c r="W58" s="182"/>
      <c r="X58" s="209"/>
      <c r="Y58" s="182"/>
      <c r="Z58" s="209"/>
      <c r="AA58" s="182"/>
    </row>
    <row r="59" spans="1:27" s="6" customFormat="1" ht="22" customHeight="1" x14ac:dyDescent="0.35">
      <c r="A59" s="179" t="s">
        <v>197</v>
      </c>
      <c r="B59" s="180"/>
      <c r="C59" s="180"/>
      <c r="D59" s="1188" t="s">
        <v>194</v>
      </c>
      <c r="E59" s="187"/>
      <c r="F59" s="862"/>
      <c r="G59" s="863"/>
      <c r="H59" s="209"/>
      <c r="I59" s="182"/>
      <c r="J59" s="209"/>
      <c r="K59" s="182"/>
      <c r="L59" s="209"/>
      <c r="M59" s="182"/>
      <c r="N59" s="209"/>
      <c r="O59" s="182"/>
      <c r="P59" s="209"/>
      <c r="Q59" s="182"/>
      <c r="R59" s="209"/>
      <c r="S59" s="182"/>
      <c r="T59" s="209"/>
      <c r="U59" s="182"/>
      <c r="V59" s="209"/>
      <c r="W59" s="182"/>
      <c r="X59" s="209"/>
      <c r="Y59" s="182"/>
      <c r="Z59" s="209"/>
      <c r="AA59" s="182"/>
    </row>
    <row r="60" spans="1:27" s="6" customFormat="1" ht="22" customHeight="1" thickBot="1" x14ac:dyDescent="0.4">
      <c r="A60" s="183" t="s">
        <v>198</v>
      </c>
      <c r="B60" s="184"/>
      <c r="C60" s="185"/>
      <c r="D60" s="1190"/>
      <c r="E60" s="188"/>
      <c r="F60" s="865"/>
      <c r="G60" s="866"/>
      <c r="H60" s="209"/>
      <c r="I60" s="182"/>
      <c r="J60" s="209"/>
      <c r="K60" s="182"/>
      <c r="L60" s="209"/>
      <c r="M60" s="182"/>
      <c r="N60" s="209"/>
      <c r="O60" s="182"/>
      <c r="P60" s="209"/>
      <c r="Q60" s="182"/>
      <c r="R60" s="209"/>
      <c r="S60" s="182"/>
      <c r="T60" s="209"/>
      <c r="U60" s="182"/>
      <c r="V60" s="209"/>
      <c r="W60" s="182"/>
      <c r="X60" s="209"/>
      <c r="Y60" s="182"/>
      <c r="Z60" s="209"/>
      <c r="AA60" s="182"/>
    </row>
    <row r="61" spans="1:27" s="6" customFormat="1" ht="22" customHeight="1" x14ac:dyDescent="0.35">
      <c r="A61" s="179" t="s">
        <v>199</v>
      </c>
      <c r="B61" s="180"/>
      <c r="C61" s="180"/>
      <c r="D61" s="1189" t="s">
        <v>194</v>
      </c>
      <c r="E61" s="212"/>
      <c r="F61" s="520"/>
      <c r="G61" s="864"/>
      <c r="H61" s="209"/>
      <c r="I61" s="182"/>
      <c r="J61" s="209"/>
      <c r="K61" s="182"/>
      <c r="L61" s="209"/>
      <c r="M61" s="182"/>
      <c r="N61" s="209"/>
      <c r="O61" s="182"/>
      <c r="P61" s="209"/>
      <c r="Q61" s="182"/>
      <c r="R61" s="209"/>
      <c r="S61" s="182"/>
      <c r="T61" s="209"/>
      <c r="U61" s="182"/>
      <c r="V61" s="209"/>
      <c r="W61" s="182"/>
      <c r="X61" s="209"/>
      <c r="Y61" s="182"/>
      <c r="Z61" s="209"/>
      <c r="AA61" s="182"/>
    </row>
    <row r="62" spans="1:27" s="6" customFormat="1" ht="22" customHeight="1" thickBot="1" x14ac:dyDescent="0.4">
      <c r="A62" s="183" t="s">
        <v>3086</v>
      </c>
      <c r="B62" s="184"/>
      <c r="C62" s="185"/>
      <c r="D62" s="1190"/>
      <c r="E62" s="188"/>
      <c r="F62" s="865"/>
      <c r="G62" s="866"/>
      <c r="H62" s="209"/>
      <c r="I62" s="182"/>
      <c r="J62" s="209"/>
      <c r="K62" s="182"/>
      <c r="L62" s="209"/>
      <c r="M62" s="182"/>
      <c r="N62" s="209"/>
      <c r="O62" s="182"/>
      <c r="P62" s="209"/>
      <c r="Q62" s="182"/>
      <c r="R62" s="209"/>
      <c r="S62" s="182"/>
      <c r="T62" s="209"/>
      <c r="U62" s="182"/>
      <c r="V62" s="209"/>
      <c r="W62" s="182"/>
      <c r="X62" s="209"/>
      <c r="Y62" s="182"/>
      <c r="Z62" s="209"/>
      <c r="AA62" s="182"/>
    </row>
    <row r="63" spans="1:27" s="14" customFormat="1" x14ac:dyDescent="0.35">
      <c r="A63" s="105"/>
      <c r="B63" s="105"/>
      <c r="C63" s="105"/>
      <c r="D63" s="105"/>
      <c r="E63" s="105"/>
      <c r="F63" s="178"/>
      <c r="G63" s="177"/>
      <c r="H63" s="210"/>
      <c r="I63" s="177"/>
      <c r="J63" s="210"/>
      <c r="K63" s="177"/>
      <c r="L63" s="210"/>
      <c r="M63" s="177"/>
      <c r="N63" s="210"/>
      <c r="O63" s="177"/>
      <c r="P63" s="210"/>
      <c r="Q63" s="177"/>
      <c r="R63" s="210"/>
      <c r="S63" s="177"/>
      <c r="T63" s="210"/>
      <c r="U63" s="177"/>
      <c r="V63" s="210"/>
      <c r="W63" s="177"/>
      <c r="X63" s="210"/>
      <c r="Y63" s="177"/>
      <c r="Z63" s="210"/>
      <c r="AA63" s="177"/>
    </row>
  </sheetData>
  <mergeCells count="21">
    <mergeCell ref="T1:U1"/>
    <mergeCell ref="V1:W1"/>
    <mergeCell ref="X1:Y1"/>
    <mergeCell ref="Z1:AA1"/>
    <mergeCell ref="J1:K1"/>
    <mergeCell ref="L1:M1"/>
    <mergeCell ref="N1:O1"/>
    <mergeCell ref="P1:Q1"/>
    <mergeCell ref="R1:S1"/>
    <mergeCell ref="H1:I1"/>
    <mergeCell ref="D55:D56"/>
    <mergeCell ref="D57:D58"/>
    <mergeCell ref="D59:D60"/>
    <mergeCell ref="D61:D62"/>
    <mergeCell ref="A1:D1"/>
    <mergeCell ref="E1:G1"/>
    <mergeCell ref="B27:D27"/>
    <mergeCell ref="C53:E53"/>
    <mergeCell ref="C54:E54"/>
    <mergeCell ref="B3:C3"/>
    <mergeCell ref="B28:D28"/>
  </mergeCells>
  <dataValidations count="1">
    <dataValidation type="list" allowBlank="1" showInputMessage="1" showErrorMessage="1" sqref="F21 F26" xr:uid="{00000000-0002-0000-0000-000000000000}">
      <formula1>$A$89:$A$93</formula1>
    </dataValidation>
  </dataValidations>
  <pageMargins left="0.25" right="0.25" top="0.75" bottom="0.75" header="0.3" footer="0.3"/>
  <pageSetup paperSize="9" scale="71" fitToHeight="0" orientation="portrait" r:id="rId1"/>
  <rowBreaks count="1" manualBreakCount="1">
    <brk id="27"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A202"/>
  <sheetViews>
    <sheetView showGridLines="0" view="pageBreakPreview" zoomScale="60" zoomScaleNormal="70" workbookViewId="0">
      <pane ySplit="3" topLeftCell="A151" activePane="bottomLeft" state="frozen"/>
      <selection activeCell="AN16" sqref="AN16"/>
      <selection pane="bottomLeft" activeCell="AN16" sqref="AN16"/>
    </sheetView>
  </sheetViews>
  <sheetFormatPr defaultColWidth="22.453125" defaultRowHeight="15.5" x14ac:dyDescent="0.35"/>
  <cols>
    <col min="1" max="1" width="10.453125" style="104" customWidth="1"/>
    <col min="2" max="2" width="11" style="130" customWidth="1"/>
    <col min="3" max="3" width="66.6328125" style="105" customWidth="1"/>
    <col min="4" max="4" width="8.08984375" style="23" customWidth="1"/>
    <col min="5" max="5" width="8.26953125" style="352" customWidth="1"/>
    <col min="6" max="6" width="14.453125" style="265" customWidth="1"/>
    <col min="7" max="7" width="14.453125" style="5" customWidth="1"/>
    <col min="8" max="8" width="14" style="700" customWidth="1"/>
    <col min="9" max="9" width="14" style="323" customWidth="1"/>
    <col min="10" max="10" width="14" style="178" customWidth="1"/>
    <col min="11" max="12" width="11.453125" style="333" hidden="1" customWidth="1"/>
    <col min="13" max="15" width="13.1796875" style="323" hidden="1" customWidth="1"/>
    <col min="16" max="17" width="11.453125" style="333" hidden="1" customWidth="1"/>
    <col min="18" max="20" width="13.36328125" style="323" hidden="1" customWidth="1"/>
    <col min="21" max="22" width="11.453125" style="333" hidden="1" customWidth="1"/>
    <col min="23" max="25" width="12" style="323" hidden="1" customWidth="1"/>
    <col min="26" max="16384" width="22.453125" style="105"/>
  </cols>
  <sheetData>
    <row r="1" spans="1:25" s="286" customFormat="1" ht="45" customHeight="1" x14ac:dyDescent="0.35">
      <c r="A1" s="285" t="s">
        <v>200</v>
      </c>
      <c r="B1" s="1218" t="s">
        <v>3162</v>
      </c>
      <c r="C1" s="1218"/>
      <c r="D1" s="1219"/>
      <c r="E1" s="1220" t="s">
        <v>3142</v>
      </c>
      <c r="F1" s="1221"/>
      <c r="G1" s="1221"/>
      <c r="H1" s="1221"/>
      <c r="I1" s="1221"/>
      <c r="J1" s="1222"/>
      <c r="K1" s="1213" t="s">
        <v>3155</v>
      </c>
      <c r="L1" s="1213"/>
      <c r="M1" s="1213"/>
      <c r="N1" s="1213"/>
      <c r="O1" s="1214"/>
      <c r="P1" s="1212" t="s">
        <v>3154</v>
      </c>
      <c r="Q1" s="1213"/>
      <c r="R1" s="1213"/>
      <c r="S1" s="1213"/>
      <c r="T1" s="1214"/>
      <c r="U1" s="1212" t="s">
        <v>3153</v>
      </c>
      <c r="V1" s="1213"/>
      <c r="W1" s="1213"/>
      <c r="X1" s="1213"/>
      <c r="Y1" s="1214"/>
    </row>
    <row r="2" spans="1:25" s="286" customFormat="1" ht="61" customHeight="1" thickBot="1" x14ac:dyDescent="0.4">
      <c r="A2" s="1210" t="s">
        <v>2964</v>
      </c>
      <c r="B2" s="1211"/>
      <c r="C2" s="1211"/>
      <c r="D2" s="1211"/>
      <c r="E2" s="1223"/>
      <c r="F2" s="1224"/>
      <c r="G2" s="1224"/>
      <c r="H2" s="1224"/>
      <c r="I2" s="1224"/>
      <c r="J2" s="1225"/>
      <c r="K2" s="1216"/>
      <c r="L2" s="1216"/>
      <c r="M2" s="1216"/>
      <c r="N2" s="1216"/>
      <c r="O2" s="1217"/>
      <c r="P2" s="1215"/>
      <c r="Q2" s="1216"/>
      <c r="R2" s="1216"/>
      <c r="S2" s="1216"/>
      <c r="T2" s="1217"/>
      <c r="U2" s="1215"/>
      <c r="V2" s="1216"/>
      <c r="W2" s="1216"/>
      <c r="X2" s="1216"/>
      <c r="Y2" s="1217"/>
    </row>
    <row r="3" spans="1:25" s="284" customFormat="1" ht="41.5" customHeight="1" thickBot="1" x14ac:dyDescent="0.4">
      <c r="A3" s="365" t="s">
        <v>1</v>
      </c>
      <c r="B3" s="366" t="s">
        <v>2</v>
      </c>
      <c r="C3" s="367" t="s">
        <v>3</v>
      </c>
      <c r="D3" s="368" t="s">
        <v>4</v>
      </c>
      <c r="E3" s="393" t="s">
        <v>3141</v>
      </c>
      <c r="F3" s="394" t="s">
        <v>3157</v>
      </c>
      <c r="G3" s="394" t="s">
        <v>3156</v>
      </c>
      <c r="H3" s="394" t="s">
        <v>3252</v>
      </c>
      <c r="I3" s="718" t="s">
        <v>3251</v>
      </c>
      <c r="J3" s="719" t="s">
        <v>193</v>
      </c>
      <c r="K3" s="724" t="s">
        <v>3160</v>
      </c>
      <c r="L3" s="721" t="s">
        <v>3253</v>
      </c>
      <c r="M3" s="394" t="s">
        <v>3252</v>
      </c>
      <c r="N3" s="718" t="s">
        <v>3251</v>
      </c>
      <c r="O3" s="722" t="s">
        <v>193</v>
      </c>
      <c r="P3" s="724" t="s">
        <v>3160</v>
      </c>
      <c r="Q3" s="721" t="s">
        <v>3253</v>
      </c>
      <c r="R3" s="394" t="s">
        <v>3252</v>
      </c>
      <c r="S3" s="718" t="s">
        <v>3251</v>
      </c>
      <c r="T3" s="719" t="s">
        <v>193</v>
      </c>
      <c r="U3" s="724" t="s">
        <v>3160</v>
      </c>
      <c r="V3" s="721" t="s">
        <v>3253</v>
      </c>
      <c r="W3" s="394" t="s">
        <v>3252</v>
      </c>
      <c r="X3" s="718" t="s">
        <v>3251</v>
      </c>
      <c r="Y3" s="719" t="s">
        <v>193</v>
      </c>
    </row>
    <row r="4" spans="1:25" s="43" customFormat="1" ht="108.5" x14ac:dyDescent="0.35">
      <c r="A4" s="1228" t="s">
        <v>201</v>
      </c>
      <c r="B4" s="1304"/>
      <c r="C4" s="1294" t="s">
        <v>1903</v>
      </c>
      <c r="D4" s="1322"/>
      <c r="E4" s="360"/>
      <c r="F4" s="1297"/>
      <c r="G4" s="1297"/>
      <c r="H4" s="1297"/>
      <c r="I4" s="1300"/>
      <c r="J4" s="654"/>
      <c r="K4" s="701"/>
      <c r="L4" s="363"/>
      <c r="M4" s="723"/>
      <c r="N4" s="723"/>
      <c r="O4" s="723"/>
      <c r="P4" s="362"/>
      <c r="Q4" s="363"/>
      <c r="R4" s="723"/>
      <c r="S4" s="723"/>
      <c r="T4" s="364"/>
      <c r="U4" s="362"/>
      <c r="V4" s="363"/>
      <c r="W4" s="723"/>
      <c r="X4" s="723"/>
      <c r="Y4" s="364"/>
    </row>
    <row r="5" spans="1:25" s="43" customFormat="1" x14ac:dyDescent="0.35">
      <c r="A5" s="161"/>
      <c r="B5" s="8"/>
      <c r="C5" s="121"/>
      <c r="D5" s="138"/>
      <c r="E5" s="339"/>
      <c r="F5" s="266"/>
      <c r="G5" s="267"/>
      <c r="H5" s="267"/>
      <c r="I5" s="267"/>
      <c r="J5" s="655"/>
      <c r="K5" s="702"/>
      <c r="L5" s="324"/>
      <c r="M5" s="692"/>
      <c r="N5" s="692"/>
      <c r="O5" s="692"/>
      <c r="P5" s="334"/>
      <c r="Q5" s="324"/>
      <c r="R5" s="692"/>
      <c r="S5" s="692"/>
      <c r="T5" s="312"/>
      <c r="U5" s="334"/>
      <c r="V5" s="324"/>
      <c r="W5" s="692"/>
      <c r="X5" s="692"/>
      <c r="Y5" s="312"/>
    </row>
    <row r="6" spans="1:25" s="307" customFormat="1" ht="31" x14ac:dyDescent="0.35">
      <c r="A6" s="107">
        <v>2.1</v>
      </c>
      <c r="B6" s="131" t="s">
        <v>1831</v>
      </c>
      <c r="C6" s="26" t="s">
        <v>202</v>
      </c>
      <c r="D6" s="289"/>
      <c r="E6" s="340"/>
      <c r="F6" s="268"/>
      <c r="G6" s="269"/>
      <c r="H6" s="269"/>
      <c r="I6" s="714"/>
      <c r="J6" s="656"/>
      <c r="K6" s="703"/>
      <c r="L6" s="325"/>
      <c r="M6" s="590"/>
      <c r="N6" s="590"/>
      <c r="O6" s="590"/>
      <c r="P6" s="353"/>
      <c r="Q6" s="325"/>
      <c r="R6" s="590"/>
      <c r="S6" s="590"/>
      <c r="T6" s="313"/>
      <c r="U6" s="353"/>
      <c r="V6" s="325"/>
      <c r="W6" s="590"/>
      <c r="X6" s="590"/>
      <c r="Y6" s="313"/>
    </row>
    <row r="7" spans="1:25" s="106" customFormat="1" ht="14.15" customHeight="1" x14ac:dyDescent="0.35">
      <c r="A7" s="15" t="s">
        <v>1763</v>
      </c>
      <c r="B7" s="124"/>
      <c r="C7" s="20" t="s">
        <v>983</v>
      </c>
      <c r="D7" s="31" t="s">
        <v>21</v>
      </c>
      <c r="E7" s="341"/>
      <c r="F7" s="269"/>
      <c r="G7" s="271"/>
      <c r="H7" s="269"/>
      <c r="I7" s="715">
        <f>E7*G7</f>
        <v>0</v>
      </c>
      <c r="J7" s="282">
        <f>H7+I7</f>
        <v>0</v>
      </c>
      <c r="K7" s="704"/>
      <c r="L7" s="326"/>
      <c r="M7" s="590"/>
      <c r="N7" s="585">
        <f>L7*G7</f>
        <v>0</v>
      </c>
      <c r="O7" s="585">
        <f>SUM(K7*F7)+(L7*G7)</f>
        <v>0</v>
      </c>
      <c r="P7" s="354"/>
      <c r="Q7" s="326"/>
      <c r="R7" s="590"/>
      <c r="S7" s="585">
        <f>Q7*G7</f>
        <v>0</v>
      </c>
      <c r="T7" s="314">
        <f>SUM(P7*F7)+(Q7*G7)</f>
        <v>0</v>
      </c>
      <c r="U7" s="354"/>
      <c r="V7" s="326"/>
      <c r="W7" s="590"/>
      <c r="X7" s="585">
        <f>V7*G7</f>
        <v>0</v>
      </c>
      <c r="Y7" s="314">
        <f>SUM(U7*F7)+(V7*G7)</f>
        <v>0</v>
      </c>
    </row>
    <row r="8" spans="1:25" s="106" customFormat="1" ht="14.15" customHeight="1" x14ac:dyDescent="0.35">
      <c r="A8" s="15" t="s">
        <v>1764</v>
      </c>
      <c r="B8" s="124"/>
      <c r="C8" s="20" t="s">
        <v>984</v>
      </c>
      <c r="D8" s="31" t="s">
        <v>21</v>
      </c>
      <c r="E8" s="341"/>
      <c r="F8" s="269"/>
      <c r="G8" s="271"/>
      <c r="H8" s="269"/>
      <c r="I8" s="715">
        <f t="shared" ref="I8:I10" si="0">E8*G8</f>
        <v>0</v>
      </c>
      <c r="J8" s="282">
        <f t="shared" ref="J8:J10" si="1">H8+I8</f>
        <v>0</v>
      </c>
      <c r="K8" s="704"/>
      <c r="L8" s="326"/>
      <c r="M8" s="590"/>
      <c r="N8" s="585">
        <f t="shared" ref="N8:N10" si="2">L8*G8</f>
        <v>0</v>
      </c>
      <c r="O8" s="585">
        <f t="shared" ref="O8:O10" si="3">SUM(K8*F8)+(L8*G8)</f>
        <v>0</v>
      </c>
      <c r="P8" s="354"/>
      <c r="Q8" s="326"/>
      <c r="R8" s="590"/>
      <c r="S8" s="585">
        <f t="shared" ref="S8:S10" si="4">Q8*G8</f>
        <v>0</v>
      </c>
      <c r="T8" s="314">
        <f t="shared" ref="T8:T10" si="5">SUM(P8*F8)+(Q8*G8)</f>
        <v>0</v>
      </c>
      <c r="U8" s="354"/>
      <c r="V8" s="326"/>
      <c r="W8" s="590"/>
      <c r="X8" s="585">
        <f t="shared" ref="X8:X10" si="6">V8*G8</f>
        <v>0</v>
      </c>
      <c r="Y8" s="314">
        <f>SUM(U8*F8)+(V8*G8)</f>
        <v>0</v>
      </c>
    </row>
    <row r="9" spans="1:25" s="106" customFormat="1" ht="14.15" customHeight="1" x14ac:dyDescent="0.35">
      <c r="A9" s="15" t="s">
        <v>1765</v>
      </c>
      <c r="B9" s="124"/>
      <c r="C9" s="20" t="s">
        <v>985</v>
      </c>
      <c r="D9" s="31" t="s">
        <v>21</v>
      </c>
      <c r="E9" s="341"/>
      <c r="F9" s="269"/>
      <c r="G9" s="271"/>
      <c r="H9" s="269"/>
      <c r="I9" s="715">
        <f t="shared" si="0"/>
        <v>0</v>
      </c>
      <c r="J9" s="282">
        <f t="shared" si="1"/>
        <v>0</v>
      </c>
      <c r="K9" s="704"/>
      <c r="L9" s="326"/>
      <c r="M9" s="590"/>
      <c r="N9" s="585">
        <f t="shared" si="2"/>
        <v>0</v>
      </c>
      <c r="O9" s="585">
        <f t="shared" si="3"/>
        <v>0</v>
      </c>
      <c r="P9" s="354"/>
      <c r="Q9" s="326"/>
      <c r="R9" s="590"/>
      <c r="S9" s="585">
        <f t="shared" si="4"/>
        <v>0</v>
      </c>
      <c r="T9" s="314">
        <f t="shared" si="5"/>
        <v>0</v>
      </c>
      <c r="U9" s="354"/>
      <c r="V9" s="326"/>
      <c r="W9" s="590"/>
      <c r="X9" s="585">
        <f t="shared" si="6"/>
        <v>0</v>
      </c>
      <c r="Y9" s="314">
        <f>SUM(U9*F9)+(V9*G9)</f>
        <v>0</v>
      </c>
    </row>
    <row r="10" spans="1:25" s="106" customFormat="1" ht="14.15" customHeight="1" x14ac:dyDescent="0.35">
      <c r="A10" s="15" t="s">
        <v>1766</v>
      </c>
      <c r="B10" s="124"/>
      <c r="C10" s="20" t="s">
        <v>986</v>
      </c>
      <c r="D10" s="31" t="s">
        <v>21</v>
      </c>
      <c r="E10" s="341"/>
      <c r="F10" s="269"/>
      <c r="G10" s="271"/>
      <c r="H10" s="269"/>
      <c r="I10" s="715">
        <f t="shared" si="0"/>
        <v>0</v>
      </c>
      <c r="J10" s="282">
        <f t="shared" si="1"/>
        <v>0</v>
      </c>
      <c r="K10" s="704"/>
      <c r="L10" s="326"/>
      <c r="M10" s="590"/>
      <c r="N10" s="585">
        <f t="shared" si="2"/>
        <v>0</v>
      </c>
      <c r="O10" s="585">
        <f t="shared" si="3"/>
        <v>0</v>
      </c>
      <c r="P10" s="354"/>
      <c r="Q10" s="326"/>
      <c r="R10" s="590"/>
      <c r="S10" s="585">
        <f t="shared" si="4"/>
        <v>0</v>
      </c>
      <c r="T10" s="314">
        <f t="shared" si="5"/>
        <v>0</v>
      </c>
      <c r="U10" s="354"/>
      <c r="V10" s="326"/>
      <c r="W10" s="590"/>
      <c r="X10" s="585">
        <f t="shared" si="6"/>
        <v>0</v>
      </c>
      <c r="Y10" s="314">
        <f>SUM(U10*F10)+(V10*G10)</f>
        <v>0</v>
      </c>
    </row>
    <row r="11" spans="1:25" s="307" customFormat="1" ht="31" x14ac:dyDescent="0.35">
      <c r="A11" s="54">
        <v>2.2000000000000002</v>
      </c>
      <c r="B11" s="131" t="s">
        <v>1831</v>
      </c>
      <c r="C11" s="26" t="s">
        <v>203</v>
      </c>
      <c r="D11" s="151"/>
      <c r="E11" s="342"/>
      <c r="F11" s="273"/>
      <c r="G11" s="273"/>
      <c r="H11" s="273"/>
      <c r="I11" s="714"/>
      <c r="J11" s="656"/>
      <c r="K11" s="704"/>
      <c r="L11" s="325"/>
      <c r="M11" s="590"/>
      <c r="N11" s="590"/>
      <c r="O11" s="590"/>
      <c r="P11" s="354"/>
      <c r="Q11" s="325"/>
      <c r="R11" s="590"/>
      <c r="S11" s="590"/>
      <c r="T11" s="313"/>
      <c r="U11" s="354"/>
      <c r="V11" s="325"/>
      <c r="W11" s="590"/>
      <c r="X11" s="590"/>
      <c r="Y11" s="313"/>
    </row>
    <row r="12" spans="1:25" s="106" customFormat="1" x14ac:dyDescent="0.35">
      <c r="A12" s="15" t="s">
        <v>18</v>
      </c>
      <c r="B12" s="124"/>
      <c r="C12" s="20" t="s">
        <v>983</v>
      </c>
      <c r="D12" s="31" t="s">
        <v>21</v>
      </c>
      <c r="E12" s="341"/>
      <c r="F12" s="269"/>
      <c r="G12" s="271"/>
      <c r="H12" s="269"/>
      <c r="I12" s="715">
        <f t="shared" ref="I12:I15" si="7">E12*G12</f>
        <v>0</v>
      </c>
      <c r="J12" s="282">
        <f t="shared" ref="J12:J15" si="8">H12+I12</f>
        <v>0</v>
      </c>
      <c r="K12" s="704"/>
      <c r="L12" s="326"/>
      <c r="M12" s="590"/>
      <c r="N12" s="585">
        <f t="shared" ref="N12:N15" si="9">L12*G12</f>
        <v>0</v>
      </c>
      <c r="O12" s="585">
        <f t="shared" ref="O12:O15" si="10">SUM(K12*F12)+(L12*G12)</f>
        <v>0</v>
      </c>
      <c r="P12" s="354"/>
      <c r="Q12" s="326"/>
      <c r="R12" s="590"/>
      <c r="S12" s="585">
        <f t="shared" ref="S12:S15" si="11">Q12*G12</f>
        <v>0</v>
      </c>
      <c r="T12" s="314">
        <f t="shared" ref="T12:T15" si="12">SUM(P12*F12)+(Q12*G12)</f>
        <v>0</v>
      </c>
      <c r="U12" s="354"/>
      <c r="V12" s="326"/>
      <c r="W12" s="590"/>
      <c r="X12" s="585">
        <f t="shared" ref="X12:X15" si="13">V12*G12</f>
        <v>0</v>
      </c>
      <c r="Y12" s="314">
        <f>SUM(U12*F12)+(V12*G12)</f>
        <v>0</v>
      </c>
    </row>
    <row r="13" spans="1:25" s="106" customFormat="1" x14ac:dyDescent="0.35">
      <c r="A13" s="15" t="s">
        <v>22</v>
      </c>
      <c r="B13" s="124"/>
      <c r="C13" s="20" t="s">
        <v>984</v>
      </c>
      <c r="D13" s="31" t="s">
        <v>21</v>
      </c>
      <c r="E13" s="341"/>
      <c r="F13" s="269"/>
      <c r="G13" s="271"/>
      <c r="H13" s="269"/>
      <c r="I13" s="715">
        <f t="shared" si="7"/>
        <v>0</v>
      </c>
      <c r="J13" s="282">
        <f t="shared" si="8"/>
        <v>0</v>
      </c>
      <c r="K13" s="704"/>
      <c r="L13" s="326"/>
      <c r="M13" s="590"/>
      <c r="N13" s="585">
        <f t="shared" si="9"/>
        <v>0</v>
      </c>
      <c r="O13" s="585">
        <f t="shared" si="10"/>
        <v>0</v>
      </c>
      <c r="P13" s="354"/>
      <c r="Q13" s="326"/>
      <c r="R13" s="590"/>
      <c r="S13" s="585">
        <f t="shared" si="11"/>
        <v>0</v>
      </c>
      <c r="T13" s="314">
        <f t="shared" si="12"/>
        <v>0</v>
      </c>
      <c r="U13" s="354"/>
      <c r="V13" s="326"/>
      <c r="W13" s="590"/>
      <c r="X13" s="585">
        <f t="shared" si="13"/>
        <v>0</v>
      </c>
      <c r="Y13" s="314">
        <f>SUM(U13*F13)+(V13*G13)</f>
        <v>0</v>
      </c>
    </row>
    <row r="14" spans="1:25" s="106" customFormat="1" ht="25.5" customHeight="1" x14ac:dyDescent="0.35">
      <c r="A14" s="15" t="s">
        <v>24</v>
      </c>
      <c r="B14" s="124"/>
      <c r="C14" s="20" t="s">
        <v>985</v>
      </c>
      <c r="D14" s="31" t="s">
        <v>21</v>
      </c>
      <c r="E14" s="341"/>
      <c r="F14" s="269"/>
      <c r="G14" s="271"/>
      <c r="H14" s="269"/>
      <c r="I14" s="715">
        <f t="shared" si="7"/>
        <v>0</v>
      </c>
      <c r="J14" s="282">
        <f t="shared" si="8"/>
        <v>0</v>
      </c>
      <c r="K14" s="704"/>
      <c r="L14" s="326"/>
      <c r="M14" s="590"/>
      <c r="N14" s="585">
        <f t="shared" si="9"/>
        <v>0</v>
      </c>
      <c r="O14" s="585">
        <f t="shared" si="10"/>
        <v>0</v>
      </c>
      <c r="P14" s="354"/>
      <c r="Q14" s="326"/>
      <c r="R14" s="590"/>
      <c r="S14" s="585">
        <f t="shared" si="11"/>
        <v>0</v>
      </c>
      <c r="T14" s="314">
        <f t="shared" si="12"/>
        <v>0</v>
      </c>
      <c r="U14" s="354"/>
      <c r="V14" s="326"/>
      <c r="W14" s="590"/>
      <c r="X14" s="585">
        <f t="shared" si="13"/>
        <v>0</v>
      </c>
      <c r="Y14" s="314">
        <f>SUM(U14*F14)+(V14*G14)</f>
        <v>0</v>
      </c>
    </row>
    <row r="15" spans="1:25" s="106" customFormat="1" x14ac:dyDescent="0.35">
      <c r="A15" s="15" t="s">
        <v>27</v>
      </c>
      <c r="B15" s="124"/>
      <c r="C15" s="20" t="s">
        <v>986</v>
      </c>
      <c r="D15" s="31" t="s">
        <v>21</v>
      </c>
      <c r="E15" s="341"/>
      <c r="F15" s="269"/>
      <c r="G15" s="271"/>
      <c r="H15" s="269"/>
      <c r="I15" s="715">
        <f t="shared" si="7"/>
        <v>0</v>
      </c>
      <c r="J15" s="282">
        <f t="shared" si="8"/>
        <v>0</v>
      </c>
      <c r="K15" s="704"/>
      <c r="L15" s="326"/>
      <c r="M15" s="590"/>
      <c r="N15" s="585">
        <f t="shared" si="9"/>
        <v>0</v>
      </c>
      <c r="O15" s="585">
        <f t="shared" si="10"/>
        <v>0</v>
      </c>
      <c r="P15" s="354"/>
      <c r="Q15" s="326"/>
      <c r="R15" s="590"/>
      <c r="S15" s="585">
        <f t="shared" si="11"/>
        <v>0</v>
      </c>
      <c r="T15" s="314">
        <f t="shared" si="12"/>
        <v>0</v>
      </c>
      <c r="U15" s="354"/>
      <c r="V15" s="326"/>
      <c r="W15" s="590"/>
      <c r="X15" s="585">
        <f t="shared" si="13"/>
        <v>0</v>
      </c>
      <c r="Y15" s="314">
        <f>SUM(U15*F15)+(V15*G15)</f>
        <v>0</v>
      </c>
    </row>
    <row r="16" spans="1:25" s="307" customFormat="1" ht="31" x14ac:dyDescent="0.35">
      <c r="A16" s="54">
        <v>2.2999999999999998</v>
      </c>
      <c r="B16" s="131" t="s">
        <v>1831</v>
      </c>
      <c r="C16" s="26" t="s">
        <v>204</v>
      </c>
      <c r="D16" s="151"/>
      <c r="E16" s="342"/>
      <c r="F16" s="273"/>
      <c r="G16" s="273"/>
      <c r="H16" s="273"/>
      <c r="I16" s="714"/>
      <c r="J16" s="656"/>
      <c r="K16" s="704"/>
      <c r="L16" s="325"/>
      <c r="M16" s="590"/>
      <c r="N16" s="590"/>
      <c r="O16" s="590"/>
      <c r="P16" s="354"/>
      <c r="Q16" s="325"/>
      <c r="R16" s="590"/>
      <c r="S16" s="590"/>
      <c r="T16" s="313"/>
      <c r="U16" s="354"/>
      <c r="V16" s="325"/>
      <c r="W16" s="590"/>
      <c r="X16" s="590"/>
      <c r="Y16" s="313"/>
    </row>
    <row r="17" spans="1:25" s="106" customFormat="1" x14ac:dyDescent="0.35">
      <c r="A17" s="15" t="s">
        <v>185</v>
      </c>
      <c r="B17" s="124"/>
      <c r="C17" s="20" t="s">
        <v>983</v>
      </c>
      <c r="D17" s="139" t="s">
        <v>21</v>
      </c>
      <c r="E17" s="343"/>
      <c r="F17" s="269"/>
      <c r="G17" s="271"/>
      <c r="H17" s="269"/>
      <c r="I17" s="715">
        <f t="shared" ref="I17:I20" si="14">E17*G17</f>
        <v>0</v>
      </c>
      <c r="J17" s="282">
        <f t="shared" ref="J17:J20" si="15">H17+I17</f>
        <v>0</v>
      </c>
      <c r="K17" s="704"/>
      <c r="L17" s="326"/>
      <c r="M17" s="590"/>
      <c r="N17" s="585">
        <f t="shared" ref="N17:N20" si="16">L17*G17</f>
        <v>0</v>
      </c>
      <c r="O17" s="585">
        <f t="shared" ref="O17:O20" si="17">SUM(K17*F17)+(L17*G17)</f>
        <v>0</v>
      </c>
      <c r="P17" s="354"/>
      <c r="Q17" s="326"/>
      <c r="R17" s="590"/>
      <c r="S17" s="585">
        <f t="shared" ref="S17:S20" si="18">Q17*G17</f>
        <v>0</v>
      </c>
      <c r="T17" s="314">
        <f t="shared" ref="T17:T20" si="19">SUM(P17*F17)+(Q17*G17)</f>
        <v>0</v>
      </c>
      <c r="U17" s="354"/>
      <c r="V17" s="326"/>
      <c r="W17" s="590"/>
      <c r="X17" s="585">
        <f t="shared" ref="X17:X20" si="20">V17*G17</f>
        <v>0</v>
      </c>
      <c r="Y17" s="314">
        <f>SUM(U17*F17)+(V17*G17)</f>
        <v>0</v>
      </c>
    </row>
    <row r="18" spans="1:25" s="106" customFormat="1" x14ac:dyDescent="0.35">
      <c r="A18" s="15" t="s">
        <v>186</v>
      </c>
      <c r="B18" s="124"/>
      <c r="C18" s="20" t="s">
        <v>984</v>
      </c>
      <c r="D18" s="139" t="s">
        <v>21</v>
      </c>
      <c r="E18" s="343"/>
      <c r="F18" s="269"/>
      <c r="G18" s="271"/>
      <c r="H18" s="269"/>
      <c r="I18" s="715">
        <f t="shared" si="14"/>
        <v>0</v>
      </c>
      <c r="J18" s="282">
        <f t="shared" si="15"/>
        <v>0</v>
      </c>
      <c r="K18" s="704"/>
      <c r="L18" s="326"/>
      <c r="M18" s="590"/>
      <c r="N18" s="585">
        <f t="shared" si="16"/>
        <v>0</v>
      </c>
      <c r="O18" s="585">
        <f t="shared" si="17"/>
        <v>0</v>
      </c>
      <c r="P18" s="354"/>
      <c r="Q18" s="326"/>
      <c r="R18" s="590"/>
      <c r="S18" s="585">
        <f t="shared" si="18"/>
        <v>0</v>
      </c>
      <c r="T18" s="314">
        <f t="shared" si="19"/>
        <v>0</v>
      </c>
      <c r="U18" s="354"/>
      <c r="V18" s="326"/>
      <c r="W18" s="590"/>
      <c r="X18" s="585">
        <f t="shared" si="20"/>
        <v>0</v>
      </c>
      <c r="Y18" s="314">
        <f>SUM(U18*F18)+(V18*G18)</f>
        <v>0</v>
      </c>
    </row>
    <row r="19" spans="1:25" s="106" customFormat="1" x14ac:dyDescent="0.35">
      <c r="A19" s="15" t="s">
        <v>1189</v>
      </c>
      <c r="B19" s="124"/>
      <c r="C19" s="20" t="s">
        <v>985</v>
      </c>
      <c r="D19" s="139" t="s">
        <v>21</v>
      </c>
      <c r="E19" s="343"/>
      <c r="F19" s="269"/>
      <c r="G19" s="271"/>
      <c r="H19" s="269"/>
      <c r="I19" s="715">
        <f t="shared" si="14"/>
        <v>0</v>
      </c>
      <c r="J19" s="282">
        <f t="shared" si="15"/>
        <v>0</v>
      </c>
      <c r="K19" s="704"/>
      <c r="L19" s="326"/>
      <c r="M19" s="590"/>
      <c r="N19" s="585">
        <f t="shared" si="16"/>
        <v>0</v>
      </c>
      <c r="O19" s="585">
        <f t="shared" si="17"/>
        <v>0</v>
      </c>
      <c r="P19" s="354"/>
      <c r="Q19" s="326"/>
      <c r="R19" s="590"/>
      <c r="S19" s="585">
        <f t="shared" si="18"/>
        <v>0</v>
      </c>
      <c r="T19" s="314">
        <f t="shared" si="19"/>
        <v>0</v>
      </c>
      <c r="U19" s="354"/>
      <c r="V19" s="326"/>
      <c r="W19" s="590"/>
      <c r="X19" s="585">
        <f t="shared" si="20"/>
        <v>0</v>
      </c>
      <c r="Y19" s="314">
        <f>SUM(U19*F19)+(V19*G19)</f>
        <v>0</v>
      </c>
    </row>
    <row r="20" spans="1:25" s="106" customFormat="1" x14ac:dyDescent="0.35">
      <c r="A20" s="15" t="s">
        <v>187</v>
      </c>
      <c r="B20" s="124"/>
      <c r="C20" s="20" t="s">
        <v>986</v>
      </c>
      <c r="D20" s="139" t="s">
        <v>21</v>
      </c>
      <c r="E20" s="343"/>
      <c r="F20" s="269"/>
      <c r="G20" s="271"/>
      <c r="H20" s="269"/>
      <c r="I20" s="715">
        <f t="shared" si="14"/>
        <v>0</v>
      </c>
      <c r="J20" s="282">
        <f t="shared" si="15"/>
        <v>0</v>
      </c>
      <c r="K20" s="704"/>
      <c r="L20" s="326"/>
      <c r="M20" s="590"/>
      <c r="N20" s="585">
        <f t="shared" si="16"/>
        <v>0</v>
      </c>
      <c r="O20" s="585">
        <f t="shared" si="17"/>
        <v>0</v>
      </c>
      <c r="P20" s="354"/>
      <c r="Q20" s="326"/>
      <c r="R20" s="590"/>
      <c r="S20" s="585">
        <f t="shared" si="18"/>
        <v>0</v>
      </c>
      <c r="T20" s="314">
        <f t="shared" si="19"/>
        <v>0</v>
      </c>
      <c r="U20" s="354"/>
      <c r="V20" s="326"/>
      <c r="W20" s="590"/>
      <c r="X20" s="585">
        <f t="shared" si="20"/>
        <v>0</v>
      </c>
      <c r="Y20" s="314">
        <f>SUM(U20*F20)+(V20*G20)</f>
        <v>0</v>
      </c>
    </row>
    <row r="21" spans="1:25" s="307" customFormat="1" ht="31" x14ac:dyDescent="0.35">
      <c r="A21" s="54">
        <v>2.4</v>
      </c>
      <c r="B21" s="131" t="s">
        <v>1831</v>
      </c>
      <c r="C21" s="26" t="s">
        <v>205</v>
      </c>
      <c r="D21" s="151"/>
      <c r="E21" s="342"/>
      <c r="F21" s="273"/>
      <c r="G21" s="273"/>
      <c r="H21" s="273"/>
      <c r="I21" s="714"/>
      <c r="J21" s="656"/>
      <c r="K21" s="704"/>
      <c r="L21" s="325"/>
      <c r="M21" s="590"/>
      <c r="N21" s="590"/>
      <c r="O21" s="590"/>
      <c r="P21" s="354"/>
      <c r="Q21" s="325"/>
      <c r="R21" s="590"/>
      <c r="S21" s="590"/>
      <c r="T21" s="313"/>
      <c r="U21" s="354"/>
      <c r="V21" s="325"/>
      <c r="W21" s="590"/>
      <c r="X21" s="590"/>
      <c r="Y21" s="313"/>
    </row>
    <row r="22" spans="1:25" s="106" customFormat="1" x14ac:dyDescent="0.35">
      <c r="A22" s="15" t="s">
        <v>1767</v>
      </c>
      <c r="B22" s="124"/>
      <c r="C22" s="20" t="s">
        <v>983</v>
      </c>
      <c r="D22" s="31" t="s">
        <v>21</v>
      </c>
      <c r="E22" s="341"/>
      <c r="F22" s="269"/>
      <c r="G22" s="271"/>
      <c r="H22" s="269"/>
      <c r="I22" s="715">
        <f t="shared" ref="I22:I25" si="21">E22*G22</f>
        <v>0</v>
      </c>
      <c r="J22" s="282">
        <f t="shared" ref="J22:J25" si="22">H22+I22</f>
        <v>0</v>
      </c>
      <c r="K22" s="704"/>
      <c r="L22" s="326"/>
      <c r="M22" s="590"/>
      <c r="N22" s="585">
        <f t="shared" ref="N22:N25" si="23">L22*G22</f>
        <v>0</v>
      </c>
      <c r="O22" s="585">
        <f t="shared" ref="O22:O25" si="24">SUM(K22*F22)+(L22*G22)</f>
        <v>0</v>
      </c>
      <c r="P22" s="354"/>
      <c r="Q22" s="326"/>
      <c r="R22" s="590"/>
      <c r="S22" s="585">
        <f t="shared" ref="S22:S25" si="25">Q22*G22</f>
        <v>0</v>
      </c>
      <c r="T22" s="314">
        <f t="shared" ref="T22:T25" si="26">SUM(P22*F22)+(Q22*G22)</f>
        <v>0</v>
      </c>
      <c r="U22" s="354"/>
      <c r="V22" s="326"/>
      <c r="W22" s="590"/>
      <c r="X22" s="585">
        <f t="shared" ref="X22:X25" si="27">V22*G22</f>
        <v>0</v>
      </c>
      <c r="Y22" s="314">
        <f>SUM(U22*F22)+(V22*G22)</f>
        <v>0</v>
      </c>
    </row>
    <row r="23" spans="1:25" s="106" customFormat="1" x14ac:dyDescent="0.35">
      <c r="A23" s="15" t="s">
        <v>3133</v>
      </c>
      <c r="B23" s="124"/>
      <c r="C23" s="20" t="s">
        <v>984</v>
      </c>
      <c r="D23" s="31" t="s">
        <v>21</v>
      </c>
      <c r="E23" s="341"/>
      <c r="F23" s="269"/>
      <c r="G23" s="271"/>
      <c r="H23" s="269"/>
      <c r="I23" s="715">
        <f t="shared" si="21"/>
        <v>0</v>
      </c>
      <c r="J23" s="282">
        <f t="shared" si="22"/>
        <v>0</v>
      </c>
      <c r="K23" s="704"/>
      <c r="L23" s="326"/>
      <c r="M23" s="590"/>
      <c r="N23" s="585">
        <f t="shared" si="23"/>
        <v>0</v>
      </c>
      <c r="O23" s="585">
        <f t="shared" si="24"/>
        <v>0</v>
      </c>
      <c r="P23" s="354"/>
      <c r="Q23" s="326"/>
      <c r="R23" s="590"/>
      <c r="S23" s="585">
        <f t="shared" si="25"/>
        <v>0</v>
      </c>
      <c r="T23" s="314">
        <f t="shared" si="26"/>
        <v>0</v>
      </c>
      <c r="U23" s="354"/>
      <c r="V23" s="326"/>
      <c r="W23" s="590"/>
      <c r="X23" s="585">
        <f t="shared" si="27"/>
        <v>0</v>
      </c>
      <c r="Y23" s="314">
        <f>SUM(U23*F23)+(V23*G23)</f>
        <v>0</v>
      </c>
    </row>
    <row r="24" spans="1:25" s="106" customFormat="1" x14ac:dyDescent="0.35">
      <c r="A24" s="15" t="s">
        <v>3134</v>
      </c>
      <c r="B24" s="124"/>
      <c r="C24" s="20" t="s">
        <v>985</v>
      </c>
      <c r="D24" s="31" t="s">
        <v>21</v>
      </c>
      <c r="E24" s="341"/>
      <c r="F24" s="269"/>
      <c r="G24" s="271"/>
      <c r="H24" s="269"/>
      <c r="I24" s="715">
        <f t="shared" si="21"/>
        <v>0</v>
      </c>
      <c r="J24" s="282">
        <f t="shared" si="22"/>
        <v>0</v>
      </c>
      <c r="K24" s="704"/>
      <c r="L24" s="326"/>
      <c r="M24" s="590"/>
      <c r="N24" s="585">
        <f t="shared" si="23"/>
        <v>0</v>
      </c>
      <c r="O24" s="585">
        <f t="shared" si="24"/>
        <v>0</v>
      </c>
      <c r="P24" s="354"/>
      <c r="Q24" s="326"/>
      <c r="R24" s="590"/>
      <c r="S24" s="585">
        <f t="shared" si="25"/>
        <v>0</v>
      </c>
      <c r="T24" s="314">
        <f t="shared" si="26"/>
        <v>0</v>
      </c>
      <c r="U24" s="354"/>
      <c r="V24" s="326"/>
      <c r="W24" s="590"/>
      <c r="X24" s="585">
        <f t="shared" si="27"/>
        <v>0</v>
      </c>
      <c r="Y24" s="314">
        <f>SUM(U24*F24)+(V24*G24)</f>
        <v>0</v>
      </c>
    </row>
    <row r="25" spans="1:25" s="106" customFormat="1" x14ac:dyDescent="0.35">
      <c r="A25" s="15" t="s">
        <v>3135</v>
      </c>
      <c r="B25" s="124"/>
      <c r="C25" s="20" t="s">
        <v>986</v>
      </c>
      <c r="D25" s="31" t="s">
        <v>21</v>
      </c>
      <c r="E25" s="341"/>
      <c r="F25" s="269"/>
      <c r="G25" s="271"/>
      <c r="H25" s="269"/>
      <c r="I25" s="715">
        <f t="shared" si="21"/>
        <v>0</v>
      </c>
      <c r="J25" s="282">
        <f t="shared" si="22"/>
        <v>0</v>
      </c>
      <c r="K25" s="704"/>
      <c r="L25" s="326"/>
      <c r="M25" s="590"/>
      <c r="N25" s="585">
        <f t="shared" si="23"/>
        <v>0</v>
      </c>
      <c r="O25" s="585">
        <f t="shared" si="24"/>
        <v>0</v>
      </c>
      <c r="P25" s="354"/>
      <c r="Q25" s="326"/>
      <c r="R25" s="590"/>
      <c r="S25" s="585">
        <f t="shared" si="25"/>
        <v>0</v>
      </c>
      <c r="T25" s="314">
        <f t="shared" si="26"/>
        <v>0</v>
      </c>
      <c r="U25" s="354"/>
      <c r="V25" s="326"/>
      <c r="W25" s="590"/>
      <c r="X25" s="585">
        <f t="shared" si="27"/>
        <v>0</v>
      </c>
      <c r="Y25" s="314">
        <f>SUM(U25*F25)+(V25*G25)</f>
        <v>0</v>
      </c>
    </row>
    <row r="26" spans="1:25" s="307" customFormat="1" ht="31" x14ac:dyDescent="0.35">
      <c r="A26" s="54" t="s">
        <v>3136</v>
      </c>
      <c r="B26" s="131" t="s">
        <v>1831</v>
      </c>
      <c r="C26" s="26" t="s">
        <v>206</v>
      </c>
      <c r="D26" s="151"/>
      <c r="E26" s="342"/>
      <c r="F26" s="273"/>
      <c r="G26" s="273"/>
      <c r="H26" s="273"/>
      <c r="I26" s="714"/>
      <c r="J26" s="656"/>
      <c r="K26" s="704"/>
      <c r="L26" s="325"/>
      <c r="M26" s="590"/>
      <c r="N26" s="590"/>
      <c r="O26" s="590"/>
      <c r="P26" s="354"/>
      <c r="Q26" s="325"/>
      <c r="R26" s="590"/>
      <c r="S26" s="590"/>
      <c r="T26" s="313"/>
      <c r="U26" s="354"/>
      <c r="V26" s="325"/>
      <c r="W26" s="590"/>
      <c r="X26" s="590"/>
      <c r="Y26" s="313"/>
    </row>
    <row r="27" spans="1:25" s="106" customFormat="1" x14ac:dyDescent="0.35">
      <c r="A27" s="15" t="s">
        <v>1768</v>
      </c>
      <c r="B27" s="124"/>
      <c r="C27" s="20" t="s">
        <v>983</v>
      </c>
      <c r="D27" s="31" t="s">
        <v>21</v>
      </c>
      <c r="E27" s="341"/>
      <c r="F27" s="269"/>
      <c r="G27" s="271"/>
      <c r="H27" s="269"/>
      <c r="I27" s="715">
        <f t="shared" ref="I27:I30" si="28">E27*G27</f>
        <v>0</v>
      </c>
      <c r="J27" s="282">
        <f t="shared" ref="J27:J30" si="29">H27+I27</f>
        <v>0</v>
      </c>
      <c r="K27" s="704"/>
      <c r="L27" s="326"/>
      <c r="M27" s="590"/>
      <c r="N27" s="585">
        <f t="shared" ref="N27:N30" si="30">L27*G27</f>
        <v>0</v>
      </c>
      <c r="O27" s="585">
        <f t="shared" ref="O27:O30" si="31">SUM(K27*F27)+(L27*G27)</f>
        <v>0</v>
      </c>
      <c r="P27" s="354"/>
      <c r="Q27" s="326"/>
      <c r="R27" s="590"/>
      <c r="S27" s="585">
        <f t="shared" ref="S27:S30" si="32">Q27*G27</f>
        <v>0</v>
      </c>
      <c r="T27" s="314">
        <f t="shared" ref="T27:T30" si="33">SUM(P27*F27)+(Q27*G27)</f>
        <v>0</v>
      </c>
      <c r="U27" s="354"/>
      <c r="V27" s="326"/>
      <c r="W27" s="590"/>
      <c r="X27" s="585">
        <f t="shared" ref="X27:X30" si="34">V27*G27</f>
        <v>0</v>
      </c>
      <c r="Y27" s="314">
        <f>SUM(U27*F27)+(V27*G27)</f>
        <v>0</v>
      </c>
    </row>
    <row r="28" spans="1:25" s="106" customFormat="1" x14ac:dyDescent="0.35">
      <c r="A28" s="15" t="s">
        <v>1769</v>
      </c>
      <c r="B28" s="124"/>
      <c r="C28" s="20" t="s">
        <v>984</v>
      </c>
      <c r="D28" s="31" t="s">
        <v>21</v>
      </c>
      <c r="E28" s="341"/>
      <c r="F28" s="269"/>
      <c r="G28" s="271"/>
      <c r="H28" s="269"/>
      <c r="I28" s="715">
        <f t="shared" si="28"/>
        <v>0</v>
      </c>
      <c r="J28" s="282">
        <f t="shared" si="29"/>
        <v>0</v>
      </c>
      <c r="K28" s="704"/>
      <c r="L28" s="326"/>
      <c r="M28" s="590"/>
      <c r="N28" s="585">
        <f t="shared" si="30"/>
        <v>0</v>
      </c>
      <c r="O28" s="585">
        <f t="shared" si="31"/>
        <v>0</v>
      </c>
      <c r="P28" s="354"/>
      <c r="Q28" s="326"/>
      <c r="R28" s="590"/>
      <c r="S28" s="585">
        <f t="shared" si="32"/>
        <v>0</v>
      </c>
      <c r="T28" s="314">
        <f t="shared" si="33"/>
        <v>0</v>
      </c>
      <c r="U28" s="354"/>
      <c r="V28" s="326"/>
      <c r="W28" s="590"/>
      <c r="X28" s="585">
        <f t="shared" si="34"/>
        <v>0</v>
      </c>
      <c r="Y28" s="314">
        <f>SUM(U28*F28)+(V28*G28)</f>
        <v>0</v>
      </c>
    </row>
    <row r="29" spans="1:25" s="106" customFormat="1" x14ac:dyDescent="0.35">
      <c r="A29" s="15" t="s">
        <v>1770</v>
      </c>
      <c r="B29" s="124"/>
      <c r="C29" s="20" t="s">
        <v>985</v>
      </c>
      <c r="D29" s="31" t="s">
        <v>21</v>
      </c>
      <c r="E29" s="341"/>
      <c r="F29" s="269"/>
      <c r="G29" s="271"/>
      <c r="H29" s="269"/>
      <c r="I29" s="715">
        <f t="shared" si="28"/>
        <v>0</v>
      </c>
      <c r="J29" s="282">
        <f t="shared" si="29"/>
        <v>0</v>
      </c>
      <c r="K29" s="704"/>
      <c r="L29" s="326"/>
      <c r="M29" s="590"/>
      <c r="N29" s="585">
        <f t="shared" si="30"/>
        <v>0</v>
      </c>
      <c r="O29" s="585">
        <f t="shared" si="31"/>
        <v>0</v>
      </c>
      <c r="P29" s="354"/>
      <c r="Q29" s="326"/>
      <c r="R29" s="590"/>
      <c r="S29" s="585">
        <f t="shared" si="32"/>
        <v>0</v>
      </c>
      <c r="T29" s="314">
        <f t="shared" si="33"/>
        <v>0</v>
      </c>
      <c r="U29" s="354"/>
      <c r="V29" s="326"/>
      <c r="W29" s="590"/>
      <c r="X29" s="585">
        <f t="shared" si="34"/>
        <v>0</v>
      </c>
      <c r="Y29" s="314">
        <f>SUM(U29*F29)+(V29*G29)</f>
        <v>0</v>
      </c>
    </row>
    <row r="30" spans="1:25" s="106" customFormat="1" x14ac:dyDescent="0.35">
      <c r="A30" s="15" t="s">
        <v>1771</v>
      </c>
      <c r="B30" s="124"/>
      <c r="C30" s="20" t="s">
        <v>986</v>
      </c>
      <c r="D30" s="31" t="s">
        <v>21</v>
      </c>
      <c r="E30" s="341"/>
      <c r="F30" s="269"/>
      <c r="G30" s="271"/>
      <c r="H30" s="269"/>
      <c r="I30" s="715">
        <f t="shared" si="28"/>
        <v>0</v>
      </c>
      <c r="J30" s="282">
        <f t="shared" si="29"/>
        <v>0</v>
      </c>
      <c r="K30" s="704"/>
      <c r="L30" s="326"/>
      <c r="M30" s="590"/>
      <c r="N30" s="585">
        <f t="shared" si="30"/>
        <v>0</v>
      </c>
      <c r="O30" s="585">
        <f t="shared" si="31"/>
        <v>0</v>
      </c>
      <c r="P30" s="354"/>
      <c r="Q30" s="326"/>
      <c r="R30" s="590"/>
      <c r="S30" s="585">
        <f t="shared" si="32"/>
        <v>0</v>
      </c>
      <c r="T30" s="314">
        <f t="shared" si="33"/>
        <v>0</v>
      </c>
      <c r="U30" s="354"/>
      <c r="V30" s="326"/>
      <c r="W30" s="590"/>
      <c r="X30" s="585">
        <f t="shared" si="34"/>
        <v>0</v>
      </c>
      <c r="Y30" s="314">
        <f>SUM(U30*F30)+(V30*G30)</f>
        <v>0</v>
      </c>
    </row>
    <row r="31" spans="1:25" s="307" customFormat="1" ht="31" x14ac:dyDescent="0.35">
      <c r="A31" s="54">
        <v>2.6</v>
      </c>
      <c r="B31" s="131" t="s">
        <v>1831</v>
      </c>
      <c r="C31" s="26" t="s">
        <v>207</v>
      </c>
      <c r="D31" s="151"/>
      <c r="E31" s="342"/>
      <c r="F31" s="273"/>
      <c r="G31" s="273"/>
      <c r="H31" s="273"/>
      <c r="I31" s="714"/>
      <c r="J31" s="656"/>
      <c r="K31" s="704"/>
      <c r="L31" s="325"/>
      <c r="M31" s="590"/>
      <c r="N31" s="590"/>
      <c r="O31" s="590"/>
      <c r="P31" s="354"/>
      <c r="Q31" s="325"/>
      <c r="R31" s="590"/>
      <c r="S31" s="590"/>
      <c r="T31" s="313"/>
      <c r="U31" s="354"/>
      <c r="V31" s="325"/>
      <c r="W31" s="590"/>
      <c r="X31" s="590"/>
      <c r="Y31" s="313"/>
    </row>
    <row r="32" spans="1:25" s="23" customFormat="1" x14ac:dyDescent="0.35">
      <c r="A32" s="51" t="s">
        <v>1772</v>
      </c>
      <c r="B32" s="124"/>
      <c r="C32" s="20" t="s">
        <v>983</v>
      </c>
      <c r="D32" s="31" t="s">
        <v>21</v>
      </c>
      <c r="E32" s="341"/>
      <c r="F32" s="267"/>
      <c r="G32" s="271"/>
      <c r="H32" s="267"/>
      <c r="I32" s="715">
        <f t="shared" ref="I32:I35" si="35">E32*G32</f>
        <v>0</v>
      </c>
      <c r="J32" s="282">
        <f t="shared" ref="J32:J35" si="36">H32+I32</f>
        <v>0</v>
      </c>
      <c r="K32" s="704"/>
      <c r="L32" s="327"/>
      <c r="M32" s="590"/>
      <c r="N32" s="585">
        <f t="shared" ref="N32:N35" si="37">L32*G32</f>
        <v>0</v>
      </c>
      <c r="O32" s="585">
        <f t="shared" ref="O32:O35" si="38">SUM(K32*F32)+(L32*G32)</f>
        <v>0</v>
      </c>
      <c r="P32" s="354"/>
      <c r="Q32" s="326"/>
      <c r="R32" s="590"/>
      <c r="S32" s="585">
        <f t="shared" ref="S32:S35" si="39">Q32*G32</f>
        <v>0</v>
      </c>
      <c r="T32" s="314">
        <f t="shared" ref="T32:T35" si="40">SUM(P32*F32)+(Q32*G32)</f>
        <v>0</v>
      </c>
      <c r="U32" s="354"/>
      <c r="V32" s="326"/>
      <c r="W32" s="590"/>
      <c r="X32" s="585">
        <f t="shared" ref="X32:X35" si="41">V32*G32</f>
        <v>0</v>
      </c>
      <c r="Y32" s="314">
        <f>SUM(U32*F32)+(V32*G32)</f>
        <v>0</v>
      </c>
    </row>
    <row r="33" spans="1:25" s="23" customFormat="1" x14ac:dyDescent="0.35">
      <c r="A33" s="51" t="s">
        <v>1773</v>
      </c>
      <c r="B33" s="124"/>
      <c r="C33" s="20" t="s">
        <v>984</v>
      </c>
      <c r="D33" s="31" t="s">
        <v>21</v>
      </c>
      <c r="E33" s="341"/>
      <c r="F33" s="267"/>
      <c r="G33" s="271"/>
      <c r="H33" s="267"/>
      <c r="I33" s="715">
        <f t="shared" si="35"/>
        <v>0</v>
      </c>
      <c r="J33" s="282">
        <f t="shared" si="36"/>
        <v>0</v>
      </c>
      <c r="K33" s="704"/>
      <c r="L33" s="327"/>
      <c r="M33" s="590"/>
      <c r="N33" s="585">
        <f t="shared" si="37"/>
        <v>0</v>
      </c>
      <c r="O33" s="585">
        <f t="shared" si="38"/>
        <v>0</v>
      </c>
      <c r="P33" s="354"/>
      <c r="Q33" s="326"/>
      <c r="R33" s="590"/>
      <c r="S33" s="585">
        <f t="shared" si="39"/>
        <v>0</v>
      </c>
      <c r="T33" s="314">
        <f t="shared" si="40"/>
        <v>0</v>
      </c>
      <c r="U33" s="354"/>
      <c r="V33" s="326"/>
      <c r="W33" s="590"/>
      <c r="X33" s="585">
        <f t="shared" si="41"/>
        <v>0</v>
      </c>
      <c r="Y33" s="314">
        <f>SUM(U33*F33)+(V33*G33)</f>
        <v>0</v>
      </c>
    </row>
    <row r="34" spans="1:25" s="23" customFormat="1" x14ac:dyDescent="0.35">
      <c r="A34" s="51" t="s">
        <v>1774</v>
      </c>
      <c r="B34" s="124"/>
      <c r="C34" s="20" t="s">
        <v>985</v>
      </c>
      <c r="D34" s="31" t="s">
        <v>21</v>
      </c>
      <c r="E34" s="341"/>
      <c r="F34" s="267"/>
      <c r="G34" s="271"/>
      <c r="H34" s="267"/>
      <c r="I34" s="715">
        <f t="shared" si="35"/>
        <v>0</v>
      </c>
      <c r="J34" s="282">
        <f t="shared" si="36"/>
        <v>0</v>
      </c>
      <c r="K34" s="704"/>
      <c r="L34" s="327"/>
      <c r="M34" s="590"/>
      <c r="N34" s="585">
        <f t="shared" si="37"/>
        <v>0</v>
      </c>
      <c r="O34" s="585">
        <f t="shared" si="38"/>
        <v>0</v>
      </c>
      <c r="P34" s="354"/>
      <c r="Q34" s="326"/>
      <c r="R34" s="590"/>
      <c r="S34" s="585">
        <f t="shared" si="39"/>
        <v>0</v>
      </c>
      <c r="T34" s="314">
        <f t="shared" si="40"/>
        <v>0</v>
      </c>
      <c r="U34" s="354"/>
      <c r="V34" s="326"/>
      <c r="W34" s="590"/>
      <c r="X34" s="585">
        <f t="shared" si="41"/>
        <v>0</v>
      </c>
      <c r="Y34" s="314">
        <f>SUM(U34*F34)+(V34*G34)</f>
        <v>0</v>
      </c>
    </row>
    <row r="35" spans="1:25" s="23" customFormat="1" x14ac:dyDescent="0.35">
      <c r="A35" s="51" t="s">
        <v>1775</v>
      </c>
      <c r="B35" s="124"/>
      <c r="C35" s="20" t="s">
        <v>986</v>
      </c>
      <c r="D35" s="31" t="s">
        <v>21</v>
      </c>
      <c r="E35" s="341"/>
      <c r="F35" s="267"/>
      <c r="G35" s="271"/>
      <c r="H35" s="267"/>
      <c r="I35" s="715">
        <f t="shared" si="35"/>
        <v>0</v>
      </c>
      <c r="J35" s="282">
        <f t="shared" si="36"/>
        <v>0</v>
      </c>
      <c r="K35" s="704"/>
      <c r="L35" s="327"/>
      <c r="M35" s="590"/>
      <c r="N35" s="585">
        <f t="shared" si="37"/>
        <v>0</v>
      </c>
      <c r="O35" s="585">
        <f t="shared" si="38"/>
        <v>0</v>
      </c>
      <c r="P35" s="354"/>
      <c r="Q35" s="326"/>
      <c r="R35" s="590"/>
      <c r="S35" s="585">
        <f t="shared" si="39"/>
        <v>0</v>
      </c>
      <c r="T35" s="314">
        <f t="shared" si="40"/>
        <v>0</v>
      </c>
      <c r="U35" s="354"/>
      <c r="V35" s="326"/>
      <c r="W35" s="590"/>
      <c r="X35" s="585">
        <f t="shared" si="41"/>
        <v>0</v>
      </c>
      <c r="Y35" s="314">
        <f>SUM(U35*F35)+(V35*G35)</f>
        <v>0</v>
      </c>
    </row>
    <row r="36" spans="1:25" s="307" customFormat="1" ht="31" x14ac:dyDescent="0.35">
      <c r="A36" s="107">
        <v>2.7</v>
      </c>
      <c r="B36" s="131" t="s">
        <v>1831</v>
      </c>
      <c r="C36" s="26" t="s">
        <v>208</v>
      </c>
      <c r="D36" s="151"/>
      <c r="E36" s="342"/>
      <c r="F36" s="273"/>
      <c r="G36" s="273"/>
      <c r="H36" s="273"/>
      <c r="I36" s="714"/>
      <c r="J36" s="656"/>
      <c r="K36" s="704"/>
      <c r="L36" s="325"/>
      <c r="M36" s="590"/>
      <c r="N36" s="590"/>
      <c r="O36" s="590"/>
      <c r="P36" s="354"/>
      <c r="Q36" s="325"/>
      <c r="R36" s="590"/>
      <c r="S36" s="590"/>
      <c r="T36" s="313"/>
      <c r="U36" s="354"/>
      <c r="V36" s="325"/>
      <c r="W36" s="590"/>
      <c r="X36" s="590"/>
      <c r="Y36" s="313"/>
    </row>
    <row r="37" spans="1:25" s="23" customFormat="1" x14ac:dyDescent="0.35">
      <c r="A37" s="15" t="s">
        <v>1776</v>
      </c>
      <c r="B37" s="124"/>
      <c r="C37" s="20" t="s">
        <v>983</v>
      </c>
      <c r="D37" s="31" t="s">
        <v>21</v>
      </c>
      <c r="E37" s="341"/>
      <c r="F37" s="267"/>
      <c r="G37" s="271"/>
      <c r="H37" s="267"/>
      <c r="I37" s="715">
        <f t="shared" ref="I37:I40" si="42">E37*G37</f>
        <v>0</v>
      </c>
      <c r="J37" s="282">
        <f t="shared" ref="J37:J40" si="43">H37+I37</f>
        <v>0</v>
      </c>
      <c r="K37" s="704"/>
      <c r="L37" s="327"/>
      <c r="M37" s="590"/>
      <c r="N37" s="585">
        <f t="shared" ref="N37:N40" si="44">L37*G37</f>
        <v>0</v>
      </c>
      <c r="O37" s="585">
        <f t="shared" ref="O37:O40" si="45">SUM(K37*F37)+(L37*G37)</f>
        <v>0</v>
      </c>
      <c r="P37" s="354"/>
      <c r="Q37" s="326"/>
      <c r="R37" s="590"/>
      <c r="S37" s="585">
        <f t="shared" ref="S37:S40" si="46">Q37*G37</f>
        <v>0</v>
      </c>
      <c r="T37" s="314">
        <f t="shared" ref="T37:T40" si="47">SUM(P37*F37)+(Q37*G37)</f>
        <v>0</v>
      </c>
      <c r="U37" s="354"/>
      <c r="V37" s="326"/>
      <c r="W37" s="590"/>
      <c r="X37" s="585">
        <f t="shared" ref="X37:X40" si="48">V37*G37</f>
        <v>0</v>
      </c>
      <c r="Y37" s="314">
        <f>SUM(U37*F37)+(V37*G37)</f>
        <v>0</v>
      </c>
    </row>
    <row r="38" spans="1:25" s="23" customFormat="1" x14ac:dyDescent="0.35">
      <c r="A38" s="15" t="s">
        <v>1777</v>
      </c>
      <c r="B38" s="124"/>
      <c r="C38" s="20" t="s">
        <v>984</v>
      </c>
      <c r="D38" s="31" t="s">
        <v>21</v>
      </c>
      <c r="E38" s="341"/>
      <c r="F38" s="267"/>
      <c r="G38" s="271"/>
      <c r="H38" s="267"/>
      <c r="I38" s="715">
        <f t="shared" si="42"/>
        <v>0</v>
      </c>
      <c r="J38" s="282">
        <f t="shared" si="43"/>
        <v>0</v>
      </c>
      <c r="K38" s="704"/>
      <c r="L38" s="327"/>
      <c r="M38" s="590"/>
      <c r="N38" s="585">
        <f t="shared" si="44"/>
        <v>0</v>
      </c>
      <c r="O38" s="585">
        <f t="shared" si="45"/>
        <v>0</v>
      </c>
      <c r="P38" s="354"/>
      <c r="Q38" s="326"/>
      <c r="R38" s="590"/>
      <c r="S38" s="585">
        <f t="shared" si="46"/>
        <v>0</v>
      </c>
      <c r="T38" s="314">
        <f t="shared" si="47"/>
        <v>0</v>
      </c>
      <c r="U38" s="354"/>
      <c r="V38" s="326"/>
      <c r="W38" s="590"/>
      <c r="X38" s="585">
        <f t="shared" si="48"/>
        <v>0</v>
      </c>
      <c r="Y38" s="314">
        <f>SUM(U38*F38)+(V38*G38)</f>
        <v>0</v>
      </c>
    </row>
    <row r="39" spans="1:25" s="23" customFormat="1" x14ac:dyDescent="0.35">
      <c r="A39" s="15" t="s">
        <v>1778</v>
      </c>
      <c r="B39" s="124"/>
      <c r="C39" s="20" t="s">
        <v>985</v>
      </c>
      <c r="D39" s="31" t="s">
        <v>21</v>
      </c>
      <c r="E39" s="341"/>
      <c r="F39" s="267"/>
      <c r="G39" s="271"/>
      <c r="H39" s="267"/>
      <c r="I39" s="715">
        <f t="shared" si="42"/>
        <v>0</v>
      </c>
      <c r="J39" s="282">
        <f t="shared" si="43"/>
        <v>0</v>
      </c>
      <c r="K39" s="704"/>
      <c r="L39" s="327"/>
      <c r="M39" s="590"/>
      <c r="N39" s="585">
        <f t="shared" si="44"/>
        <v>0</v>
      </c>
      <c r="O39" s="585">
        <f t="shared" si="45"/>
        <v>0</v>
      </c>
      <c r="P39" s="354"/>
      <c r="Q39" s="326"/>
      <c r="R39" s="590"/>
      <c r="S39" s="585">
        <f t="shared" si="46"/>
        <v>0</v>
      </c>
      <c r="T39" s="314">
        <f t="shared" si="47"/>
        <v>0</v>
      </c>
      <c r="U39" s="354"/>
      <c r="V39" s="326"/>
      <c r="W39" s="590"/>
      <c r="X39" s="585">
        <f t="shared" si="48"/>
        <v>0</v>
      </c>
      <c r="Y39" s="314">
        <f>SUM(U39*F39)+(V39*G39)</f>
        <v>0</v>
      </c>
    </row>
    <row r="40" spans="1:25" s="23" customFormat="1" x14ac:dyDescent="0.35">
      <c r="A40" s="15" t="s">
        <v>1779</v>
      </c>
      <c r="B40" s="124"/>
      <c r="C40" s="20" t="s">
        <v>986</v>
      </c>
      <c r="D40" s="31" t="s">
        <v>21</v>
      </c>
      <c r="E40" s="341"/>
      <c r="F40" s="267"/>
      <c r="G40" s="271"/>
      <c r="H40" s="267"/>
      <c r="I40" s="715">
        <f t="shared" si="42"/>
        <v>0</v>
      </c>
      <c r="J40" s="282">
        <f t="shared" si="43"/>
        <v>0</v>
      </c>
      <c r="K40" s="704"/>
      <c r="L40" s="327"/>
      <c r="M40" s="590"/>
      <c r="N40" s="585">
        <f t="shared" si="44"/>
        <v>0</v>
      </c>
      <c r="O40" s="585">
        <f t="shared" si="45"/>
        <v>0</v>
      </c>
      <c r="P40" s="354"/>
      <c r="Q40" s="326"/>
      <c r="R40" s="590"/>
      <c r="S40" s="585">
        <f t="shared" si="46"/>
        <v>0</v>
      </c>
      <c r="T40" s="314">
        <f t="shared" si="47"/>
        <v>0</v>
      </c>
      <c r="U40" s="354"/>
      <c r="V40" s="326"/>
      <c r="W40" s="590"/>
      <c r="X40" s="585">
        <f t="shared" si="48"/>
        <v>0</v>
      </c>
      <c r="Y40" s="314">
        <f>SUM(U40*F40)+(V40*G40)</f>
        <v>0</v>
      </c>
    </row>
    <row r="41" spans="1:25" s="307" customFormat="1" ht="31" x14ac:dyDescent="0.35">
      <c r="A41" s="107">
        <v>2.8</v>
      </c>
      <c r="B41" s="131" t="s">
        <v>1831</v>
      </c>
      <c r="C41" s="26" t="s">
        <v>209</v>
      </c>
      <c r="D41" s="151"/>
      <c r="E41" s="342"/>
      <c r="F41" s="273"/>
      <c r="G41" s="273"/>
      <c r="H41" s="273"/>
      <c r="I41" s="714"/>
      <c r="J41" s="656"/>
      <c r="K41" s="704"/>
      <c r="L41" s="325"/>
      <c r="M41" s="590"/>
      <c r="N41" s="590"/>
      <c r="O41" s="590"/>
      <c r="P41" s="354"/>
      <c r="Q41" s="325"/>
      <c r="R41" s="590"/>
      <c r="S41" s="590"/>
      <c r="T41" s="313"/>
      <c r="U41" s="354"/>
      <c r="V41" s="325"/>
      <c r="W41" s="590"/>
      <c r="X41" s="590"/>
      <c r="Y41" s="313"/>
    </row>
    <row r="42" spans="1:25" s="106" customFormat="1" x14ac:dyDescent="0.35">
      <c r="A42" s="15" t="s">
        <v>1780</v>
      </c>
      <c r="B42" s="124"/>
      <c r="C42" s="20" t="s">
        <v>983</v>
      </c>
      <c r="D42" s="31" t="s">
        <v>21</v>
      </c>
      <c r="E42" s="341"/>
      <c r="F42" s="269"/>
      <c r="G42" s="271"/>
      <c r="H42" s="269"/>
      <c r="I42" s="715">
        <f t="shared" ref="I42:I45" si="49">E42*G42</f>
        <v>0</v>
      </c>
      <c r="J42" s="282">
        <f t="shared" ref="J42:J45" si="50">H42+I42</f>
        <v>0</v>
      </c>
      <c r="K42" s="704"/>
      <c r="L42" s="326"/>
      <c r="M42" s="590"/>
      <c r="N42" s="585">
        <f t="shared" ref="N42:N45" si="51">L42*G42</f>
        <v>0</v>
      </c>
      <c r="O42" s="585">
        <f t="shared" ref="O42:O45" si="52">SUM(K42*F42)+(L42*G42)</f>
        <v>0</v>
      </c>
      <c r="P42" s="354"/>
      <c r="Q42" s="326"/>
      <c r="R42" s="590"/>
      <c r="S42" s="585">
        <f t="shared" ref="S42:S45" si="53">Q42*G42</f>
        <v>0</v>
      </c>
      <c r="T42" s="314">
        <f t="shared" ref="T42:T45" si="54">SUM(P42*F42)+(Q42*G42)</f>
        <v>0</v>
      </c>
      <c r="U42" s="354"/>
      <c r="V42" s="326"/>
      <c r="W42" s="590"/>
      <c r="X42" s="585">
        <f t="shared" ref="X42:X45" si="55">V42*G42</f>
        <v>0</v>
      </c>
      <c r="Y42" s="314">
        <f>SUM(U42*F42)+(V42*G42)</f>
        <v>0</v>
      </c>
    </row>
    <row r="43" spans="1:25" s="106" customFormat="1" x14ac:dyDescent="0.35">
      <c r="A43" s="15" t="s">
        <v>1781</v>
      </c>
      <c r="B43" s="124"/>
      <c r="C43" s="20" t="s">
        <v>984</v>
      </c>
      <c r="D43" s="31" t="s">
        <v>21</v>
      </c>
      <c r="E43" s="341"/>
      <c r="F43" s="269"/>
      <c r="G43" s="271"/>
      <c r="H43" s="269"/>
      <c r="I43" s="715">
        <f t="shared" si="49"/>
        <v>0</v>
      </c>
      <c r="J43" s="282">
        <f t="shared" si="50"/>
        <v>0</v>
      </c>
      <c r="K43" s="704"/>
      <c r="L43" s="326"/>
      <c r="M43" s="590"/>
      <c r="N43" s="585">
        <f t="shared" si="51"/>
        <v>0</v>
      </c>
      <c r="O43" s="585">
        <f t="shared" si="52"/>
        <v>0</v>
      </c>
      <c r="P43" s="354"/>
      <c r="Q43" s="326"/>
      <c r="R43" s="590"/>
      <c r="S43" s="585">
        <f t="shared" si="53"/>
        <v>0</v>
      </c>
      <c r="T43" s="314">
        <f t="shared" si="54"/>
        <v>0</v>
      </c>
      <c r="U43" s="354"/>
      <c r="V43" s="326"/>
      <c r="W43" s="590"/>
      <c r="X43" s="585">
        <f t="shared" si="55"/>
        <v>0</v>
      </c>
      <c r="Y43" s="314">
        <f>SUM(U43*F43)+(V43*G43)</f>
        <v>0</v>
      </c>
    </row>
    <row r="44" spans="1:25" s="106" customFormat="1" x14ac:dyDescent="0.35">
      <c r="A44" s="15" t="s">
        <v>1782</v>
      </c>
      <c r="B44" s="124"/>
      <c r="C44" s="20" t="s">
        <v>985</v>
      </c>
      <c r="D44" s="31" t="s">
        <v>21</v>
      </c>
      <c r="E44" s="341"/>
      <c r="F44" s="269"/>
      <c r="G44" s="271"/>
      <c r="H44" s="269"/>
      <c r="I44" s="715">
        <f t="shared" si="49"/>
        <v>0</v>
      </c>
      <c r="J44" s="282">
        <f t="shared" si="50"/>
        <v>0</v>
      </c>
      <c r="K44" s="704"/>
      <c r="L44" s="326"/>
      <c r="M44" s="590"/>
      <c r="N44" s="585">
        <f t="shared" si="51"/>
        <v>0</v>
      </c>
      <c r="O44" s="585">
        <f t="shared" si="52"/>
        <v>0</v>
      </c>
      <c r="P44" s="354"/>
      <c r="Q44" s="326"/>
      <c r="R44" s="590"/>
      <c r="S44" s="585">
        <f t="shared" si="53"/>
        <v>0</v>
      </c>
      <c r="T44" s="314">
        <f t="shared" si="54"/>
        <v>0</v>
      </c>
      <c r="U44" s="354"/>
      <c r="V44" s="326"/>
      <c r="W44" s="590"/>
      <c r="X44" s="585">
        <f t="shared" si="55"/>
        <v>0</v>
      </c>
      <c r="Y44" s="314">
        <f>SUM(U44*F44)+(V44*G44)</f>
        <v>0</v>
      </c>
    </row>
    <row r="45" spans="1:25" s="106" customFormat="1" x14ac:dyDescent="0.35">
      <c r="A45" s="15" t="s">
        <v>1783</v>
      </c>
      <c r="B45" s="124"/>
      <c r="C45" s="20" t="s">
        <v>986</v>
      </c>
      <c r="D45" s="31" t="s">
        <v>21</v>
      </c>
      <c r="E45" s="341"/>
      <c r="F45" s="269"/>
      <c r="G45" s="271"/>
      <c r="H45" s="269"/>
      <c r="I45" s="715">
        <f t="shared" si="49"/>
        <v>0</v>
      </c>
      <c r="J45" s="282">
        <f t="shared" si="50"/>
        <v>0</v>
      </c>
      <c r="K45" s="704"/>
      <c r="L45" s="326"/>
      <c r="M45" s="590"/>
      <c r="N45" s="585">
        <f t="shared" si="51"/>
        <v>0</v>
      </c>
      <c r="O45" s="585">
        <f t="shared" si="52"/>
        <v>0</v>
      </c>
      <c r="P45" s="354"/>
      <c r="Q45" s="326"/>
      <c r="R45" s="590"/>
      <c r="S45" s="585">
        <f t="shared" si="53"/>
        <v>0</v>
      </c>
      <c r="T45" s="314">
        <f t="shared" si="54"/>
        <v>0</v>
      </c>
      <c r="U45" s="354"/>
      <c r="V45" s="326"/>
      <c r="W45" s="590"/>
      <c r="X45" s="585">
        <f t="shared" si="55"/>
        <v>0</v>
      </c>
      <c r="Y45" s="314">
        <f>SUM(U45*F45)+(V45*G45)</f>
        <v>0</v>
      </c>
    </row>
    <row r="46" spans="1:25" s="307" customFormat="1" ht="31" x14ac:dyDescent="0.35">
      <c r="A46" s="107">
        <v>2.9</v>
      </c>
      <c r="B46" s="131" t="s">
        <v>1831</v>
      </c>
      <c r="C46" s="26" t="s">
        <v>1007</v>
      </c>
      <c r="D46" s="151"/>
      <c r="E46" s="342"/>
      <c r="F46" s="273"/>
      <c r="G46" s="273"/>
      <c r="H46" s="273"/>
      <c r="I46" s="714"/>
      <c r="J46" s="656"/>
      <c r="K46" s="704"/>
      <c r="L46" s="325"/>
      <c r="M46" s="590"/>
      <c r="N46" s="590"/>
      <c r="O46" s="590"/>
      <c r="P46" s="354"/>
      <c r="Q46" s="325"/>
      <c r="R46" s="590"/>
      <c r="S46" s="590"/>
      <c r="T46" s="313"/>
      <c r="U46" s="354"/>
      <c r="V46" s="325"/>
      <c r="W46" s="590"/>
      <c r="X46" s="590"/>
      <c r="Y46" s="313"/>
    </row>
    <row r="47" spans="1:25" s="106" customFormat="1" x14ac:dyDescent="0.35">
      <c r="A47" s="15" t="s">
        <v>1784</v>
      </c>
      <c r="B47" s="124"/>
      <c r="C47" s="20" t="s">
        <v>983</v>
      </c>
      <c r="D47" s="31" t="s">
        <v>21</v>
      </c>
      <c r="E47" s="341"/>
      <c r="F47" s="269"/>
      <c r="G47" s="271"/>
      <c r="H47" s="269"/>
      <c r="I47" s="715">
        <f t="shared" ref="I47:I50" si="56">E47*G47</f>
        <v>0</v>
      </c>
      <c r="J47" s="282">
        <f t="shared" ref="J47:J50" si="57">H47+I47</f>
        <v>0</v>
      </c>
      <c r="K47" s="704"/>
      <c r="L47" s="326"/>
      <c r="M47" s="590"/>
      <c r="N47" s="585">
        <f t="shared" ref="N47:N50" si="58">L47*G47</f>
        <v>0</v>
      </c>
      <c r="O47" s="585">
        <f t="shared" ref="O47:O50" si="59">SUM(K47*F47)+(L47*G47)</f>
        <v>0</v>
      </c>
      <c r="P47" s="354"/>
      <c r="Q47" s="326"/>
      <c r="R47" s="590"/>
      <c r="S47" s="585">
        <f t="shared" ref="S47:S50" si="60">Q47*G47</f>
        <v>0</v>
      </c>
      <c r="T47" s="314">
        <f t="shared" ref="T47:T50" si="61">SUM(P47*F47)+(Q47*G47)</f>
        <v>0</v>
      </c>
      <c r="U47" s="354"/>
      <c r="V47" s="326"/>
      <c r="W47" s="590"/>
      <c r="X47" s="585">
        <f t="shared" ref="X47:X50" si="62">V47*G47</f>
        <v>0</v>
      </c>
      <c r="Y47" s="314">
        <f>SUM(U47*F47)+(V47*G47)</f>
        <v>0</v>
      </c>
    </row>
    <row r="48" spans="1:25" s="106" customFormat="1" x14ac:dyDescent="0.35">
      <c r="A48" s="15" t="s">
        <v>1785</v>
      </c>
      <c r="B48" s="124"/>
      <c r="C48" s="20" t="s">
        <v>984</v>
      </c>
      <c r="D48" s="31" t="s">
        <v>21</v>
      </c>
      <c r="E48" s="341"/>
      <c r="F48" s="269"/>
      <c r="G48" s="271"/>
      <c r="H48" s="269"/>
      <c r="I48" s="715">
        <f t="shared" si="56"/>
        <v>0</v>
      </c>
      <c r="J48" s="282">
        <f t="shared" si="57"/>
        <v>0</v>
      </c>
      <c r="K48" s="704"/>
      <c r="L48" s="326"/>
      <c r="M48" s="590"/>
      <c r="N48" s="585">
        <f t="shared" si="58"/>
        <v>0</v>
      </c>
      <c r="O48" s="585">
        <f t="shared" si="59"/>
        <v>0</v>
      </c>
      <c r="P48" s="354"/>
      <c r="Q48" s="326"/>
      <c r="R48" s="590"/>
      <c r="S48" s="585">
        <f t="shared" si="60"/>
        <v>0</v>
      </c>
      <c r="T48" s="314">
        <f t="shared" si="61"/>
        <v>0</v>
      </c>
      <c r="U48" s="354"/>
      <c r="V48" s="326"/>
      <c r="W48" s="590"/>
      <c r="X48" s="585">
        <f t="shared" si="62"/>
        <v>0</v>
      </c>
      <c r="Y48" s="314">
        <f>SUM(U48*F48)+(V48*G48)</f>
        <v>0</v>
      </c>
    </row>
    <row r="49" spans="1:25" s="106" customFormat="1" x14ac:dyDescent="0.35">
      <c r="A49" s="15" t="s">
        <v>1786</v>
      </c>
      <c r="B49" s="124"/>
      <c r="C49" s="20" t="s">
        <v>985</v>
      </c>
      <c r="D49" s="31" t="s">
        <v>21</v>
      </c>
      <c r="E49" s="341"/>
      <c r="F49" s="269"/>
      <c r="G49" s="271"/>
      <c r="H49" s="269"/>
      <c r="I49" s="715">
        <f t="shared" si="56"/>
        <v>0</v>
      </c>
      <c r="J49" s="282">
        <f t="shared" si="57"/>
        <v>0</v>
      </c>
      <c r="K49" s="704"/>
      <c r="L49" s="326"/>
      <c r="M49" s="590"/>
      <c r="N49" s="585">
        <f t="shared" si="58"/>
        <v>0</v>
      </c>
      <c r="O49" s="585">
        <f t="shared" si="59"/>
        <v>0</v>
      </c>
      <c r="P49" s="354"/>
      <c r="Q49" s="326"/>
      <c r="R49" s="590"/>
      <c r="S49" s="585">
        <f t="shared" si="60"/>
        <v>0</v>
      </c>
      <c r="T49" s="314">
        <f t="shared" si="61"/>
        <v>0</v>
      </c>
      <c r="U49" s="354"/>
      <c r="V49" s="326"/>
      <c r="W49" s="590"/>
      <c r="X49" s="585">
        <f t="shared" si="62"/>
        <v>0</v>
      </c>
      <c r="Y49" s="314">
        <f>SUM(U49*F49)+(V49*G49)</f>
        <v>0</v>
      </c>
    </row>
    <row r="50" spans="1:25" s="106" customFormat="1" x14ac:dyDescent="0.35">
      <c r="A50" s="15" t="s">
        <v>1787</v>
      </c>
      <c r="B50" s="124"/>
      <c r="C50" s="20" t="s">
        <v>986</v>
      </c>
      <c r="D50" s="31" t="s">
        <v>21</v>
      </c>
      <c r="E50" s="341"/>
      <c r="F50" s="269"/>
      <c r="G50" s="271"/>
      <c r="H50" s="269"/>
      <c r="I50" s="715">
        <f t="shared" si="56"/>
        <v>0</v>
      </c>
      <c r="J50" s="282">
        <f t="shared" si="57"/>
        <v>0</v>
      </c>
      <c r="K50" s="704"/>
      <c r="L50" s="326"/>
      <c r="M50" s="590"/>
      <c r="N50" s="585">
        <f t="shared" si="58"/>
        <v>0</v>
      </c>
      <c r="O50" s="585">
        <f t="shared" si="59"/>
        <v>0</v>
      </c>
      <c r="P50" s="354"/>
      <c r="Q50" s="326"/>
      <c r="R50" s="590"/>
      <c r="S50" s="585">
        <f t="shared" si="60"/>
        <v>0</v>
      </c>
      <c r="T50" s="314">
        <f t="shared" si="61"/>
        <v>0</v>
      </c>
      <c r="U50" s="354"/>
      <c r="V50" s="326"/>
      <c r="W50" s="590"/>
      <c r="X50" s="585">
        <f t="shared" si="62"/>
        <v>0</v>
      </c>
      <c r="Y50" s="314">
        <f>SUM(U50*F50)+(V50*G50)</f>
        <v>0</v>
      </c>
    </row>
    <row r="51" spans="1:25" s="307" customFormat="1" ht="31" x14ac:dyDescent="0.35">
      <c r="A51" s="122" t="s">
        <v>1788</v>
      </c>
      <c r="B51" s="131" t="s">
        <v>1831</v>
      </c>
      <c r="C51" s="26" t="s">
        <v>987</v>
      </c>
      <c r="D51" s="151"/>
      <c r="E51" s="342"/>
      <c r="F51" s="273"/>
      <c r="G51" s="273"/>
      <c r="H51" s="273"/>
      <c r="I51" s="714"/>
      <c r="J51" s="656"/>
      <c r="K51" s="704"/>
      <c r="L51" s="325"/>
      <c r="M51" s="590"/>
      <c r="N51" s="590"/>
      <c r="O51" s="590"/>
      <c r="P51" s="354"/>
      <c r="Q51" s="325"/>
      <c r="R51" s="590"/>
      <c r="S51" s="590"/>
      <c r="T51" s="313"/>
      <c r="U51" s="354"/>
      <c r="V51" s="325"/>
      <c r="W51" s="590"/>
      <c r="X51" s="590"/>
      <c r="Y51" s="313"/>
    </row>
    <row r="52" spans="1:25" s="106" customFormat="1" x14ac:dyDescent="0.35">
      <c r="A52" s="15" t="s">
        <v>1789</v>
      </c>
      <c r="B52" s="124"/>
      <c r="C52" s="20" t="s">
        <v>983</v>
      </c>
      <c r="D52" s="31" t="s">
        <v>21</v>
      </c>
      <c r="E52" s="341"/>
      <c r="F52" s="269"/>
      <c r="G52" s="271"/>
      <c r="H52" s="269"/>
      <c r="I52" s="715">
        <f t="shared" ref="I52:I55" si="63">E52*G52</f>
        <v>0</v>
      </c>
      <c r="J52" s="282">
        <f t="shared" ref="J52:J55" si="64">H52+I52</f>
        <v>0</v>
      </c>
      <c r="K52" s="704"/>
      <c r="L52" s="326"/>
      <c r="M52" s="590"/>
      <c r="N52" s="585">
        <f t="shared" ref="N52:N55" si="65">L52*G52</f>
        <v>0</v>
      </c>
      <c r="O52" s="585">
        <f t="shared" ref="O52:O55" si="66">SUM(K52*F52)+(L52*G52)</f>
        <v>0</v>
      </c>
      <c r="P52" s="354"/>
      <c r="Q52" s="326"/>
      <c r="R52" s="590"/>
      <c r="S52" s="585">
        <f t="shared" ref="S52:S55" si="67">Q52*G52</f>
        <v>0</v>
      </c>
      <c r="T52" s="314">
        <f t="shared" ref="T52:T55" si="68">SUM(P52*F52)+(Q52*G52)</f>
        <v>0</v>
      </c>
      <c r="U52" s="354"/>
      <c r="V52" s="326"/>
      <c r="W52" s="590"/>
      <c r="X52" s="585">
        <f t="shared" ref="X52:X55" si="69">V52*G52</f>
        <v>0</v>
      </c>
      <c r="Y52" s="314">
        <f>SUM(U52*F52)+(V52*G52)</f>
        <v>0</v>
      </c>
    </row>
    <row r="53" spans="1:25" s="106" customFormat="1" x14ac:dyDescent="0.35">
      <c r="A53" s="15" t="s">
        <v>1790</v>
      </c>
      <c r="B53" s="124"/>
      <c r="C53" s="20" t="s">
        <v>984</v>
      </c>
      <c r="D53" s="31" t="s">
        <v>21</v>
      </c>
      <c r="E53" s="341"/>
      <c r="F53" s="269"/>
      <c r="G53" s="271"/>
      <c r="H53" s="269"/>
      <c r="I53" s="715">
        <f t="shared" si="63"/>
        <v>0</v>
      </c>
      <c r="J53" s="282">
        <f t="shared" si="64"/>
        <v>0</v>
      </c>
      <c r="K53" s="704"/>
      <c r="L53" s="326"/>
      <c r="M53" s="590"/>
      <c r="N53" s="585">
        <f t="shared" si="65"/>
        <v>0</v>
      </c>
      <c r="O53" s="585">
        <f t="shared" si="66"/>
        <v>0</v>
      </c>
      <c r="P53" s="354"/>
      <c r="Q53" s="326"/>
      <c r="R53" s="590"/>
      <c r="S53" s="585">
        <f t="shared" si="67"/>
        <v>0</v>
      </c>
      <c r="T53" s="314">
        <f t="shared" si="68"/>
        <v>0</v>
      </c>
      <c r="U53" s="354"/>
      <c r="V53" s="326"/>
      <c r="W53" s="590"/>
      <c r="X53" s="585">
        <f t="shared" si="69"/>
        <v>0</v>
      </c>
      <c r="Y53" s="314">
        <f>SUM(U53*F53)+(V53*G53)</f>
        <v>0</v>
      </c>
    </row>
    <row r="54" spans="1:25" s="106" customFormat="1" x14ac:dyDescent="0.35">
      <c r="A54" s="15" t="s">
        <v>1791</v>
      </c>
      <c r="B54" s="124"/>
      <c r="C54" s="20" t="s">
        <v>985</v>
      </c>
      <c r="D54" s="31" t="s">
        <v>21</v>
      </c>
      <c r="E54" s="341"/>
      <c r="F54" s="269"/>
      <c r="G54" s="271"/>
      <c r="H54" s="269"/>
      <c r="I54" s="715">
        <f t="shared" si="63"/>
        <v>0</v>
      </c>
      <c r="J54" s="282">
        <f t="shared" si="64"/>
        <v>0</v>
      </c>
      <c r="K54" s="704"/>
      <c r="L54" s="326"/>
      <c r="M54" s="590"/>
      <c r="N54" s="585">
        <f t="shared" si="65"/>
        <v>0</v>
      </c>
      <c r="O54" s="585">
        <f t="shared" si="66"/>
        <v>0</v>
      </c>
      <c r="P54" s="354"/>
      <c r="Q54" s="326"/>
      <c r="R54" s="590"/>
      <c r="S54" s="585">
        <f t="shared" si="67"/>
        <v>0</v>
      </c>
      <c r="T54" s="314">
        <f t="shared" si="68"/>
        <v>0</v>
      </c>
      <c r="U54" s="354"/>
      <c r="V54" s="326"/>
      <c r="W54" s="590"/>
      <c r="X54" s="585">
        <f t="shared" si="69"/>
        <v>0</v>
      </c>
      <c r="Y54" s="314">
        <f>SUM(U54*F54)+(V54*G54)</f>
        <v>0</v>
      </c>
    </row>
    <row r="55" spans="1:25" s="106" customFormat="1" x14ac:dyDescent="0.35">
      <c r="A55" s="15" t="s">
        <v>1792</v>
      </c>
      <c r="B55" s="124"/>
      <c r="C55" s="20" t="s">
        <v>986</v>
      </c>
      <c r="D55" s="31" t="s">
        <v>21</v>
      </c>
      <c r="E55" s="341"/>
      <c r="F55" s="269"/>
      <c r="G55" s="271"/>
      <c r="H55" s="269"/>
      <c r="I55" s="715">
        <f t="shared" si="63"/>
        <v>0</v>
      </c>
      <c r="J55" s="282">
        <f t="shared" si="64"/>
        <v>0</v>
      </c>
      <c r="K55" s="704"/>
      <c r="L55" s="326"/>
      <c r="M55" s="590"/>
      <c r="N55" s="585">
        <f t="shared" si="65"/>
        <v>0</v>
      </c>
      <c r="O55" s="585">
        <f t="shared" si="66"/>
        <v>0</v>
      </c>
      <c r="P55" s="354"/>
      <c r="Q55" s="326"/>
      <c r="R55" s="590"/>
      <c r="S55" s="585">
        <f t="shared" si="67"/>
        <v>0</v>
      </c>
      <c r="T55" s="314">
        <f t="shared" si="68"/>
        <v>0</v>
      </c>
      <c r="U55" s="354"/>
      <c r="V55" s="326"/>
      <c r="W55" s="590"/>
      <c r="X55" s="585">
        <f t="shared" si="69"/>
        <v>0</v>
      </c>
      <c r="Y55" s="314">
        <f>SUM(U55*F55)+(V55*G55)</f>
        <v>0</v>
      </c>
    </row>
    <row r="56" spans="1:25" s="307" customFormat="1" ht="31" x14ac:dyDescent="0.35">
      <c r="A56" s="122" t="s">
        <v>1793</v>
      </c>
      <c r="B56" s="131" t="s">
        <v>1831</v>
      </c>
      <c r="C56" s="26" t="s">
        <v>988</v>
      </c>
      <c r="D56" s="151"/>
      <c r="E56" s="342"/>
      <c r="F56" s="273"/>
      <c r="G56" s="273"/>
      <c r="H56" s="273"/>
      <c r="I56" s="714"/>
      <c r="J56" s="656"/>
      <c r="K56" s="704"/>
      <c r="L56" s="325"/>
      <c r="M56" s="590"/>
      <c r="N56" s="590"/>
      <c r="O56" s="590"/>
      <c r="P56" s="354"/>
      <c r="Q56" s="325"/>
      <c r="R56" s="590"/>
      <c r="S56" s="590"/>
      <c r="T56" s="313"/>
      <c r="U56" s="354"/>
      <c r="V56" s="325"/>
      <c r="W56" s="590"/>
      <c r="X56" s="590"/>
      <c r="Y56" s="313"/>
    </row>
    <row r="57" spans="1:25" s="106" customFormat="1" x14ac:dyDescent="0.35">
      <c r="A57" s="15" t="s">
        <v>1794</v>
      </c>
      <c r="B57" s="124"/>
      <c r="C57" s="20" t="s">
        <v>983</v>
      </c>
      <c r="D57" s="31" t="s">
        <v>21</v>
      </c>
      <c r="E57" s="341"/>
      <c r="F57" s="269"/>
      <c r="G57" s="271"/>
      <c r="H57" s="269"/>
      <c r="I57" s="715">
        <f t="shared" ref="I57:I60" si="70">E57*G57</f>
        <v>0</v>
      </c>
      <c r="J57" s="282">
        <f t="shared" ref="J57:J60" si="71">H57+I57</f>
        <v>0</v>
      </c>
      <c r="K57" s="704"/>
      <c r="L57" s="326"/>
      <c r="M57" s="590"/>
      <c r="N57" s="585">
        <f t="shared" ref="N57:N60" si="72">L57*G57</f>
        <v>0</v>
      </c>
      <c r="O57" s="585">
        <f t="shared" ref="O57:O60" si="73">SUM(K57*F57)+(L57*G57)</f>
        <v>0</v>
      </c>
      <c r="P57" s="354"/>
      <c r="Q57" s="326"/>
      <c r="R57" s="590"/>
      <c r="S57" s="585">
        <f t="shared" ref="S57:S60" si="74">Q57*G57</f>
        <v>0</v>
      </c>
      <c r="T57" s="314">
        <f t="shared" ref="T57:T60" si="75">SUM(P57*F57)+(Q57*G57)</f>
        <v>0</v>
      </c>
      <c r="U57" s="354"/>
      <c r="V57" s="326"/>
      <c r="W57" s="590"/>
      <c r="X57" s="585">
        <f t="shared" ref="X57:X60" si="76">V57*G57</f>
        <v>0</v>
      </c>
      <c r="Y57" s="314">
        <f>SUM(U57*F57)+(V57*G57)</f>
        <v>0</v>
      </c>
    </row>
    <row r="58" spans="1:25" s="106" customFormat="1" x14ac:dyDescent="0.35">
      <c r="A58" s="15" t="s">
        <v>1795</v>
      </c>
      <c r="B58" s="124"/>
      <c r="C58" s="20" t="s">
        <v>984</v>
      </c>
      <c r="D58" s="31" t="s">
        <v>21</v>
      </c>
      <c r="E58" s="341"/>
      <c r="F58" s="269"/>
      <c r="G58" s="271"/>
      <c r="H58" s="269"/>
      <c r="I58" s="715">
        <f t="shared" si="70"/>
        <v>0</v>
      </c>
      <c r="J58" s="282">
        <f t="shared" si="71"/>
        <v>0</v>
      </c>
      <c r="K58" s="704"/>
      <c r="L58" s="326"/>
      <c r="M58" s="590"/>
      <c r="N58" s="585">
        <f t="shared" si="72"/>
        <v>0</v>
      </c>
      <c r="O58" s="585">
        <f t="shared" si="73"/>
        <v>0</v>
      </c>
      <c r="P58" s="354"/>
      <c r="Q58" s="326"/>
      <c r="R58" s="590"/>
      <c r="S58" s="585">
        <f t="shared" si="74"/>
        <v>0</v>
      </c>
      <c r="T58" s="314">
        <f t="shared" si="75"/>
        <v>0</v>
      </c>
      <c r="U58" s="354"/>
      <c r="V58" s="326"/>
      <c r="W58" s="590"/>
      <c r="X58" s="585">
        <f t="shared" si="76"/>
        <v>0</v>
      </c>
      <c r="Y58" s="314">
        <f>SUM(U58*F58)+(V58*G58)</f>
        <v>0</v>
      </c>
    </row>
    <row r="59" spans="1:25" s="106" customFormat="1" x14ac:dyDescent="0.35">
      <c r="A59" s="15" t="s">
        <v>1796</v>
      </c>
      <c r="B59" s="124"/>
      <c r="C59" s="20" t="s">
        <v>985</v>
      </c>
      <c r="D59" s="31" t="s">
        <v>21</v>
      </c>
      <c r="E59" s="341"/>
      <c r="F59" s="269"/>
      <c r="G59" s="271"/>
      <c r="H59" s="269"/>
      <c r="I59" s="715">
        <f t="shared" si="70"/>
        <v>0</v>
      </c>
      <c r="J59" s="282">
        <f t="shared" si="71"/>
        <v>0</v>
      </c>
      <c r="K59" s="704"/>
      <c r="L59" s="326"/>
      <c r="M59" s="590"/>
      <c r="N59" s="585">
        <f t="shared" si="72"/>
        <v>0</v>
      </c>
      <c r="O59" s="585">
        <f t="shared" si="73"/>
        <v>0</v>
      </c>
      <c r="P59" s="354"/>
      <c r="Q59" s="326"/>
      <c r="R59" s="590"/>
      <c r="S59" s="585">
        <f t="shared" si="74"/>
        <v>0</v>
      </c>
      <c r="T59" s="314">
        <f t="shared" si="75"/>
        <v>0</v>
      </c>
      <c r="U59" s="354"/>
      <c r="V59" s="326"/>
      <c r="W59" s="590"/>
      <c r="X59" s="585">
        <f t="shared" si="76"/>
        <v>0</v>
      </c>
      <c r="Y59" s="314">
        <f>SUM(U59*F59)+(V59*G59)</f>
        <v>0</v>
      </c>
    </row>
    <row r="60" spans="1:25" s="106" customFormat="1" x14ac:dyDescent="0.35">
      <c r="A60" s="15" t="s">
        <v>1797</v>
      </c>
      <c r="B60" s="124"/>
      <c r="C60" s="20" t="s">
        <v>986</v>
      </c>
      <c r="D60" s="31" t="s">
        <v>21</v>
      </c>
      <c r="E60" s="341"/>
      <c r="F60" s="269"/>
      <c r="G60" s="271"/>
      <c r="H60" s="269"/>
      <c r="I60" s="715">
        <f t="shared" si="70"/>
        <v>0</v>
      </c>
      <c r="J60" s="282">
        <f t="shared" si="71"/>
        <v>0</v>
      </c>
      <c r="K60" s="704"/>
      <c r="L60" s="326"/>
      <c r="M60" s="590"/>
      <c r="N60" s="585">
        <f t="shared" si="72"/>
        <v>0</v>
      </c>
      <c r="O60" s="585">
        <f t="shared" si="73"/>
        <v>0</v>
      </c>
      <c r="P60" s="354"/>
      <c r="Q60" s="326"/>
      <c r="R60" s="590"/>
      <c r="S60" s="585">
        <f t="shared" si="74"/>
        <v>0</v>
      </c>
      <c r="T60" s="314">
        <f t="shared" si="75"/>
        <v>0</v>
      </c>
      <c r="U60" s="354"/>
      <c r="V60" s="326"/>
      <c r="W60" s="590"/>
      <c r="X60" s="585">
        <f t="shared" si="76"/>
        <v>0</v>
      </c>
      <c r="Y60" s="314">
        <f>SUM(U60*F60)+(V60*G60)</f>
        <v>0</v>
      </c>
    </row>
    <row r="61" spans="1:25" s="307" customFormat="1" ht="31" x14ac:dyDescent="0.35">
      <c r="A61" s="58">
        <v>2.12</v>
      </c>
      <c r="B61" s="131" t="s">
        <v>210</v>
      </c>
      <c r="C61" s="26" t="s">
        <v>989</v>
      </c>
      <c r="D61" s="151"/>
      <c r="E61" s="342"/>
      <c r="F61" s="273"/>
      <c r="G61" s="273"/>
      <c r="H61" s="273"/>
      <c r="I61" s="714"/>
      <c r="J61" s="656"/>
      <c r="K61" s="704"/>
      <c r="L61" s="325"/>
      <c r="M61" s="590"/>
      <c r="N61" s="590"/>
      <c r="O61" s="590"/>
      <c r="P61" s="354"/>
      <c r="Q61" s="325"/>
      <c r="R61" s="590"/>
      <c r="S61" s="590"/>
      <c r="T61" s="313"/>
      <c r="U61" s="354"/>
      <c r="V61" s="325"/>
      <c r="W61" s="590"/>
      <c r="X61" s="590"/>
      <c r="Y61" s="313"/>
    </row>
    <row r="62" spans="1:25" s="106" customFormat="1" collapsed="1" x14ac:dyDescent="0.35">
      <c r="A62" s="15" t="s">
        <v>1798</v>
      </c>
      <c r="B62" s="124"/>
      <c r="C62" s="20" t="s">
        <v>983</v>
      </c>
      <c r="D62" s="31" t="s">
        <v>21</v>
      </c>
      <c r="E62" s="341"/>
      <c r="F62" s="269"/>
      <c r="G62" s="271"/>
      <c r="H62" s="269"/>
      <c r="I62" s="715">
        <f t="shared" ref="I62:I65" si="77">E62*G62</f>
        <v>0</v>
      </c>
      <c r="J62" s="282">
        <f t="shared" ref="J62:J65" si="78">H62+I62</f>
        <v>0</v>
      </c>
      <c r="K62" s="704"/>
      <c r="L62" s="326"/>
      <c r="M62" s="590"/>
      <c r="N62" s="585">
        <f t="shared" ref="N62:N65" si="79">L62*G62</f>
        <v>0</v>
      </c>
      <c r="O62" s="585">
        <f t="shared" ref="O62:O65" si="80">SUM(K62*F62)+(L62*G62)</f>
        <v>0</v>
      </c>
      <c r="P62" s="354"/>
      <c r="Q62" s="326"/>
      <c r="R62" s="590"/>
      <c r="S62" s="585">
        <f t="shared" ref="S62:S65" si="81">Q62*G62</f>
        <v>0</v>
      </c>
      <c r="T62" s="314">
        <f t="shared" ref="T62:T65" si="82">SUM(P62*F62)+(Q62*G62)</f>
        <v>0</v>
      </c>
      <c r="U62" s="354"/>
      <c r="V62" s="326"/>
      <c r="W62" s="590"/>
      <c r="X62" s="585">
        <f t="shared" ref="X62:X65" si="83">V62*G62</f>
        <v>0</v>
      </c>
      <c r="Y62" s="314">
        <f>SUM(U62*F62)+(V62*G62)</f>
        <v>0</v>
      </c>
    </row>
    <row r="63" spans="1:25" s="106" customFormat="1" collapsed="1" x14ac:dyDescent="0.35">
      <c r="A63" s="15" t="s">
        <v>1799</v>
      </c>
      <c r="B63" s="124"/>
      <c r="C63" s="20" t="s">
        <v>984</v>
      </c>
      <c r="D63" s="31" t="s">
        <v>21</v>
      </c>
      <c r="E63" s="341"/>
      <c r="F63" s="269"/>
      <c r="G63" s="271"/>
      <c r="H63" s="269"/>
      <c r="I63" s="715">
        <f t="shared" si="77"/>
        <v>0</v>
      </c>
      <c r="J63" s="282">
        <f t="shared" si="78"/>
        <v>0</v>
      </c>
      <c r="K63" s="704"/>
      <c r="L63" s="326"/>
      <c r="M63" s="590"/>
      <c r="N63" s="585">
        <f t="shared" si="79"/>
        <v>0</v>
      </c>
      <c r="O63" s="585">
        <f t="shared" si="80"/>
        <v>0</v>
      </c>
      <c r="P63" s="354"/>
      <c r="Q63" s="326"/>
      <c r="R63" s="590"/>
      <c r="S63" s="585">
        <f t="shared" si="81"/>
        <v>0</v>
      </c>
      <c r="T63" s="314">
        <f t="shared" si="82"/>
        <v>0</v>
      </c>
      <c r="U63" s="354"/>
      <c r="V63" s="326"/>
      <c r="W63" s="590"/>
      <c r="X63" s="585">
        <f t="shared" si="83"/>
        <v>0</v>
      </c>
      <c r="Y63" s="314">
        <f>SUM(U63*F63)+(V63*G63)</f>
        <v>0</v>
      </c>
    </row>
    <row r="64" spans="1:25" s="106" customFormat="1" collapsed="1" x14ac:dyDescent="0.35">
      <c r="A64" s="15" t="s">
        <v>1800</v>
      </c>
      <c r="B64" s="124"/>
      <c r="C64" s="20" t="s">
        <v>985</v>
      </c>
      <c r="D64" s="31" t="s">
        <v>21</v>
      </c>
      <c r="E64" s="341"/>
      <c r="F64" s="269"/>
      <c r="G64" s="271"/>
      <c r="H64" s="269"/>
      <c r="I64" s="715">
        <f t="shared" si="77"/>
        <v>0</v>
      </c>
      <c r="J64" s="282">
        <f t="shared" si="78"/>
        <v>0</v>
      </c>
      <c r="K64" s="704"/>
      <c r="L64" s="326"/>
      <c r="M64" s="590"/>
      <c r="N64" s="585">
        <f t="shared" si="79"/>
        <v>0</v>
      </c>
      <c r="O64" s="585">
        <f t="shared" si="80"/>
        <v>0</v>
      </c>
      <c r="P64" s="354"/>
      <c r="Q64" s="326"/>
      <c r="R64" s="590"/>
      <c r="S64" s="585">
        <f t="shared" si="81"/>
        <v>0</v>
      </c>
      <c r="T64" s="314">
        <f t="shared" si="82"/>
        <v>0</v>
      </c>
      <c r="U64" s="354"/>
      <c r="V64" s="326"/>
      <c r="W64" s="590"/>
      <c r="X64" s="585">
        <f t="shared" si="83"/>
        <v>0</v>
      </c>
      <c r="Y64" s="314">
        <f>SUM(U64*F64)+(V64*G64)</f>
        <v>0</v>
      </c>
    </row>
    <row r="65" spans="1:25" s="106" customFormat="1" collapsed="1" x14ac:dyDescent="0.35">
      <c r="A65" s="15" t="s">
        <v>1801</v>
      </c>
      <c r="B65" s="124"/>
      <c r="C65" s="20" t="s">
        <v>986</v>
      </c>
      <c r="D65" s="31" t="s">
        <v>21</v>
      </c>
      <c r="E65" s="341"/>
      <c r="F65" s="269"/>
      <c r="G65" s="271"/>
      <c r="H65" s="269"/>
      <c r="I65" s="715">
        <f t="shared" si="77"/>
        <v>0</v>
      </c>
      <c r="J65" s="282">
        <f t="shared" si="78"/>
        <v>0</v>
      </c>
      <c r="K65" s="704"/>
      <c r="L65" s="326"/>
      <c r="M65" s="590"/>
      <c r="N65" s="585">
        <f t="shared" si="79"/>
        <v>0</v>
      </c>
      <c r="O65" s="585">
        <f t="shared" si="80"/>
        <v>0</v>
      </c>
      <c r="P65" s="354"/>
      <c r="Q65" s="326"/>
      <c r="R65" s="590"/>
      <c r="S65" s="585">
        <f t="shared" si="81"/>
        <v>0</v>
      </c>
      <c r="T65" s="314">
        <f t="shared" si="82"/>
        <v>0</v>
      </c>
      <c r="U65" s="354"/>
      <c r="V65" s="326"/>
      <c r="W65" s="590"/>
      <c r="X65" s="585">
        <f t="shared" si="83"/>
        <v>0</v>
      </c>
      <c r="Y65" s="314">
        <f>SUM(U65*F65)+(V65*G65)</f>
        <v>0</v>
      </c>
    </row>
    <row r="66" spans="1:25" s="307" customFormat="1" ht="31" x14ac:dyDescent="0.35">
      <c r="A66" s="58">
        <v>2.13</v>
      </c>
      <c r="B66" s="131" t="s">
        <v>210</v>
      </c>
      <c r="C66" s="26" t="s">
        <v>990</v>
      </c>
      <c r="D66" s="151"/>
      <c r="E66" s="342"/>
      <c r="F66" s="273"/>
      <c r="G66" s="273"/>
      <c r="H66" s="273"/>
      <c r="I66" s="714"/>
      <c r="J66" s="656"/>
      <c r="K66" s="704"/>
      <c r="L66" s="325"/>
      <c r="M66" s="590"/>
      <c r="N66" s="590"/>
      <c r="O66" s="590"/>
      <c r="P66" s="354"/>
      <c r="Q66" s="325"/>
      <c r="R66" s="590"/>
      <c r="S66" s="590"/>
      <c r="T66" s="313"/>
      <c r="U66" s="354"/>
      <c r="V66" s="325"/>
      <c r="W66" s="590"/>
      <c r="X66" s="590"/>
      <c r="Y66" s="313"/>
    </row>
    <row r="67" spans="1:25" s="106" customFormat="1" x14ac:dyDescent="0.35">
      <c r="A67" s="15" t="s">
        <v>1802</v>
      </c>
      <c r="B67" s="124"/>
      <c r="C67" s="20" t="s">
        <v>983</v>
      </c>
      <c r="D67" s="31" t="s">
        <v>21</v>
      </c>
      <c r="E67" s="341"/>
      <c r="F67" s="269"/>
      <c r="G67" s="271"/>
      <c r="H67" s="269"/>
      <c r="I67" s="715">
        <f t="shared" ref="I67:I70" si="84">E67*G67</f>
        <v>0</v>
      </c>
      <c r="J67" s="282">
        <f t="shared" ref="J67:J70" si="85">H67+I67</f>
        <v>0</v>
      </c>
      <c r="K67" s="704"/>
      <c r="L67" s="326"/>
      <c r="M67" s="590"/>
      <c r="N67" s="585">
        <f t="shared" ref="N67:N70" si="86">L67*G67</f>
        <v>0</v>
      </c>
      <c r="O67" s="585">
        <f t="shared" ref="O67:O70" si="87">SUM(K67*F67)+(L67*G67)</f>
        <v>0</v>
      </c>
      <c r="P67" s="354"/>
      <c r="Q67" s="326"/>
      <c r="R67" s="590"/>
      <c r="S67" s="585">
        <f t="shared" ref="S67:S70" si="88">Q67*G67</f>
        <v>0</v>
      </c>
      <c r="T67" s="314">
        <f t="shared" ref="T67:T70" si="89">SUM(P67*F67)+(Q67*G67)</f>
        <v>0</v>
      </c>
      <c r="U67" s="354"/>
      <c r="V67" s="326"/>
      <c r="W67" s="590"/>
      <c r="X67" s="585">
        <f t="shared" ref="X67:X70" si="90">V67*G67</f>
        <v>0</v>
      </c>
      <c r="Y67" s="314">
        <f>SUM(U67*F67)+(V67*G67)</f>
        <v>0</v>
      </c>
    </row>
    <row r="68" spans="1:25" s="106" customFormat="1" x14ac:dyDescent="0.35">
      <c r="A68" s="15" t="s">
        <v>1803</v>
      </c>
      <c r="B68" s="124"/>
      <c r="C68" s="20" t="s">
        <v>984</v>
      </c>
      <c r="D68" s="31" t="s">
        <v>21</v>
      </c>
      <c r="E68" s="341"/>
      <c r="F68" s="269"/>
      <c r="G68" s="271"/>
      <c r="H68" s="269"/>
      <c r="I68" s="715">
        <f t="shared" si="84"/>
        <v>0</v>
      </c>
      <c r="J68" s="282">
        <f t="shared" si="85"/>
        <v>0</v>
      </c>
      <c r="K68" s="704"/>
      <c r="L68" s="326"/>
      <c r="M68" s="590"/>
      <c r="N68" s="585">
        <f t="shared" si="86"/>
        <v>0</v>
      </c>
      <c r="O68" s="585">
        <f t="shared" si="87"/>
        <v>0</v>
      </c>
      <c r="P68" s="354"/>
      <c r="Q68" s="326"/>
      <c r="R68" s="590"/>
      <c r="S68" s="585">
        <f t="shared" si="88"/>
        <v>0</v>
      </c>
      <c r="T68" s="314">
        <f t="shared" si="89"/>
        <v>0</v>
      </c>
      <c r="U68" s="354"/>
      <c r="V68" s="326"/>
      <c r="W68" s="590"/>
      <c r="X68" s="585">
        <f t="shared" si="90"/>
        <v>0</v>
      </c>
      <c r="Y68" s="314">
        <f>SUM(U68*F68)+(V68*G68)</f>
        <v>0</v>
      </c>
    </row>
    <row r="69" spans="1:25" s="106" customFormat="1" x14ac:dyDescent="0.35">
      <c r="A69" s="15" t="s">
        <v>1804</v>
      </c>
      <c r="B69" s="124"/>
      <c r="C69" s="20" t="s">
        <v>985</v>
      </c>
      <c r="D69" s="31" t="s">
        <v>21</v>
      </c>
      <c r="E69" s="341"/>
      <c r="F69" s="269"/>
      <c r="G69" s="271"/>
      <c r="H69" s="269"/>
      <c r="I69" s="715">
        <f t="shared" si="84"/>
        <v>0</v>
      </c>
      <c r="J69" s="282">
        <f t="shared" si="85"/>
        <v>0</v>
      </c>
      <c r="K69" s="704"/>
      <c r="L69" s="326"/>
      <c r="M69" s="590"/>
      <c r="N69" s="585">
        <f t="shared" si="86"/>
        <v>0</v>
      </c>
      <c r="O69" s="585">
        <f t="shared" si="87"/>
        <v>0</v>
      </c>
      <c r="P69" s="354"/>
      <c r="Q69" s="326"/>
      <c r="R69" s="590"/>
      <c r="S69" s="585">
        <f t="shared" si="88"/>
        <v>0</v>
      </c>
      <c r="T69" s="314">
        <f t="shared" si="89"/>
        <v>0</v>
      </c>
      <c r="U69" s="354"/>
      <c r="V69" s="326"/>
      <c r="W69" s="590"/>
      <c r="X69" s="585">
        <f t="shared" si="90"/>
        <v>0</v>
      </c>
      <c r="Y69" s="314">
        <f>SUM(U69*F69)+(V69*G69)</f>
        <v>0</v>
      </c>
    </row>
    <row r="70" spans="1:25" s="106" customFormat="1" x14ac:dyDescent="0.35">
      <c r="A70" s="15" t="s">
        <v>1805</v>
      </c>
      <c r="B70" s="124"/>
      <c r="C70" s="20" t="s">
        <v>986</v>
      </c>
      <c r="D70" s="31" t="s">
        <v>21</v>
      </c>
      <c r="E70" s="341"/>
      <c r="F70" s="269"/>
      <c r="G70" s="271"/>
      <c r="H70" s="269"/>
      <c r="I70" s="715">
        <f t="shared" si="84"/>
        <v>0</v>
      </c>
      <c r="J70" s="282">
        <f t="shared" si="85"/>
        <v>0</v>
      </c>
      <c r="K70" s="704"/>
      <c r="L70" s="326"/>
      <c r="M70" s="590"/>
      <c r="N70" s="585">
        <f t="shared" si="86"/>
        <v>0</v>
      </c>
      <c r="O70" s="585">
        <f t="shared" si="87"/>
        <v>0</v>
      </c>
      <c r="P70" s="354"/>
      <c r="Q70" s="326"/>
      <c r="R70" s="590"/>
      <c r="S70" s="585">
        <f t="shared" si="88"/>
        <v>0</v>
      </c>
      <c r="T70" s="314">
        <f t="shared" si="89"/>
        <v>0</v>
      </c>
      <c r="U70" s="354"/>
      <c r="V70" s="326"/>
      <c r="W70" s="590"/>
      <c r="X70" s="585">
        <f t="shared" si="90"/>
        <v>0</v>
      </c>
      <c r="Y70" s="314">
        <f>SUM(U70*F70)+(V70*G70)</f>
        <v>0</v>
      </c>
    </row>
    <row r="71" spans="1:25" s="307" customFormat="1" ht="31" x14ac:dyDescent="0.35">
      <c r="A71" s="58">
        <v>2.14</v>
      </c>
      <c r="B71" s="131" t="s">
        <v>210</v>
      </c>
      <c r="C71" s="26" t="s">
        <v>991</v>
      </c>
      <c r="D71" s="151"/>
      <c r="E71" s="342"/>
      <c r="F71" s="273"/>
      <c r="G71" s="273"/>
      <c r="H71" s="273"/>
      <c r="I71" s="714"/>
      <c r="J71" s="656"/>
      <c r="K71" s="704"/>
      <c r="L71" s="325"/>
      <c r="M71" s="590"/>
      <c r="N71" s="590"/>
      <c r="O71" s="590"/>
      <c r="P71" s="354"/>
      <c r="Q71" s="325"/>
      <c r="R71" s="590"/>
      <c r="S71" s="590"/>
      <c r="T71" s="313"/>
      <c r="U71" s="354"/>
      <c r="V71" s="325"/>
      <c r="W71" s="590"/>
      <c r="X71" s="590"/>
      <c r="Y71" s="313"/>
    </row>
    <row r="72" spans="1:25" s="106" customFormat="1" x14ac:dyDescent="0.35">
      <c r="A72" s="15" t="s">
        <v>1806</v>
      </c>
      <c r="B72" s="124"/>
      <c r="C72" s="20" t="s">
        <v>983</v>
      </c>
      <c r="D72" s="31" t="s">
        <v>21</v>
      </c>
      <c r="E72" s="341"/>
      <c r="F72" s="269"/>
      <c r="G72" s="271"/>
      <c r="H72" s="269"/>
      <c r="I72" s="715">
        <f t="shared" ref="I72:I75" si="91">E72*G72</f>
        <v>0</v>
      </c>
      <c r="J72" s="282">
        <f t="shared" ref="J72:J75" si="92">H72+I72</f>
        <v>0</v>
      </c>
      <c r="K72" s="704"/>
      <c r="L72" s="326"/>
      <c r="M72" s="590"/>
      <c r="N72" s="585">
        <f t="shared" ref="N72:N75" si="93">L72*G72</f>
        <v>0</v>
      </c>
      <c r="O72" s="585">
        <f t="shared" ref="O72:O75" si="94">SUM(K72*F72)+(L72*G72)</f>
        <v>0</v>
      </c>
      <c r="P72" s="354"/>
      <c r="Q72" s="326"/>
      <c r="R72" s="590"/>
      <c r="S72" s="585">
        <f t="shared" ref="S72:S75" si="95">Q72*G72</f>
        <v>0</v>
      </c>
      <c r="T72" s="314">
        <f t="shared" ref="T72:T75" si="96">SUM(P72*F72)+(Q72*G72)</f>
        <v>0</v>
      </c>
      <c r="U72" s="354"/>
      <c r="V72" s="326"/>
      <c r="W72" s="590"/>
      <c r="X72" s="585">
        <f t="shared" ref="X72:X75" si="97">V72*G72</f>
        <v>0</v>
      </c>
      <c r="Y72" s="314">
        <f>SUM(U72*F72)+(V72*G72)</f>
        <v>0</v>
      </c>
    </row>
    <row r="73" spans="1:25" s="106" customFormat="1" x14ac:dyDescent="0.35">
      <c r="A73" s="15" t="s">
        <v>1807</v>
      </c>
      <c r="B73" s="124"/>
      <c r="C73" s="20" t="s">
        <v>984</v>
      </c>
      <c r="D73" s="31" t="s">
        <v>21</v>
      </c>
      <c r="E73" s="341"/>
      <c r="F73" s="269"/>
      <c r="G73" s="271"/>
      <c r="H73" s="269"/>
      <c r="I73" s="715">
        <f t="shared" si="91"/>
        <v>0</v>
      </c>
      <c r="J73" s="282">
        <f t="shared" si="92"/>
        <v>0</v>
      </c>
      <c r="K73" s="704"/>
      <c r="L73" s="326"/>
      <c r="M73" s="590"/>
      <c r="N73" s="585">
        <f t="shared" si="93"/>
        <v>0</v>
      </c>
      <c r="O73" s="585">
        <f t="shared" si="94"/>
        <v>0</v>
      </c>
      <c r="P73" s="354"/>
      <c r="Q73" s="326"/>
      <c r="R73" s="590"/>
      <c r="S73" s="585">
        <f t="shared" si="95"/>
        <v>0</v>
      </c>
      <c r="T73" s="314">
        <f t="shared" si="96"/>
        <v>0</v>
      </c>
      <c r="U73" s="354"/>
      <c r="V73" s="326"/>
      <c r="W73" s="590"/>
      <c r="X73" s="585">
        <f t="shared" si="97"/>
        <v>0</v>
      </c>
      <c r="Y73" s="314">
        <f>SUM(U73*F73)+(V73*G73)</f>
        <v>0</v>
      </c>
    </row>
    <row r="74" spans="1:25" s="106" customFormat="1" x14ac:dyDescent="0.35">
      <c r="A74" s="15" t="s">
        <v>1808</v>
      </c>
      <c r="B74" s="124"/>
      <c r="C74" s="20" t="s">
        <v>985</v>
      </c>
      <c r="D74" s="31" t="s">
        <v>21</v>
      </c>
      <c r="E74" s="341"/>
      <c r="F74" s="269"/>
      <c r="G74" s="271"/>
      <c r="H74" s="269"/>
      <c r="I74" s="715">
        <f t="shared" si="91"/>
        <v>0</v>
      </c>
      <c r="J74" s="282">
        <f t="shared" si="92"/>
        <v>0</v>
      </c>
      <c r="K74" s="704"/>
      <c r="L74" s="326"/>
      <c r="M74" s="590"/>
      <c r="N74" s="585">
        <f t="shared" si="93"/>
        <v>0</v>
      </c>
      <c r="O74" s="585">
        <f t="shared" si="94"/>
        <v>0</v>
      </c>
      <c r="P74" s="354"/>
      <c r="Q74" s="326"/>
      <c r="R74" s="590"/>
      <c r="S74" s="585">
        <f t="shared" si="95"/>
        <v>0</v>
      </c>
      <c r="T74" s="314">
        <f t="shared" si="96"/>
        <v>0</v>
      </c>
      <c r="U74" s="354"/>
      <c r="V74" s="326"/>
      <c r="W74" s="590"/>
      <c r="X74" s="585">
        <f t="shared" si="97"/>
        <v>0</v>
      </c>
      <c r="Y74" s="314">
        <f>SUM(U74*F74)+(V74*G74)</f>
        <v>0</v>
      </c>
    </row>
    <row r="75" spans="1:25" s="106" customFormat="1" x14ac:dyDescent="0.35">
      <c r="A75" s="15" t="s">
        <v>1809</v>
      </c>
      <c r="B75" s="124"/>
      <c r="C75" s="20" t="s">
        <v>986</v>
      </c>
      <c r="D75" s="31" t="s">
        <v>21</v>
      </c>
      <c r="E75" s="341"/>
      <c r="F75" s="269"/>
      <c r="G75" s="271"/>
      <c r="H75" s="269"/>
      <c r="I75" s="715">
        <f t="shared" si="91"/>
        <v>0</v>
      </c>
      <c r="J75" s="282">
        <f t="shared" si="92"/>
        <v>0</v>
      </c>
      <c r="K75" s="704"/>
      <c r="L75" s="326"/>
      <c r="M75" s="590"/>
      <c r="N75" s="585">
        <f t="shared" si="93"/>
        <v>0</v>
      </c>
      <c r="O75" s="585">
        <f t="shared" si="94"/>
        <v>0</v>
      </c>
      <c r="P75" s="354"/>
      <c r="Q75" s="326"/>
      <c r="R75" s="590"/>
      <c r="S75" s="585">
        <f t="shared" si="95"/>
        <v>0</v>
      </c>
      <c r="T75" s="314">
        <f t="shared" si="96"/>
        <v>0</v>
      </c>
      <c r="U75" s="354"/>
      <c r="V75" s="326"/>
      <c r="W75" s="590"/>
      <c r="X75" s="585">
        <f t="shared" si="97"/>
        <v>0</v>
      </c>
      <c r="Y75" s="314">
        <f>SUM(U75*F75)+(V75*G75)</f>
        <v>0</v>
      </c>
    </row>
    <row r="76" spans="1:25" s="307" customFormat="1" ht="31" x14ac:dyDescent="0.35">
      <c r="A76" s="58">
        <v>2.15</v>
      </c>
      <c r="B76" s="131" t="s">
        <v>211</v>
      </c>
      <c r="C76" s="26" t="s">
        <v>212</v>
      </c>
      <c r="D76" s="151"/>
      <c r="E76" s="342"/>
      <c r="F76" s="273"/>
      <c r="G76" s="273"/>
      <c r="H76" s="273"/>
      <c r="I76" s="714"/>
      <c r="J76" s="656"/>
      <c r="K76" s="704"/>
      <c r="L76" s="325"/>
      <c r="M76" s="590"/>
      <c r="N76" s="590"/>
      <c r="O76" s="590"/>
      <c r="P76" s="354"/>
      <c r="Q76" s="325"/>
      <c r="R76" s="590"/>
      <c r="S76" s="590"/>
      <c r="T76" s="313"/>
      <c r="U76" s="354"/>
      <c r="V76" s="325"/>
      <c r="W76" s="590"/>
      <c r="X76" s="590"/>
      <c r="Y76" s="313"/>
    </row>
    <row r="77" spans="1:25" s="106" customFormat="1" x14ac:dyDescent="0.35">
      <c r="A77" s="15" t="s">
        <v>1810</v>
      </c>
      <c r="B77" s="124"/>
      <c r="C77" s="20" t="s">
        <v>983</v>
      </c>
      <c r="D77" s="31" t="s">
        <v>21</v>
      </c>
      <c r="E77" s="341"/>
      <c r="F77" s="269"/>
      <c r="G77" s="271"/>
      <c r="H77" s="269"/>
      <c r="I77" s="715">
        <f t="shared" ref="I77:I80" si="98">E77*G77</f>
        <v>0</v>
      </c>
      <c r="J77" s="282">
        <f t="shared" ref="J77:J80" si="99">H77+I77</f>
        <v>0</v>
      </c>
      <c r="K77" s="704"/>
      <c r="L77" s="326"/>
      <c r="M77" s="590"/>
      <c r="N77" s="585">
        <f t="shared" ref="N77:N80" si="100">L77*G77</f>
        <v>0</v>
      </c>
      <c r="O77" s="585">
        <f t="shared" ref="O77:O80" si="101">SUM(K77*F77)+(L77*G77)</f>
        <v>0</v>
      </c>
      <c r="P77" s="354"/>
      <c r="Q77" s="326"/>
      <c r="R77" s="590"/>
      <c r="S77" s="585">
        <f t="shared" ref="S77:S80" si="102">Q77*G77</f>
        <v>0</v>
      </c>
      <c r="T77" s="314">
        <f t="shared" ref="T77:T80" si="103">SUM(P77*F77)+(Q77*G77)</f>
        <v>0</v>
      </c>
      <c r="U77" s="354"/>
      <c r="V77" s="326"/>
      <c r="W77" s="590"/>
      <c r="X77" s="585">
        <f t="shared" ref="X77:X80" si="104">V77*G77</f>
        <v>0</v>
      </c>
      <c r="Y77" s="314">
        <f>SUM(U77*F77)+(V77*G77)</f>
        <v>0</v>
      </c>
    </row>
    <row r="78" spans="1:25" s="106" customFormat="1" x14ac:dyDescent="0.35">
      <c r="A78" s="15" t="s">
        <v>1811</v>
      </c>
      <c r="B78" s="124"/>
      <c r="C78" s="20" t="s">
        <v>984</v>
      </c>
      <c r="D78" s="31" t="s">
        <v>21</v>
      </c>
      <c r="E78" s="341"/>
      <c r="F78" s="269"/>
      <c r="G78" s="271"/>
      <c r="H78" s="269"/>
      <c r="I78" s="715">
        <f t="shared" si="98"/>
        <v>0</v>
      </c>
      <c r="J78" s="282">
        <f t="shared" si="99"/>
        <v>0</v>
      </c>
      <c r="K78" s="704"/>
      <c r="L78" s="326"/>
      <c r="M78" s="590"/>
      <c r="N78" s="585">
        <f t="shared" si="100"/>
        <v>0</v>
      </c>
      <c r="O78" s="585">
        <f t="shared" si="101"/>
        <v>0</v>
      </c>
      <c r="P78" s="354"/>
      <c r="Q78" s="326"/>
      <c r="R78" s="590"/>
      <c r="S78" s="585">
        <f t="shared" si="102"/>
        <v>0</v>
      </c>
      <c r="T78" s="314">
        <f t="shared" si="103"/>
        <v>0</v>
      </c>
      <c r="U78" s="354"/>
      <c r="V78" s="326"/>
      <c r="W78" s="590"/>
      <c r="X78" s="585">
        <f t="shared" si="104"/>
        <v>0</v>
      </c>
      <c r="Y78" s="314">
        <f>SUM(U78*F78)+(V78*G78)</f>
        <v>0</v>
      </c>
    </row>
    <row r="79" spans="1:25" s="106" customFormat="1" x14ac:dyDescent="0.35">
      <c r="A79" s="15" t="s">
        <v>1812</v>
      </c>
      <c r="B79" s="124"/>
      <c r="C79" s="20" t="s">
        <v>985</v>
      </c>
      <c r="D79" s="31" t="s">
        <v>21</v>
      </c>
      <c r="E79" s="341"/>
      <c r="F79" s="269"/>
      <c r="G79" s="271"/>
      <c r="H79" s="269"/>
      <c r="I79" s="715">
        <f t="shared" si="98"/>
        <v>0</v>
      </c>
      <c r="J79" s="282">
        <f t="shared" si="99"/>
        <v>0</v>
      </c>
      <c r="K79" s="704"/>
      <c r="L79" s="326"/>
      <c r="M79" s="590"/>
      <c r="N79" s="585">
        <f t="shared" si="100"/>
        <v>0</v>
      </c>
      <c r="O79" s="585">
        <f t="shared" si="101"/>
        <v>0</v>
      </c>
      <c r="P79" s="354"/>
      <c r="Q79" s="326"/>
      <c r="R79" s="590"/>
      <c r="S79" s="585">
        <f t="shared" si="102"/>
        <v>0</v>
      </c>
      <c r="T79" s="314">
        <f t="shared" si="103"/>
        <v>0</v>
      </c>
      <c r="U79" s="354"/>
      <c r="V79" s="326"/>
      <c r="W79" s="590"/>
      <c r="X79" s="585">
        <f t="shared" si="104"/>
        <v>0</v>
      </c>
      <c r="Y79" s="314">
        <f>SUM(U79*F79)+(V79*G79)</f>
        <v>0</v>
      </c>
    </row>
    <row r="80" spans="1:25" s="106" customFormat="1" x14ac:dyDescent="0.35">
      <c r="A80" s="15" t="s">
        <v>1813</v>
      </c>
      <c r="B80" s="124"/>
      <c r="C80" s="20" t="s">
        <v>986</v>
      </c>
      <c r="D80" s="31" t="s">
        <v>21</v>
      </c>
      <c r="E80" s="341"/>
      <c r="F80" s="269"/>
      <c r="G80" s="271"/>
      <c r="H80" s="269"/>
      <c r="I80" s="715">
        <f t="shared" si="98"/>
        <v>0</v>
      </c>
      <c r="J80" s="282">
        <f t="shared" si="99"/>
        <v>0</v>
      </c>
      <c r="K80" s="704"/>
      <c r="L80" s="326"/>
      <c r="M80" s="590"/>
      <c r="N80" s="585">
        <f t="shared" si="100"/>
        <v>0</v>
      </c>
      <c r="O80" s="585">
        <f t="shared" si="101"/>
        <v>0</v>
      </c>
      <c r="P80" s="354"/>
      <c r="Q80" s="326"/>
      <c r="R80" s="590"/>
      <c r="S80" s="585">
        <f t="shared" si="102"/>
        <v>0</v>
      </c>
      <c r="T80" s="314">
        <f t="shared" si="103"/>
        <v>0</v>
      </c>
      <c r="U80" s="354"/>
      <c r="V80" s="326"/>
      <c r="W80" s="590"/>
      <c r="X80" s="585">
        <f t="shared" si="104"/>
        <v>0</v>
      </c>
      <c r="Y80" s="314">
        <f>SUM(U80*F80)+(V80*G80)</f>
        <v>0</v>
      </c>
    </row>
    <row r="81" spans="1:27" s="307" customFormat="1" ht="31" x14ac:dyDescent="0.35">
      <c r="A81" s="58">
        <v>2.16</v>
      </c>
      <c r="B81" s="131" t="s">
        <v>211</v>
      </c>
      <c r="C81" s="26" t="s">
        <v>213</v>
      </c>
      <c r="D81" s="290"/>
      <c r="E81" s="55"/>
      <c r="F81" s="273"/>
      <c r="G81" s="273"/>
      <c r="H81" s="273"/>
      <c r="I81" s="714"/>
      <c r="J81" s="656"/>
      <c r="K81" s="705"/>
      <c r="L81" s="325"/>
      <c r="M81" s="590"/>
      <c r="N81" s="590"/>
      <c r="O81" s="590"/>
      <c r="P81" s="355"/>
      <c r="Q81" s="325"/>
      <c r="R81" s="590"/>
      <c r="S81" s="590"/>
      <c r="T81" s="313"/>
      <c r="U81" s="355"/>
      <c r="V81" s="325"/>
      <c r="W81" s="590"/>
      <c r="X81" s="590"/>
      <c r="Y81" s="313"/>
    </row>
    <row r="82" spans="1:27" s="106" customFormat="1" x14ac:dyDescent="0.35">
      <c r="A82" s="15" t="s">
        <v>1814</v>
      </c>
      <c r="B82" s="124"/>
      <c r="C82" s="20" t="s">
        <v>983</v>
      </c>
      <c r="D82" s="31" t="s">
        <v>21</v>
      </c>
      <c r="E82" s="341"/>
      <c r="F82" s="269"/>
      <c r="G82" s="271"/>
      <c r="H82" s="269"/>
      <c r="I82" s="715">
        <f t="shared" ref="I82:I85" si="105">E82*G82</f>
        <v>0</v>
      </c>
      <c r="J82" s="282">
        <f t="shared" ref="J82:J110" si="106">H82+I82</f>
        <v>0</v>
      </c>
      <c r="K82" s="704"/>
      <c r="L82" s="326"/>
      <c r="M82" s="590"/>
      <c r="N82" s="585">
        <f t="shared" ref="N82:N85" si="107">L82*G82</f>
        <v>0</v>
      </c>
      <c r="O82" s="585">
        <f t="shared" ref="O82:O85" si="108">SUM(K82*F82)+(L82*G82)</f>
        <v>0</v>
      </c>
      <c r="P82" s="354"/>
      <c r="Q82" s="326"/>
      <c r="R82" s="590"/>
      <c r="S82" s="585">
        <f t="shared" ref="S82:S85" si="109">Q82*G82</f>
        <v>0</v>
      </c>
      <c r="T82" s="314">
        <f t="shared" ref="T82:T85" si="110">SUM(P82*F82)+(Q82*G82)</f>
        <v>0</v>
      </c>
      <c r="U82" s="354"/>
      <c r="V82" s="326"/>
      <c r="W82" s="590"/>
      <c r="X82" s="585">
        <f t="shared" ref="X82:X85" si="111">V82*G82</f>
        <v>0</v>
      </c>
      <c r="Y82" s="314">
        <f>SUM(U82*F82)+(V82*G82)</f>
        <v>0</v>
      </c>
    </row>
    <row r="83" spans="1:27" s="106" customFormat="1" x14ac:dyDescent="0.35">
      <c r="A83" s="15" t="s">
        <v>1815</v>
      </c>
      <c r="B83" s="124"/>
      <c r="C83" s="20" t="s">
        <v>984</v>
      </c>
      <c r="D83" s="31" t="s">
        <v>21</v>
      </c>
      <c r="E83" s="341"/>
      <c r="F83" s="269"/>
      <c r="G83" s="271"/>
      <c r="H83" s="269"/>
      <c r="I83" s="715">
        <f t="shared" si="105"/>
        <v>0</v>
      </c>
      <c r="J83" s="282">
        <f t="shared" si="106"/>
        <v>0</v>
      </c>
      <c r="K83" s="704"/>
      <c r="L83" s="326"/>
      <c r="M83" s="590"/>
      <c r="N83" s="585">
        <f t="shared" si="107"/>
        <v>0</v>
      </c>
      <c r="O83" s="585">
        <f t="shared" si="108"/>
        <v>0</v>
      </c>
      <c r="P83" s="354"/>
      <c r="Q83" s="326"/>
      <c r="R83" s="590"/>
      <c r="S83" s="585">
        <f t="shared" si="109"/>
        <v>0</v>
      </c>
      <c r="T83" s="314">
        <f t="shared" si="110"/>
        <v>0</v>
      </c>
      <c r="U83" s="354"/>
      <c r="V83" s="326"/>
      <c r="W83" s="590"/>
      <c r="X83" s="585">
        <f t="shared" si="111"/>
        <v>0</v>
      </c>
      <c r="Y83" s="314">
        <f>SUM(U83*F83)+(V83*G83)</f>
        <v>0</v>
      </c>
    </row>
    <row r="84" spans="1:27" s="106" customFormat="1" x14ac:dyDescent="0.35">
      <c r="A84" s="15" t="s">
        <v>1816</v>
      </c>
      <c r="B84" s="124"/>
      <c r="C84" s="20" t="s">
        <v>985</v>
      </c>
      <c r="D84" s="31" t="s">
        <v>21</v>
      </c>
      <c r="E84" s="341"/>
      <c r="F84" s="269"/>
      <c r="G84" s="271"/>
      <c r="H84" s="269"/>
      <c r="I84" s="715">
        <f t="shared" si="105"/>
        <v>0</v>
      </c>
      <c r="J84" s="282">
        <f t="shared" si="106"/>
        <v>0</v>
      </c>
      <c r="K84" s="704"/>
      <c r="L84" s="326"/>
      <c r="M84" s="590"/>
      <c r="N84" s="585">
        <f t="shared" si="107"/>
        <v>0</v>
      </c>
      <c r="O84" s="585">
        <f t="shared" si="108"/>
        <v>0</v>
      </c>
      <c r="P84" s="354"/>
      <c r="Q84" s="326"/>
      <c r="R84" s="590"/>
      <c r="S84" s="585">
        <f t="shared" si="109"/>
        <v>0</v>
      </c>
      <c r="T84" s="314">
        <f t="shared" si="110"/>
        <v>0</v>
      </c>
      <c r="U84" s="354"/>
      <c r="V84" s="326"/>
      <c r="W84" s="590"/>
      <c r="X84" s="585">
        <f t="shared" si="111"/>
        <v>0</v>
      </c>
      <c r="Y84" s="314">
        <f>SUM(U84*F84)+(V84*G84)</f>
        <v>0</v>
      </c>
    </row>
    <row r="85" spans="1:27" s="106" customFormat="1" x14ac:dyDescent="0.35">
      <c r="A85" s="15" t="s">
        <v>1817</v>
      </c>
      <c r="B85" s="124"/>
      <c r="C85" s="20" t="s">
        <v>986</v>
      </c>
      <c r="D85" s="31" t="s">
        <v>21</v>
      </c>
      <c r="E85" s="341"/>
      <c r="F85" s="269"/>
      <c r="G85" s="271"/>
      <c r="H85" s="269"/>
      <c r="I85" s="715">
        <f t="shared" si="105"/>
        <v>0</v>
      </c>
      <c r="J85" s="282">
        <f t="shared" si="106"/>
        <v>0</v>
      </c>
      <c r="K85" s="704"/>
      <c r="L85" s="326"/>
      <c r="M85" s="590"/>
      <c r="N85" s="585">
        <f t="shared" si="107"/>
        <v>0</v>
      </c>
      <c r="O85" s="585">
        <f t="shared" si="108"/>
        <v>0</v>
      </c>
      <c r="P85" s="354"/>
      <c r="Q85" s="326"/>
      <c r="R85" s="590"/>
      <c r="S85" s="585">
        <f t="shared" si="109"/>
        <v>0</v>
      </c>
      <c r="T85" s="314">
        <f t="shared" si="110"/>
        <v>0</v>
      </c>
      <c r="U85" s="354"/>
      <c r="V85" s="326"/>
      <c r="W85" s="590"/>
      <c r="X85" s="585">
        <f t="shared" si="111"/>
        <v>0</v>
      </c>
      <c r="Y85" s="314">
        <f>SUM(U85*F85)+(V85*G85)</f>
        <v>0</v>
      </c>
    </row>
    <row r="86" spans="1:27" s="307" customFormat="1" ht="124" x14ac:dyDescent="0.35">
      <c r="A86" s="58">
        <v>2.17</v>
      </c>
      <c r="B86" s="125"/>
      <c r="C86" s="26" t="s">
        <v>2971</v>
      </c>
      <c r="D86" s="291"/>
      <c r="E86" s="344"/>
      <c r="F86" s="276"/>
      <c r="G86" s="273"/>
      <c r="H86" s="273"/>
      <c r="I86" s="714"/>
      <c r="J86" s="656"/>
      <c r="K86" s="706"/>
      <c r="L86" s="325"/>
      <c r="M86" s="590"/>
      <c r="N86" s="590"/>
      <c r="O86" s="590"/>
      <c r="P86" s="356"/>
      <c r="Q86" s="325"/>
      <c r="R86" s="590"/>
      <c r="S86" s="590"/>
      <c r="T86" s="313"/>
      <c r="U86" s="356"/>
      <c r="V86" s="325"/>
      <c r="W86" s="590"/>
      <c r="X86" s="590"/>
      <c r="Y86" s="313"/>
    </row>
    <row r="87" spans="1:27" s="110" customFormat="1" ht="46.5" x14ac:dyDescent="0.35">
      <c r="A87" s="109" t="s">
        <v>1818</v>
      </c>
      <c r="B87" s="124"/>
      <c r="C87" s="20" t="s">
        <v>992</v>
      </c>
      <c r="D87" s="31" t="s">
        <v>21</v>
      </c>
      <c r="E87" s="341"/>
      <c r="F87" s="270"/>
      <c r="G87" s="269"/>
      <c r="H87" s="274">
        <f>F87*E87</f>
        <v>0</v>
      </c>
      <c r="I87" s="714"/>
      <c r="J87" s="282">
        <f t="shared" si="106"/>
        <v>0</v>
      </c>
      <c r="K87" s="707"/>
      <c r="L87" s="277"/>
      <c r="M87" s="585">
        <f t="shared" ref="M87:M100" si="112">K87*F87</f>
        <v>0</v>
      </c>
      <c r="N87" s="694"/>
      <c r="O87" s="585">
        <f t="shared" ref="O87:O100" si="113">SUM(K87*F87)+(L87*G87)</f>
        <v>0</v>
      </c>
      <c r="P87" s="357"/>
      <c r="Q87" s="277"/>
      <c r="R87" s="585">
        <f t="shared" ref="R87:R100" si="114">P87*F87</f>
        <v>0</v>
      </c>
      <c r="S87" s="694"/>
      <c r="T87" s="314">
        <f t="shared" ref="T87:T100" si="115">SUM(P87*F87)+(Q87*G87)</f>
        <v>0</v>
      </c>
      <c r="U87" s="357"/>
      <c r="V87" s="277"/>
      <c r="W87" s="585">
        <f t="shared" ref="W87:W100" si="116">U87*F87</f>
        <v>0</v>
      </c>
      <c r="X87" s="694"/>
      <c r="Y87" s="314">
        <f t="shared" ref="Y87:Y100" si="117">SUM(U87*F87)+(V87*G87)</f>
        <v>0</v>
      </c>
      <c r="AA87" s="23"/>
    </row>
    <row r="88" spans="1:27" s="110" customFormat="1" ht="46.5" x14ac:dyDescent="0.35">
      <c r="A88" s="109" t="s">
        <v>1819</v>
      </c>
      <c r="B88" s="124"/>
      <c r="C88" s="20" t="s">
        <v>993</v>
      </c>
      <c r="D88" s="31" t="s">
        <v>6</v>
      </c>
      <c r="E88" s="341"/>
      <c r="F88" s="270"/>
      <c r="G88" s="269"/>
      <c r="H88" s="274">
        <f t="shared" ref="H88:H100" si="118">F88*E88</f>
        <v>0</v>
      </c>
      <c r="I88" s="714"/>
      <c r="J88" s="282">
        <f t="shared" si="106"/>
        <v>0</v>
      </c>
      <c r="K88" s="707"/>
      <c r="L88" s="277"/>
      <c r="M88" s="585">
        <f t="shared" si="112"/>
        <v>0</v>
      </c>
      <c r="N88" s="694"/>
      <c r="O88" s="585">
        <f t="shared" si="113"/>
        <v>0</v>
      </c>
      <c r="P88" s="357"/>
      <c r="Q88" s="277"/>
      <c r="R88" s="585">
        <f t="shared" si="114"/>
        <v>0</v>
      </c>
      <c r="S88" s="694"/>
      <c r="T88" s="314">
        <f t="shared" si="115"/>
        <v>0</v>
      </c>
      <c r="U88" s="357"/>
      <c r="V88" s="277"/>
      <c r="W88" s="585">
        <f t="shared" si="116"/>
        <v>0</v>
      </c>
      <c r="X88" s="694"/>
      <c r="Y88" s="314">
        <f t="shared" si="117"/>
        <v>0</v>
      </c>
      <c r="AA88" s="23"/>
    </row>
    <row r="89" spans="1:27" s="110" customFormat="1" ht="45" customHeight="1" x14ac:dyDescent="0.35">
      <c r="A89" s="109" t="s">
        <v>1820</v>
      </c>
      <c r="B89" s="124"/>
      <c r="C89" s="20" t="s">
        <v>2957</v>
      </c>
      <c r="D89" s="31" t="s">
        <v>21</v>
      </c>
      <c r="E89" s="341"/>
      <c r="F89" s="270"/>
      <c r="G89" s="269"/>
      <c r="H89" s="274">
        <f t="shared" si="118"/>
        <v>0</v>
      </c>
      <c r="I89" s="714"/>
      <c r="J89" s="282">
        <f t="shared" si="106"/>
        <v>0</v>
      </c>
      <c r="K89" s="707"/>
      <c r="L89" s="277"/>
      <c r="M89" s="585">
        <f t="shared" si="112"/>
        <v>0</v>
      </c>
      <c r="N89" s="694"/>
      <c r="O89" s="585">
        <f t="shared" si="113"/>
        <v>0</v>
      </c>
      <c r="P89" s="357"/>
      <c r="Q89" s="277"/>
      <c r="R89" s="585">
        <f t="shared" si="114"/>
        <v>0</v>
      </c>
      <c r="S89" s="694"/>
      <c r="T89" s="314">
        <f t="shared" si="115"/>
        <v>0</v>
      </c>
      <c r="U89" s="357"/>
      <c r="V89" s="277"/>
      <c r="W89" s="585">
        <f t="shared" si="116"/>
        <v>0</v>
      </c>
      <c r="X89" s="694"/>
      <c r="Y89" s="314">
        <f t="shared" si="117"/>
        <v>0</v>
      </c>
      <c r="AA89" s="23"/>
    </row>
    <row r="90" spans="1:27" s="110" customFormat="1" ht="62" x14ac:dyDescent="0.35">
      <c r="A90" s="109" t="s">
        <v>1821</v>
      </c>
      <c r="B90" s="124"/>
      <c r="C90" s="20" t="s">
        <v>2958</v>
      </c>
      <c r="D90" s="31" t="s">
        <v>21</v>
      </c>
      <c r="E90" s="341"/>
      <c r="F90" s="270"/>
      <c r="G90" s="269"/>
      <c r="H90" s="274">
        <f t="shared" si="118"/>
        <v>0</v>
      </c>
      <c r="I90" s="714"/>
      <c r="J90" s="282">
        <f t="shared" si="106"/>
        <v>0</v>
      </c>
      <c r="K90" s="707"/>
      <c r="L90" s="277"/>
      <c r="M90" s="585">
        <f t="shared" si="112"/>
        <v>0</v>
      </c>
      <c r="N90" s="694"/>
      <c r="O90" s="585">
        <f t="shared" si="113"/>
        <v>0</v>
      </c>
      <c r="P90" s="357"/>
      <c r="Q90" s="277"/>
      <c r="R90" s="585">
        <f t="shared" si="114"/>
        <v>0</v>
      </c>
      <c r="S90" s="694"/>
      <c r="T90" s="314">
        <f t="shared" si="115"/>
        <v>0</v>
      </c>
      <c r="U90" s="357"/>
      <c r="V90" s="277"/>
      <c r="W90" s="585">
        <f t="shared" si="116"/>
        <v>0</v>
      </c>
      <c r="X90" s="694"/>
      <c r="Y90" s="314">
        <f t="shared" si="117"/>
        <v>0</v>
      </c>
      <c r="AA90" s="23"/>
    </row>
    <row r="91" spans="1:27" s="110" customFormat="1" ht="46.5" x14ac:dyDescent="0.35">
      <c r="A91" s="109" t="s">
        <v>1822</v>
      </c>
      <c r="B91" s="124"/>
      <c r="C91" s="20" t="s">
        <v>2990</v>
      </c>
      <c r="D91" s="31" t="s">
        <v>6</v>
      </c>
      <c r="E91" s="341"/>
      <c r="F91" s="270"/>
      <c r="G91" s="269"/>
      <c r="H91" s="274">
        <f t="shared" si="118"/>
        <v>0</v>
      </c>
      <c r="I91" s="714"/>
      <c r="J91" s="282">
        <f t="shared" si="106"/>
        <v>0</v>
      </c>
      <c r="K91" s="707"/>
      <c r="L91" s="277"/>
      <c r="M91" s="585">
        <f t="shared" si="112"/>
        <v>0</v>
      </c>
      <c r="N91" s="694"/>
      <c r="O91" s="585">
        <f t="shared" si="113"/>
        <v>0</v>
      </c>
      <c r="P91" s="357"/>
      <c r="Q91" s="277"/>
      <c r="R91" s="585">
        <f t="shared" si="114"/>
        <v>0</v>
      </c>
      <c r="S91" s="694"/>
      <c r="T91" s="314">
        <f t="shared" si="115"/>
        <v>0</v>
      </c>
      <c r="U91" s="357"/>
      <c r="V91" s="277"/>
      <c r="W91" s="585">
        <f t="shared" si="116"/>
        <v>0</v>
      </c>
      <c r="X91" s="694"/>
      <c r="Y91" s="314">
        <f t="shared" si="117"/>
        <v>0</v>
      </c>
      <c r="AA91" s="23"/>
    </row>
    <row r="92" spans="1:27" s="110" customFormat="1" ht="46.5" x14ac:dyDescent="0.35">
      <c r="A92" s="109" t="s">
        <v>1823</v>
      </c>
      <c r="B92" s="124"/>
      <c r="C92" s="20" t="s">
        <v>2959</v>
      </c>
      <c r="D92" s="31" t="s">
        <v>21</v>
      </c>
      <c r="E92" s="341"/>
      <c r="F92" s="270"/>
      <c r="G92" s="269"/>
      <c r="H92" s="274">
        <f t="shared" si="118"/>
        <v>0</v>
      </c>
      <c r="I92" s="714"/>
      <c r="J92" s="282">
        <f t="shared" si="106"/>
        <v>0</v>
      </c>
      <c r="K92" s="707"/>
      <c r="L92" s="277"/>
      <c r="M92" s="585">
        <f t="shared" si="112"/>
        <v>0</v>
      </c>
      <c r="N92" s="694"/>
      <c r="O92" s="585">
        <f t="shared" si="113"/>
        <v>0</v>
      </c>
      <c r="P92" s="357"/>
      <c r="Q92" s="277"/>
      <c r="R92" s="585">
        <f t="shared" si="114"/>
        <v>0</v>
      </c>
      <c r="S92" s="694"/>
      <c r="T92" s="314">
        <f t="shared" si="115"/>
        <v>0</v>
      </c>
      <c r="U92" s="357"/>
      <c r="V92" s="277"/>
      <c r="W92" s="585">
        <f t="shared" si="116"/>
        <v>0</v>
      </c>
      <c r="X92" s="694"/>
      <c r="Y92" s="314">
        <f t="shared" si="117"/>
        <v>0</v>
      </c>
      <c r="AA92" s="23"/>
    </row>
    <row r="93" spans="1:27" s="110" customFormat="1" ht="46.5" x14ac:dyDescent="0.35">
      <c r="A93" s="109" t="s">
        <v>1824</v>
      </c>
      <c r="B93" s="124"/>
      <c r="C93" s="20" t="s">
        <v>994</v>
      </c>
      <c r="D93" s="31" t="s">
        <v>6</v>
      </c>
      <c r="E93" s="341"/>
      <c r="F93" s="270"/>
      <c r="G93" s="269"/>
      <c r="H93" s="274">
        <f t="shared" si="118"/>
        <v>0</v>
      </c>
      <c r="I93" s="714"/>
      <c r="J93" s="282">
        <f t="shared" si="106"/>
        <v>0</v>
      </c>
      <c r="K93" s="707"/>
      <c r="L93" s="277"/>
      <c r="M93" s="585">
        <f t="shared" si="112"/>
        <v>0</v>
      </c>
      <c r="N93" s="694"/>
      <c r="O93" s="585">
        <f t="shared" si="113"/>
        <v>0</v>
      </c>
      <c r="P93" s="357"/>
      <c r="Q93" s="277"/>
      <c r="R93" s="585">
        <f t="shared" si="114"/>
        <v>0</v>
      </c>
      <c r="S93" s="694"/>
      <c r="T93" s="314">
        <f t="shared" si="115"/>
        <v>0</v>
      </c>
      <c r="U93" s="357"/>
      <c r="V93" s="277"/>
      <c r="W93" s="585">
        <f t="shared" si="116"/>
        <v>0</v>
      </c>
      <c r="X93" s="694"/>
      <c r="Y93" s="314">
        <f t="shared" si="117"/>
        <v>0</v>
      </c>
      <c r="AA93" s="23"/>
    </row>
    <row r="94" spans="1:27" s="110" customFormat="1" ht="27.5" customHeight="1" x14ac:dyDescent="0.35">
      <c r="A94" s="109" t="s">
        <v>1825</v>
      </c>
      <c r="B94" s="124"/>
      <c r="C94" s="20" t="s">
        <v>3116</v>
      </c>
      <c r="D94" s="31" t="s">
        <v>21</v>
      </c>
      <c r="E94" s="341"/>
      <c r="F94" s="272"/>
      <c r="G94" s="515"/>
      <c r="H94" s="267"/>
      <c r="I94" s="715">
        <f t="shared" ref="I94" si="119">E94*G94</f>
        <v>0</v>
      </c>
      <c r="J94" s="282">
        <f t="shared" si="106"/>
        <v>0</v>
      </c>
      <c r="K94" s="704"/>
      <c r="L94" s="328"/>
      <c r="M94" s="694"/>
      <c r="N94" s="585">
        <f t="shared" ref="N94" si="120">L94*G94</f>
        <v>0</v>
      </c>
      <c r="O94" s="585">
        <f t="shared" si="113"/>
        <v>0</v>
      </c>
      <c r="P94" s="354"/>
      <c r="Q94" s="328"/>
      <c r="R94" s="694"/>
      <c r="S94" s="585">
        <f t="shared" ref="S94" si="121">Q94*G94</f>
        <v>0</v>
      </c>
      <c r="T94" s="314">
        <f t="shared" si="115"/>
        <v>0</v>
      </c>
      <c r="U94" s="354"/>
      <c r="V94" s="328"/>
      <c r="W94" s="694"/>
      <c r="X94" s="585">
        <f t="shared" ref="X94" si="122">V94*G94</f>
        <v>0</v>
      </c>
      <c r="Y94" s="314">
        <f t="shared" si="117"/>
        <v>0</v>
      </c>
      <c r="AA94" s="23"/>
    </row>
    <row r="95" spans="1:27" s="110" customFormat="1" ht="31" x14ac:dyDescent="0.35">
      <c r="A95" s="109" t="s">
        <v>1826</v>
      </c>
      <c r="B95" s="124"/>
      <c r="C95" s="20" t="s">
        <v>2960</v>
      </c>
      <c r="D95" s="31" t="s">
        <v>2991</v>
      </c>
      <c r="E95" s="341"/>
      <c r="F95" s="270"/>
      <c r="G95" s="269"/>
      <c r="H95" s="274">
        <f t="shared" si="118"/>
        <v>0</v>
      </c>
      <c r="I95" s="277"/>
      <c r="J95" s="282">
        <f t="shared" si="106"/>
        <v>0</v>
      </c>
      <c r="K95" s="707"/>
      <c r="L95" s="277"/>
      <c r="M95" s="585">
        <f t="shared" si="112"/>
        <v>0</v>
      </c>
      <c r="N95" s="277"/>
      <c r="O95" s="585">
        <f t="shared" si="113"/>
        <v>0</v>
      </c>
      <c r="P95" s="357"/>
      <c r="Q95" s="277"/>
      <c r="R95" s="585">
        <f t="shared" si="114"/>
        <v>0</v>
      </c>
      <c r="S95" s="277"/>
      <c r="T95" s="314">
        <f t="shared" si="115"/>
        <v>0</v>
      </c>
      <c r="U95" s="357"/>
      <c r="V95" s="277"/>
      <c r="W95" s="585">
        <f t="shared" si="116"/>
        <v>0</v>
      </c>
      <c r="X95" s="277"/>
      <c r="Y95" s="314">
        <f t="shared" si="117"/>
        <v>0</v>
      </c>
      <c r="AA95" s="23"/>
    </row>
    <row r="96" spans="1:27" s="110" customFormat="1" ht="31" x14ac:dyDescent="0.35">
      <c r="A96" s="109" t="s">
        <v>1827</v>
      </c>
      <c r="B96" s="124"/>
      <c r="C96" s="20" t="s">
        <v>2961</v>
      </c>
      <c r="D96" s="139" t="s">
        <v>2980</v>
      </c>
      <c r="E96" s="343"/>
      <c r="F96" s="169"/>
      <c r="G96" s="269"/>
      <c r="H96" s="274">
        <f t="shared" si="118"/>
        <v>0</v>
      </c>
      <c r="I96" s="277"/>
      <c r="J96" s="282">
        <f t="shared" si="106"/>
        <v>0</v>
      </c>
      <c r="K96" s="708"/>
      <c r="L96" s="277"/>
      <c r="M96" s="585">
        <f t="shared" si="112"/>
        <v>0</v>
      </c>
      <c r="N96" s="277"/>
      <c r="O96" s="585">
        <f t="shared" si="113"/>
        <v>0</v>
      </c>
      <c r="P96" s="358"/>
      <c r="Q96" s="277"/>
      <c r="R96" s="585">
        <f t="shared" si="114"/>
        <v>0</v>
      </c>
      <c r="S96" s="277"/>
      <c r="T96" s="314">
        <f t="shared" si="115"/>
        <v>0</v>
      </c>
      <c r="U96" s="358"/>
      <c r="V96" s="277"/>
      <c r="W96" s="585">
        <f t="shared" si="116"/>
        <v>0</v>
      </c>
      <c r="X96" s="277"/>
      <c r="Y96" s="314">
        <f t="shared" si="117"/>
        <v>0</v>
      </c>
      <c r="AA96" s="23"/>
    </row>
    <row r="97" spans="1:27" s="110" customFormat="1" ht="31" x14ac:dyDescent="0.35">
      <c r="A97" s="109" t="s">
        <v>1828</v>
      </c>
      <c r="B97" s="126"/>
      <c r="C97" s="20" t="s">
        <v>2962</v>
      </c>
      <c r="D97" s="139" t="s">
        <v>2992</v>
      </c>
      <c r="E97" s="343"/>
      <c r="F97" s="169"/>
      <c r="G97" s="269"/>
      <c r="H97" s="274">
        <f t="shared" si="118"/>
        <v>0</v>
      </c>
      <c r="I97" s="277"/>
      <c r="J97" s="282">
        <f t="shared" si="106"/>
        <v>0</v>
      </c>
      <c r="K97" s="708"/>
      <c r="L97" s="277"/>
      <c r="M97" s="585">
        <f t="shared" si="112"/>
        <v>0</v>
      </c>
      <c r="N97" s="277"/>
      <c r="O97" s="585">
        <f t="shared" si="113"/>
        <v>0</v>
      </c>
      <c r="P97" s="358"/>
      <c r="Q97" s="277"/>
      <c r="R97" s="585">
        <f t="shared" si="114"/>
        <v>0</v>
      </c>
      <c r="S97" s="277"/>
      <c r="T97" s="314">
        <f t="shared" si="115"/>
        <v>0</v>
      </c>
      <c r="U97" s="358"/>
      <c r="V97" s="277"/>
      <c r="W97" s="585">
        <f t="shared" si="116"/>
        <v>0</v>
      </c>
      <c r="X97" s="277"/>
      <c r="Y97" s="314">
        <f t="shared" si="117"/>
        <v>0</v>
      </c>
      <c r="AA97" s="23"/>
    </row>
    <row r="98" spans="1:27" s="110" customFormat="1" ht="46.5" x14ac:dyDescent="0.35">
      <c r="A98" s="109" t="s">
        <v>1829</v>
      </c>
      <c r="B98" s="124"/>
      <c r="C98" s="20" t="s">
        <v>2993</v>
      </c>
      <c r="D98" s="31" t="s">
        <v>21</v>
      </c>
      <c r="E98" s="341"/>
      <c r="F98" s="270"/>
      <c r="G98" s="269"/>
      <c r="H98" s="274">
        <f t="shared" si="118"/>
        <v>0</v>
      </c>
      <c r="I98" s="277"/>
      <c r="J98" s="282">
        <f t="shared" si="106"/>
        <v>0</v>
      </c>
      <c r="K98" s="707"/>
      <c r="L98" s="277"/>
      <c r="M98" s="585">
        <f t="shared" si="112"/>
        <v>0</v>
      </c>
      <c r="N98" s="277"/>
      <c r="O98" s="585">
        <f t="shared" si="113"/>
        <v>0</v>
      </c>
      <c r="P98" s="357"/>
      <c r="Q98" s="277"/>
      <c r="R98" s="585">
        <f t="shared" si="114"/>
        <v>0</v>
      </c>
      <c r="S98" s="277"/>
      <c r="T98" s="314">
        <f t="shared" si="115"/>
        <v>0</v>
      </c>
      <c r="U98" s="357"/>
      <c r="V98" s="277"/>
      <c r="W98" s="585">
        <f t="shared" si="116"/>
        <v>0</v>
      </c>
      <c r="X98" s="277"/>
      <c r="Y98" s="314">
        <f t="shared" si="117"/>
        <v>0</v>
      </c>
      <c r="AA98" s="23"/>
    </row>
    <row r="99" spans="1:27" s="110" customFormat="1" ht="46.5" x14ac:dyDescent="0.35">
      <c r="A99" s="109" t="s">
        <v>1830</v>
      </c>
      <c r="B99" s="124"/>
      <c r="C99" s="20" t="s">
        <v>2994</v>
      </c>
      <c r="D99" s="31" t="s">
        <v>6</v>
      </c>
      <c r="E99" s="341"/>
      <c r="F99" s="270"/>
      <c r="G99" s="269"/>
      <c r="H99" s="274">
        <f t="shared" si="118"/>
        <v>0</v>
      </c>
      <c r="I99" s="277"/>
      <c r="J99" s="282">
        <f t="shared" si="106"/>
        <v>0</v>
      </c>
      <c r="K99" s="707"/>
      <c r="L99" s="277"/>
      <c r="M99" s="585">
        <f t="shared" si="112"/>
        <v>0</v>
      </c>
      <c r="N99" s="277"/>
      <c r="O99" s="585">
        <f t="shared" si="113"/>
        <v>0</v>
      </c>
      <c r="P99" s="357"/>
      <c r="Q99" s="277"/>
      <c r="R99" s="585">
        <f t="shared" si="114"/>
        <v>0</v>
      </c>
      <c r="S99" s="277"/>
      <c r="T99" s="314">
        <f t="shared" si="115"/>
        <v>0</v>
      </c>
      <c r="U99" s="357"/>
      <c r="V99" s="277"/>
      <c r="W99" s="585">
        <f t="shared" si="116"/>
        <v>0</v>
      </c>
      <c r="X99" s="277"/>
      <c r="Y99" s="314">
        <f t="shared" si="117"/>
        <v>0</v>
      </c>
      <c r="AA99" s="23"/>
    </row>
    <row r="100" spans="1:27" s="110" customFormat="1" ht="36.5" customHeight="1" x14ac:dyDescent="0.35">
      <c r="A100" s="109" t="s">
        <v>2989</v>
      </c>
      <c r="B100" s="124"/>
      <c r="C100" s="20" t="s">
        <v>2963</v>
      </c>
      <c r="D100" s="31" t="s">
        <v>21</v>
      </c>
      <c r="E100" s="341"/>
      <c r="F100" s="270"/>
      <c r="G100" s="269"/>
      <c r="H100" s="274">
        <f t="shared" si="118"/>
        <v>0</v>
      </c>
      <c r="I100" s="277"/>
      <c r="J100" s="282">
        <f t="shared" si="106"/>
        <v>0</v>
      </c>
      <c r="K100" s="707"/>
      <c r="L100" s="277"/>
      <c r="M100" s="585">
        <f t="shared" si="112"/>
        <v>0</v>
      </c>
      <c r="N100" s="277"/>
      <c r="O100" s="585">
        <f t="shared" si="113"/>
        <v>0</v>
      </c>
      <c r="P100" s="357"/>
      <c r="Q100" s="277"/>
      <c r="R100" s="585">
        <f t="shared" si="114"/>
        <v>0</v>
      </c>
      <c r="S100" s="277"/>
      <c r="T100" s="314">
        <f t="shared" si="115"/>
        <v>0</v>
      </c>
      <c r="U100" s="357"/>
      <c r="V100" s="277"/>
      <c r="W100" s="585">
        <f t="shared" si="116"/>
        <v>0</v>
      </c>
      <c r="X100" s="277"/>
      <c r="Y100" s="314">
        <f t="shared" si="117"/>
        <v>0</v>
      </c>
      <c r="AA100" s="23"/>
    </row>
    <row r="101" spans="1:27" s="307" customFormat="1" ht="32.15" customHeight="1" x14ac:dyDescent="0.35">
      <c r="A101" s="58">
        <v>2.1800000000000002</v>
      </c>
      <c r="B101" s="131" t="s">
        <v>1904</v>
      </c>
      <c r="C101" s="26" t="s">
        <v>995</v>
      </c>
      <c r="D101" s="289"/>
      <c r="E101" s="340"/>
      <c r="F101" s="268"/>
      <c r="G101" s="269"/>
      <c r="H101" s="277"/>
      <c r="I101" s="714"/>
      <c r="J101" s="656"/>
      <c r="K101" s="703"/>
      <c r="L101" s="325"/>
      <c r="M101" s="590"/>
      <c r="N101" s="590"/>
      <c r="O101" s="590"/>
      <c r="P101" s="353"/>
      <c r="Q101" s="325"/>
      <c r="R101" s="590"/>
      <c r="S101" s="590"/>
      <c r="T101" s="313"/>
      <c r="U101" s="353"/>
      <c r="V101" s="325"/>
      <c r="W101" s="590"/>
      <c r="X101" s="590"/>
      <c r="Y101" s="313"/>
      <c r="AA101" s="43"/>
    </row>
    <row r="102" spans="1:27" s="106" customFormat="1" ht="14.15" customHeight="1" x14ac:dyDescent="0.35">
      <c r="A102" s="51" t="s">
        <v>1832</v>
      </c>
      <c r="B102" s="124"/>
      <c r="C102" s="20" t="s">
        <v>983</v>
      </c>
      <c r="D102" s="31" t="s">
        <v>6</v>
      </c>
      <c r="E102" s="341"/>
      <c r="F102" s="272"/>
      <c r="G102" s="279"/>
      <c r="H102" s="272"/>
      <c r="I102" s="715">
        <f t="shared" ref="I102:I105" si="123">E102*G102</f>
        <v>0</v>
      </c>
      <c r="J102" s="282">
        <f t="shared" si="106"/>
        <v>0</v>
      </c>
      <c r="K102" s="704"/>
      <c r="L102" s="326"/>
      <c r="M102" s="590"/>
      <c r="N102" s="585">
        <f t="shared" ref="N102:N105" si="124">L102*G102</f>
        <v>0</v>
      </c>
      <c r="O102" s="585">
        <f>SUM(K102*F102)+(L102*G102)</f>
        <v>0</v>
      </c>
      <c r="P102" s="354"/>
      <c r="Q102" s="326"/>
      <c r="R102" s="590"/>
      <c r="S102" s="585">
        <f t="shared" ref="S102:S105" si="125">Q102*G102</f>
        <v>0</v>
      </c>
      <c r="T102" s="314">
        <f>SUM(P102*F102)+(Q102*G102)</f>
        <v>0</v>
      </c>
      <c r="U102" s="354"/>
      <c r="V102" s="326"/>
      <c r="W102" s="590"/>
      <c r="X102" s="585">
        <f t="shared" ref="X102:X105" si="126">V102*G102</f>
        <v>0</v>
      </c>
      <c r="Y102" s="314">
        <f>SUM(U102*F102)+(V102*G102)</f>
        <v>0</v>
      </c>
      <c r="AA102" s="23"/>
    </row>
    <row r="103" spans="1:27" s="106" customFormat="1" ht="14.15" customHeight="1" x14ac:dyDescent="0.35">
      <c r="A103" s="51" t="s">
        <v>1833</v>
      </c>
      <c r="B103" s="124"/>
      <c r="C103" s="20" t="s">
        <v>984</v>
      </c>
      <c r="D103" s="31" t="s">
        <v>6</v>
      </c>
      <c r="E103" s="341"/>
      <c r="F103" s="272"/>
      <c r="G103" s="279"/>
      <c r="H103" s="272"/>
      <c r="I103" s="715">
        <f t="shared" si="123"/>
        <v>0</v>
      </c>
      <c r="J103" s="282">
        <f t="shared" si="106"/>
        <v>0</v>
      </c>
      <c r="K103" s="704"/>
      <c r="L103" s="326"/>
      <c r="M103" s="590"/>
      <c r="N103" s="585">
        <f t="shared" si="124"/>
        <v>0</v>
      </c>
      <c r="O103" s="585">
        <f>SUM(K103*F103)+(L103*G103)</f>
        <v>0</v>
      </c>
      <c r="P103" s="354"/>
      <c r="Q103" s="326"/>
      <c r="R103" s="590"/>
      <c r="S103" s="585">
        <f t="shared" si="125"/>
        <v>0</v>
      </c>
      <c r="T103" s="314">
        <f>SUM(P103*F103)+(Q103*G103)</f>
        <v>0</v>
      </c>
      <c r="U103" s="354"/>
      <c r="V103" s="326"/>
      <c r="W103" s="590"/>
      <c r="X103" s="585">
        <f t="shared" si="126"/>
        <v>0</v>
      </c>
      <c r="Y103" s="314">
        <f>SUM(U103*F103)+(V103*G103)</f>
        <v>0</v>
      </c>
      <c r="AA103" s="23"/>
    </row>
    <row r="104" spans="1:27" s="106" customFormat="1" ht="14.15" customHeight="1" x14ac:dyDescent="0.35">
      <c r="A104" s="51" t="s">
        <v>1834</v>
      </c>
      <c r="B104" s="124"/>
      <c r="C104" s="20" t="s">
        <v>985</v>
      </c>
      <c r="D104" s="31" t="s">
        <v>6</v>
      </c>
      <c r="E104" s="341"/>
      <c r="F104" s="272"/>
      <c r="G104" s="279"/>
      <c r="H104" s="272"/>
      <c r="I104" s="715">
        <f t="shared" si="123"/>
        <v>0</v>
      </c>
      <c r="J104" s="282">
        <f t="shared" si="106"/>
        <v>0</v>
      </c>
      <c r="K104" s="704"/>
      <c r="L104" s="326"/>
      <c r="M104" s="590"/>
      <c r="N104" s="585">
        <f t="shared" si="124"/>
        <v>0</v>
      </c>
      <c r="O104" s="585">
        <f>SUM(K104*F104)+(L104*G104)</f>
        <v>0</v>
      </c>
      <c r="P104" s="354"/>
      <c r="Q104" s="326"/>
      <c r="R104" s="590"/>
      <c r="S104" s="585">
        <f t="shared" si="125"/>
        <v>0</v>
      </c>
      <c r="T104" s="314">
        <f>SUM(P104*F104)+(Q104*G104)</f>
        <v>0</v>
      </c>
      <c r="U104" s="354"/>
      <c r="V104" s="326"/>
      <c r="W104" s="590"/>
      <c r="X104" s="585">
        <f t="shared" si="126"/>
        <v>0</v>
      </c>
      <c r="Y104" s="314">
        <f>SUM(U104*F104)+(V104*G104)</f>
        <v>0</v>
      </c>
      <c r="AA104" s="23"/>
    </row>
    <row r="105" spans="1:27" s="106" customFormat="1" ht="14.15" customHeight="1" x14ac:dyDescent="0.35">
      <c r="A105" s="51" t="s">
        <v>1835</v>
      </c>
      <c r="B105" s="124"/>
      <c r="C105" s="20" t="s">
        <v>986</v>
      </c>
      <c r="D105" s="31" t="s">
        <v>6</v>
      </c>
      <c r="E105" s="341"/>
      <c r="F105" s="272"/>
      <c r="G105" s="279"/>
      <c r="H105" s="272"/>
      <c r="I105" s="715">
        <f t="shared" si="123"/>
        <v>0</v>
      </c>
      <c r="J105" s="282">
        <f t="shared" si="106"/>
        <v>0</v>
      </c>
      <c r="K105" s="704"/>
      <c r="L105" s="326"/>
      <c r="M105" s="590"/>
      <c r="N105" s="585">
        <f t="shared" si="124"/>
        <v>0</v>
      </c>
      <c r="O105" s="585">
        <f>SUM(K105*F105)+(L105*G105)</f>
        <v>0</v>
      </c>
      <c r="P105" s="354"/>
      <c r="Q105" s="326"/>
      <c r="R105" s="590"/>
      <c r="S105" s="585">
        <f t="shared" si="125"/>
        <v>0</v>
      </c>
      <c r="T105" s="314">
        <f>SUM(P105*F105)+(Q105*G105)</f>
        <v>0</v>
      </c>
      <c r="U105" s="354"/>
      <c r="V105" s="326"/>
      <c r="W105" s="590"/>
      <c r="X105" s="585">
        <f t="shared" si="126"/>
        <v>0</v>
      </c>
      <c r="Y105" s="314">
        <f>SUM(U105*F105)+(V105*G105)</f>
        <v>0</v>
      </c>
      <c r="AA105" s="23"/>
    </row>
    <row r="106" spans="1:27" s="307" customFormat="1" ht="32.15" customHeight="1" x14ac:dyDescent="0.35">
      <c r="A106" s="58">
        <v>2.19</v>
      </c>
      <c r="B106" s="131" t="s">
        <v>1905</v>
      </c>
      <c r="C106" s="26" t="s">
        <v>996</v>
      </c>
      <c r="D106" s="289"/>
      <c r="E106" s="340"/>
      <c r="F106" s="268"/>
      <c r="G106" s="269"/>
      <c r="H106" s="268"/>
      <c r="I106" s="714"/>
      <c r="J106" s="656"/>
      <c r="K106" s="703"/>
      <c r="L106" s="325"/>
      <c r="M106" s="590"/>
      <c r="N106" s="590"/>
      <c r="O106" s="590"/>
      <c r="P106" s="353"/>
      <c r="Q106" s="325"/>
      <c r="R106" s="590"/>
      <c r="S106" s="590"/>
      <c r="T106" s="313"/>
      <c r="U106" s="353"/>
      <c r="V106" s="325"/>
      <c r="W106" s="590"/>
      <c r="X106" s="590"/>
      <c r="Y106" s="313"/>
      <c r="AA106" s="43"/>
    </row>
    <row r="107" spans="1:27" s="106" customFormat="1" ht="14.15" customHeight="1" x14ac:dyDescent="0.35">
      <c r="A107" s="51" t="s">
        <v>1836</v>
      </c>
      <c r="B107" s="124"/>
      <c r="C107" s="20" t="s">
        <v>983</v>
      </c>
      <c r="D107" s="31" t="s">
        <v>6</v>
      </c>
      <c r="E107" s="341"/>
      <c r="F107" s="272"/>
      <c r="G107" s="279"/>
      <c r="H107" s="272"/>
      <c r="I107" s="715">
        <f t="shared" ref="I107:I110" si="127">E107*G107</f>
        <v>0</v>
      </c>
      <c r="J107" s="282">
        <f t="shared" si="106"/>
        <v>0</v>
      </c>
      <c r="K107" s="704"/>
      <c r="L107" s="326"/>
      <c r="M107" s="590"/>
      <c r="N107" s="585">
        <f t="shared" ref="N107:N110" si="128">L107*G107</f>
        <v>0</v>
      </c>
      <c r="O107" s="585">
        <f t="shared" ref="O107:O110" si="129">SUM(K107*F107)+(L107*G107)</f>
        <v>0</v>
      </c>
      <c r="P107" s="354"/>
      <c r="Q107" s="326"/>
      <c r="R107" s="590"/>
      <c r="S107" s="585">
        <f t="shared" ref="S107:S110" si="130">Q107*G107</f>
        <v>0</v>
      </c>
      <c r="T107" s="314">
        <f t="shared" ref="T107:T110" si="131">SUM(P107*F107)+(Q107*G107)</f>
        <v>0</v>
      </c>
      <c r="U107" s="354"/>
      <c r="V107" s="326"/>
      <c r="W107" s="590"/>
      <c r="X107" s="585">
        <f t="shared" ref="X107:X110" si="132">V107*G107</f>
        <v>0</v>
      </c>
      <c r="Y107" s="314">
        <f t="shared" ref="Y107:Y110" si="133">SUM(U107*F107)+(V107*G107)</f>
        <v>0</v>
      </c>
      <c r="AA107" s="23"/>
    </row>
    <row r="108" spans="1:27" s="106" customFormat="1" ht="14.15" customHeight="1" x14ac:dyDescent="0.35">
      <c r="A108" s="51" t="s">
        <v>1837</v>
      </c>
      <c r="B108" s="124"/>
      <c r="C108" s="20" t="s">
        <v>984</v>
      </c>
      <c r="D108" s="31" t="s">
        <v>6</v>
      </c>
      <c r="E108" s="341"/>
      <c r="F108" s="272"/>
      <c r="G108" s="279"/>
      <c r="H108" s="272"/>
      <c r="I108" s="715">
        <f t="shared" si="127"/>
        <v>0</v>
      </c>
      <c r="J108" s="282">
        <f t="shared" si="106"/>
        <v>0</v>
      </c>
      <c r="K108" s="704"/>
      <c r="L108" s="326"/>
      <c r="M108" s="590"/>
      <c r="N108" s="585">
        <f t="shared" si="128"/>
        <v>0</v>
      </c>
      <c r="O108" s="585">
        <f t="shared" si="129"/>
        <v>0</v>
      </c>
      <c r="P108" s="354"/>
      <c r="Q108" s="326"/>
      <c r="R108" s="590"/>
      <c r="S108" s="585">
        <f t="shared" si="130"/>
        <v>0</v>
      </c>
      <c r="T108" s="314">
        <f t="shared" si="131"/>
        <v>0</v>
      </c>
      <c r="U108" s="354"/>
      <c r="V108" s="326"/>
      <c r="W108" s="590"/>
      <c r="X108" s="585">
        <f t="shared" si="132"/>
        <v>0</v>
      </c>
      <c r="Y108" s="314">
        <f t="shared" si="133"/>
        <v>0</v>
      </c>
      <c r="AA108" s="23"/>
    </row>
    <row r="109" spans="1:27" s="106" customFormat="1" ht="14.15" customHeight="1" x14ac:dyDescent="0.35">
      <c r="A109" s="51" t="s">
        <v>1838</v>
      </c>
      <c r="B109" s="124"/>
      <c r="C109" s="20" t="s">
        <v>985</v>
      </c>
      <c r="D109" s="31" t="s">
        <v>6</v>
      </c>
      <c r="E109" s="341"/>
      <c r="F109" s="272"/>
      <c r="G109" s="279"/>
      <c r="H109" s="272"/>
      <c r="I109" s="715">
        <f t="shared" si="127"/>
        <v>0</v>
      </c>
      <c r="J109" s="282">
        <f t="shared" si="106"/>
        <v>0</v>
      </c>
      <c r="K109" s="704"/>
      <c r="L109" s="326"/>
      <c r="M109" s="590"/>
      <c r="N109" s="585">
        <f t="shared" si="128"/>
        <v>0</v>
      </c>
      <c r="O109" s="585">
        <f t="shared" si="129"/>
        <v>0</v>
      </c>
      <c r="P109" s="354"/>
      <c r="Q109" s="326"/>
      <c r="R109" s="590"/>
      <c r="S109" s="585">
        <f t="shared" si="130"/>
        <v>0</v>
      </c>
      <c r="T109" s="314">
        <f t="shared" si="131"/>
        <v>0</v>
      </c>
      <c r="U109" s="354"/>
      <c r="V109" s="326"/>
      <c r="W109" s="590"/>
      <c r="X109" s="585">
        <f t="shared" si="132"/>
        <v>0</v>
      </c>
      <c r="Y109" s="314">
        <f t="shared" si="133"/>
        <v>0</v>
      </c>
      <c r="AA109" s="23"/>
    </row>
    <row r="110" spans="1:27" s="106" customFormat="1" ht="14.15" customHeight="1" x14ac:dyDescent="0.35">
      <c r="A110" s="51" t="s">
        <v>1839</v>
      </c>
      <c r="B110" s="124"/>
      <c r="C110" s="20" t="s">
        <v>986</v>
      </c>
      <c r="D110" s="31" t="s">
        <v>6</v>
      </c>
      <c r="E110" s="341"/>
      <c r="F110" s="272"/>
      <c r="G110" s="279"/>
      <c r="H110" s="272"/>
      <c r="I110" s="715">
        <f t="shared" si="127"/>
        <v>0</v>
      </c>
      <c r="J110" s="282">
        <f t="shared" si="106"/>
        <v>0</v>
      </c>
      <c r="K110" s="704"/>
      <c r="L110" s="326"/>
      <c r="M110" s="590"/>
      <c r="N110" s="585">
        <f t="shared" si="128"/>
        <v>0</v>
      </c>
      <c r="O110" s="585">
        <f t="shared" si="129"/>
        <v>0</v>
      </c>
      <c r="P110" s="354"/>
      <c r="Q110" s="326"/>
      <c r="R110" s="590"/>
      <c r="S110" s="585">
        <f t="shared" si="130"/>
        <v>0</v>
      </c>
      <c r="T110" s="314">
        <f t="shared" si="131"/>
        <v>0</v>
      </c>
      <c r="U110" s="354"/>
      <c r="V110" s="326"/>
      <c r="W110" s="590"/>
      <c r="X110" s="585">
        <f t="shared" si="132"/>
        <v>0</v>
      </c>
      <c r="Y110" s="314">
        <f t="shared" si="133"/>
        <v>0</v>
      </c>
      <c r="AA110" s="23"/>
    </row>
    <row r="111" spans="1:27" s="307" customFormat="1" ht="77.5" x14ac:dyDescent="0.35">
      <c r="A111" s="1229" t="s">
        <v>215</v>
      </c>
      <c r="B111" s="1230"/>
      <c r="C111" s="26" t="s">
        <v>1739</v>
      </c>
      <c r="D111" s="151"/>
      <c r="E111" s="342"/>
      <c r="F111" s="272"/>
      <c r="G111" s="269"/>
      <c r="H111" s="272"/>
      <c r="I111" s="714"/>
      <c r="J111" s="656"/>
      <c r="K111" s="704"/>
      <c r="L111" s="325"/>
      <c r="M111" s="590"/>
      <c r="N111" s="590"/>
      <c r="O111" s="590"/>
      <c r="P111" s="354"/>
      <c r="Q111" s="325"/>
      <c r="R111" s="590"/>
      <c r="S111" s="590"/>
      <c r="T111" s="313"/>
      <c r="U111" s="354"/>
      <c r="V111" s="325"/>
      <c r="W111" s="590"/>
      <c r="X111" s="590"/>
      <c r="Y111" s="313"/>
      <c r="AA111" s="43"/>
    </row>
    <row r="112" spans="1:27" s="307" customFormat="1" ht="14.15" customHeight="1" x14ac:dyDescent="0.35">
      <c r="A112" s="58">
        <v>2.2000000000000002</v>
      </c>
      <c r="B112" s="123"/>
      <c r="C112" s="26" t="s">
        <v>216</v>
      </c>
      <c r="D112" s="151"/>
      <c r="E112" s="342"/>
      <c r="F112" s="272"/>
      <c r="G112" s="280"/>
      <c r="H112" s="272"/>
      <c r="I112" s="714"/>
      <c r="J112" s="656"/>
      <c r="K112" s="704"/>
      <c r="L112" s="325"/>
      <c r="M112" s="590"/>
      <c r="N112" s="590"/>
      <c r="O112" s="590"/>
      <c r="P112" s="354"/>
      <c r="Q112" s="325"/>
      <c r="R112" s="590"/>
      <c r="S112" s="590"/>
      <c r="T112" s="313"/>
      <c r="U112" s="354"/>
      <c r="V112" s="325"/>
      <c r="W112" s="590"/>
      <c r="X112" s="590"/>
      <c r="Y112" s="313"/>
      <c r="AA112" s="43"/>
    </row>
    <row r="113" spans="1:27" s="106" customFormat="1" ht="14.15" customHeight="1" x14ac:dyDescent="0.35">
      <c r="A113" s="109" t="s">
        <v>1840</v>
      </c>
      <c r="B113" s="127" t="s">
        <v>217</v>
      </c>
      <c r="C113" s="111" t="s">
        <v>218</v>
      </c>
      <c r="D113" s="31" t="s">
        <v>21</v>
      </c>
      <c r="E113" s="341"/>
      <c r="F113" s="272"/>
      <c r="G113" s="279"/>
      <c r="H113" s="272"/>
      <c r="I113" s="715">
        <f t="shared" ref="I113:I139" si="134">E113*G113</f>
        <v>0</v>
      </c>
      <c r="J113" s="282">
        <f t="shared" ref="J113:J139" si="135">H113+I113</f>
        <v>0</v>
      </c>
      <c r="K113" s="704"/>
      <c r="L113" s="326"/>
      <c r="M113" s="590"/>
      <c r="N113" s="585">
        <f t="shared" ref="N113:N139" si="136">L113*G113</f>
        <v>0</v>
      </c>
      <c r="O113" s="585">
        <f t="shared" ref="O113:O139" si="137">SUM(K113*F113)+(L113*G113)</f>
        <v>0</v>
      </c>
      <c r="P113" s="354"/>
      <c r="Q113" s="326"/>
      <c r="R113" s="590"/>
      <c r="S113" s="585">
        <f t="shared" ref="S113:S139" si="138">Q113*G113</f>
        <v>0</v>
      </c>
      <c r="T113" s="314">
        <f t="shared" ref="T113:T139" si="139">SUM(P113*F113)+(Q113*G113)</f>
        <v>0</v>
      </c>
      <c r="U113" s="354"/>
      <c r="V113" s="326"/>
      <c r="W113" s="590"/>
      <c r="X113" s="585">
        <f t="shared" ref="X113:X139" si="140">V113*G113</f>
        <v>0</v>
      </c>
      <c r="Y113" s="314">
        <f t="shared" ref="Y113:Y139" si="141">SUM(U113*F113)+(V113*G113)</f>
        <v>0</v>
      </c>
      <c r="AA113" s="23"/>
    </row>
    <row r="114" spans="1:27" s="106" customFormat="1" ht="14.15" customHeight="1" x14ac:dyDescent="0.35">
      <c r="A114" s="109" t="s">
        <v>1841</v>
      </c>
      <c r="B114" s="127" t="s">
        <v>219</v>
      </c>
      <c r="C114" s="111" t="s">
        <v>220</v>
      </c>
      <c r="D114" s="31" t="s">
        <v>21</v>
      </c>
      <c r="E114" s="341"/>
      <c r="F114" s="272"/>
      <c r="G114" s="279"/>
      <c r="H114" s="272"/>
      <c r="I114" s="715">
        <f t="shared" si="134"/>
        <v>0</v>
      </c>
      <c r="J114" s="282">
        <f t="shared" si="135"/>
        <v>0</v>
      </c>
      <c r="K114" s="704"/>
      <c r="L114" s="326"/>
      <c r="M114" s="590"/>
      <c r="N114" s="585">
        <f t="shared" si="136"/>
        <v>0</v>
      </c>
      <c r="O114" s="585">
        <f t="shared" si="137"/>
        <v>0</v>
      </c>
      <c r="P114" s="354"/>
      <c r="Q114" s="326"/>
      <c r="R114" s="590"/>
      <c r="S114" s="585">
        <f t="shared" si="138"/>
        <v>0</v>
      </c>
      <c r="T114" s="314">
        <f t="shared" si="139"/>
        <v>0</v>
      </c>
      <c r="U114" s="354"/>
      <c r="V114" s="326"/>
      <c r="W114" s="590"/>
      <c r="X114" s="585">
        <f t="shared" si="140"/>
        <v>0</v>
      </c>
      <c r="Y114" s="314">
        <f t="shared" si="141"/>
        <v>0</v>
      </c>
      <c r="AA114" s="23"/>
    </row>
    <row r="115" spans="1:27" s="106" customFormat="1" ht="14.15" customHeight="1" x14ac:dyDescent="0.35">
      <c r="A115" s="109" t="s">
        <v>1842</v>
      </c>
      <c r="B115" s="127" t="s">
        <v>219</v>
      </c>
      <c r="C115" s="111" t="s">
        <v>221</v>
      </c>
      <c r="D115" s="31" t="s">
        <v>21</v>
      </c>
      <c r="E115" s="341"/>
      <c r="F115" s="272"/>
      <c r="G115" s="279"/>
      <c r="H115" s="272"/>
      <c r="I115" s="715">
        <f t="shared" si="134"/>
        <v>0</v>
      </c>
      <c r="J115" s="282">
        <f t="shared" si="135"/>
        <v>0</v>
      </c>
      <c r="K115" s="704"/>
      <c r="L115" s="326"/>
      <c r="M115" s="590"/>
      <c r="N115" s="585">
        <f t="shared" si="136"/>
        <v>0</v>
      </c>
      <c r="O115" s="585">
        <f t="shared" si="137"/>
        <v>0</v>
      </c>
      <c r="P115" s="354"/>
      <c r="Q115" s="326"/>
      <c r="R115" s="590"/>
      <c r="S115" s="585">
        <f t="shared" si="138"/>
        <v>0</v>
      </c>
      <c r="T115" s="314">
        <f t="shared" si="139"/>
        <v>0</v>
      </c>
      <c r="U115" s="354"/>
      <c r="V115" s="326"/>
      <c r="W115" s="590"/>
      <c r="X115" s="585">
        <f t="shared" si="140"/>
        <v>0</v>
      </c>
      <c r="Y115" s="314">
        <f t="shared" si="141"/>
        <v>0</v>
      </c>
      <c r="AA115" s="23"/>
    </row>
    <row r="116" spans="1:27" s="106" customFormat="1" ht="14.15" customHeight="1" x14ac:dyDescent="0.35">
      <c r="A116" s="109" t="s">
        <v>1843</v>
      </c>
      <c r="B116" s="127" t="s">
        <v>222</v>
      </c>
      <c r="C116" s="111" t="s">
        <v>223</v>
      </c>
      <c r="D116" s="139" t="s">
        <v>21</v>
      </c>
      <c r="E116" s="343"/>
      <c r="F116" s="272"/>
      <c r="G116" s="279"/>
      <c r="H116" s="272"/>
      <c r="I116" s="715">
        <f t="shared" si="134"/>
        <v>0</v>
      </c>
      <c r="J116" s="282">
        <f t="shared" si="135"/>
        <v>0</v>
      </c>
      <c r="K116" s="704"/>
      <c r="L116" s="326"/>
      <c r="M116" s="590"/>
      <c r="N116" s="585">
        <f t="shared" si="136"/>
        <v>0</v>
      </c>
      <c r="O116" s="585">
        <f t="shared" si="137"/>
        <v>0</v>
      </c>
      <c r="P116" s="354"/>
      <c r="Q116" s="326"/>
      <c r="R116" s="590"/>
      <c r="S116" s="585">
        <f t="shared" si="138"/>
        <v>0</v>
      </c>
      <c r="T116" s="314">
        <f t="shared" si="139"/>
        <v>0</v>
      </c>
      <c r="U116" s="354"/>
      <c r="V116" s="326"/>
      <c r="W116" s="590"/>
      <c r="X116" s="585">
        <f t="shared" si="140"/>
        <v>0</v>
      </c>
      <c r="Y116" s="314">
        <f t="shared" si="141"/>
        <v>0</v>
      </c>
      <c r="AA116" s="23"/>
    </row>
    <row r="117" spans="1:27" s="106" customFormat="1" ht="14.15" customHeight="1" x14ac:dyDescent="0.35">
      <c r="A117" s="109" t="s">
        <v>1844</v>
      </c>
      <c r="B117" s="127" t="s">
        <v>222</v>
      </c>
      <c r="C117" s="111" t="s">
        <v>224</v>
      </c>
      <c r="D117" s="31" t="s">
        <v>21</v>
      </c>
      <c r="E117" s="341"/>
      <c r="F117" s="272"/>
      <c r="G117" s="279"/>
      <c r="H117" s="272"/>
      <c r="I117" s="715">
        <f t="shared" si="134"/>
        <v>0</v>
      </c>
      <c r="J117" s="282">
        <f t="shared" si="135"/>
        <v>0</v>
      </c>
      <c r="K117" s="704"/>
      <c r="L117" s="326"/>
      <c r="M117" s="590"/>
      <c r="N117" s="585">
        <f t="shared" si="136"/>
        <v>0</v>
      </c>
      <c r="O117" s="585">
        <f t="shared" si="137"/>
        <v>0</v>
      </c>
      <c r="P117" s="354"/>
      <c r="Q117" s="326"/>
      <c r="R117" s="590"/>
      <c r="S117" s="585">
        <f t="shared" si="138"/>
        <v>0</v>
      </c>
      <c r="T117" s="314">
        <f t="shared" si="139"/>
        <v>0</v>
      </c>
      <c r="U117" s="354"/>
      <c r="V117" s="326"/>
      <c r="W117" s="590"/>
      <c r="X117" s="585">
        <f t="shared" si="140"/>
        <v>0</v>
      </c>
      <c r="Y117" s="314">
        <f t="shared" si="141"/>
        <v>0</v>
      </c>
      <c r="AA117" s="23"/>
    </row>
    <row r="118" spans="1:27" s="106" customFormat="1" ht="14.15" customHeight="1" x14ac:dyDescent="0.35">
      <c r="A118" s="109" t="s">
        <v>1845</v>
      </c>
      <c r="B118" s="127" t="s">
        <v>222</v>
      </c>
      <c r="C118" s="111" t="s">
        <v>225</v>
      </c>
      <c r="D118" s="31" t="s">
        <v>21</v>
      </c>
      <c r="E118" s="341"/>
      <c r="F118" s="272"/>
      <c r="G118" s="281"/>
      <c r="H118" s="272"/>
      <c r="I118" s="715">
        <f t="shared" si="134"/>
        <v>0</v>
      </c>
      <c r="J118" s="282">
        <f t="shared" si="135"/>
        <v>0</v>
      </c>
      <c r="K118" s="704"/>
      <c r="L118" s="326"/>
      <c r="M118" s="590"/>
      <c r="N118" s="585">
        <f t="shared" si="136"/>
        <v>0</v>
      </c>
      <c r="O118" s="585">
        <f t="shared" si="137"/>
        <v>0</v>
      </c>
      <c r="P118" s="354"/>
      <c r="Q118" s="326"/>
      <c r="R118" s="590"/>
      <c r="S118" s="585">
        <f t="shared" si="138"/>
        <v>0</v>
      </c>
      <c r="T118" s="314">
        <f t="shared" si="139"/>
        <v>0</v>
      </c>
      <c r="U118" s="354"/>
      <c r="V118" s="326"/>
      <c r="W118" s="590"/>
      <c r="X118" s="585">
        <f t="shared" si="140"/>
        <v>0</v>
      </c>
      <c r="Y118" s="314">
        <f t="shared" si="141"/>
        <v>0</v>
      </c>
      <c r="AA118" s="23"/>
    </row>
    <row r="119" spans="1:27" s="106" customFormat="1" ht="14.15" customHeight="1" x14ac:dyDescent="0.35">
      <c r="A119" s="109" t="s">
        <v>1846</v>
      </c>
      <c r="B119" s="127" t="s">
        <v>226</v>
      </c>
      <c r="C119" s="111" t="s">
        <v>227</v>
      </c>
      <c r="D119" s="31" t="s">
        <v>21</v>
      </c>
      <c r="E119" s="341"/>
      <c r="F119" s="272"/>
      <c r="G119" s="281"/>
      <c r="H119" s="272"/>
      <c r="I119" s="715">
        <f t="shared" si="134"/>
        <v>0</v>
      </c>
      <c r="J119" s="282">
        <f t="shared" si="135"/>
        <v>0</v>
      </c>
      <c r="K119" s="704"/>
      <c r="L119" s="326"/>
      <c r="M119" s="590"/>
      <c r="N119" s="585">
        <f t="shared" si="136"/>
        <v>0</v>
      </c>
      <c r="O119" s="585">
        <f t="shared" si="137"/>
        <v>0</v>
      </c>
      <c r="P119" s="354"/>
      <c r="Q119" s="326"/>
      <c r="R119" s="590"/>
      <c r="S119" s="585">
        <f t="shared" si="138"/>
        <v>0</v>
      </c>
      <c r="T119" s="314">
        <f t="shared" si="139"/>
        <v>0</v>
      </c>
      <c r="U119" s="354"/>
      <c r="V119" s="326"/>
      <c r="W119" s="590"/>
      <c r="X119" s="585">
        <f t="shared" si="140"/>
        <v>0</v>
      </c>
      <c r="Y119" s="314">
        <f t="shared" si="141"/>
        <v>0</v>
      </c>
      <c r="AA119" s="23"/>
    </row>
    <row r="120" spans="1:27" s="106" customFormat="1" ht="14.15" customHeight="1" x14ac:dyDescent="0.35">
      <c r="A120" s="109" t="s">
        <v>1847</v>
      </c>
      <c r="B120" s="127" t="s">
        <v>226</v>
      </c>
      <c r="C120" s="111" t="s">
        <v>228</v>
      </c>
      <c r="D120" s="31" t="s">
        <v>21</v>
      </c>
      <c r="E120" s="341"/>
      <c r="F120" s="272"/>
      <c r="G120" s="281"/>
      <c r="H120" s="272"/>
      <c r="I120" s="715">
        <f t="shared" si="134"/>
        <v>0</v>
      </c>
      <c r="J120" s="282">
        <f t="shared" si="135"/>
        <v>0</v>
      </c>
      <c r="K120" s="704"/>
      <c r="L120" s="326"/>
      <c r="M120" s="590"/>
      <c r="N120" s="585">
        <f t="shared" si="136"/>
        <v>0</v>
      </c>
      <c r="O120" s="585">
        <f t="shared" si="137"/>
        <v>0</v>
      </c>
      <c r="P120" s="354"/>
      <c r="Q120" s="326"/>
      <c r="R120" s="590"/>
      <c r="S120" s="585">
        <f t="shared" si="138"/>
        <v>0</v>
      </c>
      <c r="T120" s="314">
        <f t="shared" si="139"/>
        <v>0</v>
      </c>
      <c r="U120" s="354"/>
      <c r="V120" s="326"/>
      <c r="W120" s="590"/>
      <c r="X120" s="585">
        <f t="shared" si="140"/>
        <v>0</v>
      </c>
      <c r="Y120" s="314">
        <f t="shared" si="141"/>
        <v>0</v>
      </c>
      <c r="AA120" s="23"/>
    </row>
    <row r="121" spans="1:27" s="106" customFormat="1" ht="14.15" customHeight="1" x14ac:dyDescent="0.35">
      <c r="A121" s="109" t="s">
        <v>1848</v>
      </c>
      <c r="B121" s="127" t="s">
        <v>226</v>
      </c>
      <c r="C121" s="111" t="s">
        <v>229</v>
      </c>
      <c r="D121" s="31" t="s">
        <v>21</v>
      </c>
      <c r="E121" s="341"/>
      <c r="F121" s="272"/>
      <c r="G121" s="281"/>
      <c r="H121" s="272"/>
      <c r="I121" s="715">
        <f t="shared" si="134"/>
        <v>0</v>
      </c>
      <c r="J121" s="282">
        <f t="shared" si="135"/>
        <v>0</v>
      </c>
      <c r="K121" s="704"/>
      <c r="L121" s="326"/>
      <c r="M121" s="590"/>
      <c r="N121" s="585">
        <f t="shared" si="136"/>
        <v>0</v>
      </c>
      <c r="O121" s="585">
        <f t="shared" si="137"/>
        <v>0</v>
      </c>
      <c r="P121" s="354"/>
      <c r="Q121" s="326"/>
      <c r="R121" s="590"/>
      <c r="S121" s="585">
        <f t="shared" si="138"/>
        <v>0</v>
      </c>
      <c r="T121" s="314">
        <f t="shared" si="139"/>
        <v>0</v>
      </c>
      <c r="U121" s="354"/>
      <c r="V121" s="326"/>
      <c r="W121" s="590"/>
      <c r="X121" s="585">
        <f t="shared" si="140"/>
        <v>0</v>
      </c>
      <c r="Y121" s="314">
        <f t="shared" si="141"/>
        <v>0</v>
      </c>
      <c r="AA121" s="23"/>
    </row>
    <row r="122" spans="1:27" s="106" customFormat="1" ht="14.15" customHeight="1" x14ac:dyDescent="0.35">
      <c r="A122" s="109" t="s">
        <v>1849</v>
      </c>
      <c r="B122" s="127" t="s">
        <v>230</v>
      </c>
      <c r="C122" s="111" t="s">
        <v>231</v>
      </c>
      <c r="D122" s="31" t="s">
        <v>21</v>
      </c>
      <c r="E122" s="341"/>
      <c r="F122" s="272"/>
      <c r="G122" s="281"/>
      <c r="H122" s="272"/>
      <c r="I122" s="715">
        <f t="shared" si="134"/>
        <v>0</v>
      </c>
      <c r="J122" s="282">
        <f t="shared" si="135"/>
        <v>0</v>
      </c>
      <c r="K122" s="704"/>
      <c r="L122" s="326"/>
      <c r="M122" s="590"/>
      <c r="N122" s="585">
        <f t="shared" si="136"/>
        <v>0</v>
      </c>
      <c r="O122" s="585">
        <f t="shared" si="137"/>
        <v>0</v>
      </c>
      <c r="P122" s="354"/>
      <c r="Q122" s="326"/>
      <c r="R122" s="590"/>
      <c r="S122" s="585">
        <f t="shared" si="138"/>
        <v>0</v>
      </c>
      <c r="T122" s="314">
        <f t="shared" si="139"/>
        <v>0</v>
      </c>
      <c r="U122" s="354"/>
      <c r="V122" s="326"/>
      <c r="W122" s="590"/>
      <c r="X122" s="585">
        <f t="shared" si="140"/>
        <v>0</v>
      </c>
      <c r="Y122" s="314">
        <f t="shared" si="141"/>
        <v>0</v>
      </c>
      <c r="AA122" s="23"/>
    </row>
    <row r="123" spans="1:27" s="106" customFormat="1" ht="14.15" customHeight="1" x14ac:dyDescent="0.35">
      <c r="A123" s="109" t="s">
        <v>1850</v>
      </c>
      <c r="B123" s="127" t="s">
        <v>230</v>
      </c>
      <c r="C123" s="111" t="s">
        <v>232</v>
      </c>
      <c r="D123" s="31" t="s">
        <v>21</v>
      </c>
      <c r="E123" s="341"/>
      <c r="F123" s="272"/>
      <c r="G123" s="281"/>
      <c r="H123" s="272"/>
      <c r="I123" s="715">
        <f t="shared" si="134"/>
        <v>0</v>
      </c>
      <c r="J123" s="282">
        <f t="shared" si="135"/>
        <v>0</v>
      </c>
      <c r="K123" s="704"/>
      <c r="L123" s="326"/>
      <c r="M123" s="590"/>
      <c r="N123" s="585">
        <f t="shared" si="136"/>
        <v>0</v>
      </c>
      <c r="O123" s="585">
        <f t="shared" si="137"/>
        <v>0</v>
      </c>
      <c r="P123" s="354"/>
      <c r="Q123" s="326"/>
      <c r="R123" s="590"/>
      <c r="S123" s="585">
        <f t="shared" si="138"/>
        <v>0</v>
      </c>
      <c r="T123" s="314">
        <f t="shared" si="139"/>
        <v>0</v>
      </c>
      <c r="U123" s="354"/>
      <c r="V123" s="326"/>
      <c r="W123" s="590"/>
      <c r="X123" s="585">
        <f t="shared" si="140"/>
        <v>0</v>
      </c>
      <c r="Y123" s="314">
        <f t="shared" si="141"/>
        <v>0</v>
      </c>
      <c r="AA123" s="23"/>
    </row>
    <row r="124" spans="1:27" s="106" customFormat="1" ht="14.15" customHeight="1" x14ac:dyDescent="0.35">
      <c r="A124" s="109" t="s">
        <v>1851</v>
      </c>
      <c r="B124" s="127" t="s">
        <v>230</v>
      </c>
      <c r="C124" s="111" t="s">
        <v>233</v>
      </c>
      <c r="D124" s="31" t="s">
        <v>21</v>
      </c>
      <c r="E124" s="341"/>
      <c r="F124" s="272"/>
      <c r="G124" s="281"/>
      <c r="H124" s="272"/>
      <c r="I124" s="715">
        <f t="shared" si="134"/>
        <v>0</v>
      </c>
      <c r="J124" s="282">
        <f t="shared" si="135"/>
        <v>0</v>
      </c>
      <c r="K124" s="704"/>
      <c r="L124" s="326"/>
      <c r="M124" s="590"/>
      <c r="N124" s="585">
        <f t="shared" si="136"/>
        <v>0</v>
      </c>
      <c r="O124" s="585">
        <f t="shared" si="137"/>
        <v>0</v>
      </c>
      <c r="P124" s="354"/>
      <c r="Q124" s="326"/>
      <c r="R124" s="590"/>
      <c r="S124" s="585">
        <f t="shared" si="138"/>
        <v>0</v>
      </c>
      <c r="T124" s="314">
        <f t="shared" si="139"/>
        <v>0</v>
      </c>
      <c r="U124" s="354"/>
      <c r="V124" s="326"/>
      <c r="W124" s="590"/>
      <c r="X124" s="585">
        <f t="shared" si="140"/>
        <v>0</v>
      </c>
      <c r="Y124" s="314">
        <f t="shared" si="141"/>
        <v>0</v>
      </c>
      <c r="AA124" s="23"/>
    </row>
    <row r="125" spans="1:27" s="106" customFormat="1" ht="14.15" customHeight="1" x14ac:dyDescent="0.35">
      <c r="A125" s="109" t="s">
        <v>1852</v>
      </c>
      <c r="B125" s="127" t="s">
        <v>230</v>
      </c>
      <c r="C125" s="111" t="s">
        <v>234</v>
      </c>
      <c r="D125" s="31" t="s">
        <v>21</v>
      </c>
      <c r="E125" s="341"/>
      <c r="F125" s="272"/>
      <c r="G125" s="281"/>
      <c r="H125" s="272"/>
      <c r="I125" s="715">
        <f t="shared" si="134"/>
        <v>0</v>
      </c>
      <c r="J125" s="282">
        <f t="shared" si="135"/>
        <v>0</v>
      </c>
      <c r="K125" s="704"/>
      <c r="L125" s="326"/>
      <c r="M125" s="590"/>
      <c r="N125" s="585">
        <f t="shared" si="136"/>
        <v>0</v>
      </c>
      <c r="O125" s="585">
        <f t="shared" si="137"/>
        <v>0</v>
      </c>
      <c r="P125" s="354"/>
      <c r="Q125" s="326"/>
      <c r="R125" s="590"/>
      <c r="S125" s="585">
        <f t="shared" si="138"/>
        <v>0</v>
      </c>
      <c r="T125" s="314">
        <f t="shared" si="139"/>
        <v>0</v>
      </c>
      <c r="U125" s="354"/>
      <c r="V125" s="326"/>
      <c r="W125" s="590"/>
      <c r="X125" s="585">
        <f t="shared" si="140"/>
        <v>0</v>
      </c>
      <c r="Y125" s="314">
        <f t="shared" si="141"/>
        <v>0</v>
      </c>
      <c r="AA125" s="23"/>
    </row>
    <row r="126" spans="1:27" s="106" customFormat="1" ht="14.15" customHeight="1" x14ac:dyDescent="0.35">
      <c r="A126" s="109" t="s">
        <v>1853</v>
      </c>
      <c r="B126" s="127" t="s">
        <v>235</v>
      </c>
      <c r="C126" s="111" t="s">
        <v>236</v>
      </c>
      <c r="D126" s="31" t="s">
        <v>21</v>
      </c>
      <c r="E126" s="341"/>
      <c r="F126" s="272"/>
      <c r="G126" s="281"/>
      <c r="H126" s="272"/>
      <c r="I126" s="715">
        <f t="shared" si="134"/>
        <v>0</v>
      </c>
      <c r="J126" s="282">
        <f t="shared" si="135"/>
        <v>0</v>
      </c>
      <c r="K126" s="704"/>
      <c r="L126" s="326"/>
      <c r="M126" s="590"/>
      <c r="N126" s="585">
        <f t="shared" si="136"/>
        <v>0</v>
      </c>
      <c r="O126" s="585">
        <f t="shared" si="137"/>
        <v>0</v>
      </c>
      <c r="P126" s="354"/>
      <c r="Q126" s="326"/>
      <c r="R126" s="590"/>
      <c r="S126" s="585">
        <f t="shared" si="138"/>
        <v>0</v>
      </c>
      <c r="T126" s="314">
        <f t="shared" si="139"/>
        <v>0</v>
      </c>
      <c r="U126" s="354"/>
      <c r="V126" s="326"/>
      <c r="W126" s="590"/>
      <c r="X126" s="585">
        <f t="shared" si="140"/>
        <v>0</v>
      </c>
      <c r="Y126" s="314">
        <f t="shared" si="141"/>
        <v>0</v>
      </c>
      <c r="AA126" s="23"/>
    </row>
    <row r="127" spans="1:27" s="106" customFormat="1" ht="14.15" customHeight="1" x14ac:dyDescent="0.35">
      <c r="A127" s="109" t="s">
        <v>1854</v>
      </c>
      <c r="B127" s="127" t="s">
        <v>235</v>
      </c>
      <c r="C127" s="111" t="s">
        <v>237</v>
      </c>
      <c r="D127" s="31" t="s">
        <v>21</v>
      </c>
      <c r="E127" s="341"/>
      <c r="F127" s="272"/>
      <c r="G127" s="281"/>
      <c r="H127" s="272"/>
      <c r="I127" s="715">
        <f t="shared" si="134"/>
        <v>0</v>
      </c>
      <c r="J127" s="282">
        <f t="shared" si="135"/>
        <v>0</v>
      </c>
      <c r="K127" s="704"/>
      <c r="L127" s="326"/>
      <c r="M127" s="590"/>
      <c r="N127" s="585">
        <f t="shared" si="136"/>
        <v>0</v>
      </c>
      <c r="O127" s="585">
        <f t="shared" si="137"/>
        <v>0</v>
      </c>
      <c r="P127" s="354"/>
      <c r="Q127" s="326"/>
      <c r="R127" s="590"/>
      <c r="S127" s="585">
        <f t="shared" si="138"/>
        <v>0</v>
      </c>
      <c r="T127" s="314">
        <f t="shared" si="139"/>
        <v>0</v>
      </c>
      <c r="U127" s="354"/>
      <c r="V127" s="326"/>
      <c r="W127" s="590"/>
      <c r="X127" s="585">
        <f t="shared" si="140"/>
        <v>0</v>
      </c>
      <c r="Y127" s="314">
        <f t="shared" si="141"/>
        <v>0</v>
      </c>
      <c r="AA127" s="23"/>
    </row>
    <row r="128" spans="1:27" s="106" customFormat="1" ht="14.15" customHeight="1" x14ac:dyDescent="0.35">
      <c r="A128" s="109" t="s">
        <v>1855</v>
      </c>
      <c r="B128" s="127" t="s">
        <v>235</v>
      </c>
      <c r="C128" s="111" t="s">
        <v>238</v>
      </c>
      <c r="D128" s="31" t="s">
        <v>21</v>
      </c>
      <c r="E128" s="341"/>
      <c r="F128" s="272"/>
      <c r="G128" s="281"/>
      <c r="H128" s="272"/>
      <c r="I128" s="715">
        <f t="shared" si="134"/>
        <v>0</v>
      </c>
      <c r="J128" s="282">
        <f t="shared" si="135"/>
        <v>0</v>
      </c>
      <c r="K128" s="704"/>
      <c r="L128" s="326"/>
      <c r="M128" s="590"/>
      <c r="N128" s="585">
        <f t="shared" si="136"/>
        <v>0</v>
      </c>
      <c r="O128" s="585">
        <f t="shared" si="137"/>
        <v>0</v>
      </c>
      <c r="P128" s="354"/>
      <c r="Q128" s="326"/>
      <c r="R128" s="590"/>
      <c r="S128" s="585">
        <f t="shared" si="138"/>
        <v>0</v>
      </c>
      <c r="T128" s="314">
        <f t="shared" si="139"/>
        <v>0</v>
      </c>
      <c r="U128" s="354"/>
      <c r="V128" s="326"/>
      <c r="W128" s="590"/>
      <c r="X128" s="585">
        <f t="shared" si="140"/>
        <v>0</v>
      </c>
      <c r="Y128" s="314">
        <f t="shared" si="141"/>
        <v>0</v>
      </c>
      <c r="AA128" s="23"/>
    </row>
    <row r="129" spans="1:27" s="106" customFormat="1" ht="14.15" customHeight="1" x14ac:dyDescent="0.35">
      <c r="A129" s="109" t="s">
        <v>1856</v>
      </c>
      <c r="B129" s="127" t="s">
        <v>239</v>
      </c>
      <c r="C129" s="111" t="s">
        <v>240</v>
      </c>
      <c r="D129" s="31" t="s">
        <v>21</v>
      </c>
      <c r="E129" s="341"/>
      <c r="F129" s="272"/>
      <c r="G129" s="281"/>
      <c r="H129" s="272"/>
      <c r="I129" s="715">
        <f t="shared" si="134"/>
        <v>0</v>
      </c>
      <c r="J129" s="282">
        <f t="shared" si="135"/>
        <v>0</v>
      </c>
      <c r="K129" s="704"/>
      <c r="L129" s="326"/>
      <c r="M129" s="590"/>
      <c r="N129" s="585">
        <f t="shared" si="136"/>
        <v>0</v>
      </c>
      <c r="O129" s="585">
        <f t="shared" si="137"/>
        <v>0</v>
      </c>
      <c r="P129" s="354"/>
      <c r="Q129" s="326"/>
      <c r="R129" s="590"/>
      <c r="S129" s="585">
        <f t="shared" si="138"/>
        <v>0</v>
      </c>
      <c r="T129" s="314">
        <f t="shared" si="139"/>
        <v>0</v>
      </c>
      <c r="U129" s="354"/>
      <c r="V129" s="326"/>
      <c r="W129" s="590"/>
      <c r="X129" s="585">
        <f t="shared" si="140"/>
        <v>0</v>
      </c>
      <c r="Y129" s="314">
        <f t="shared" si="141"/>
        <v>0</v>
      </c>
      <c r="AA129" s="23"/>
    </row>
    <row r="130" spans="1:27" s="106" customFormat="1" ht="14.15" customHeight="1" x14ac:dyDescent="0.35">
      <c r="A130" s="109" t="s">
        <v>1857</v>
      </c>
      <c r="B130" s="127" t="s">
        <v>239</v>
      </c>
      <c r="C130" s="111" t="s">
        <v>241</v>
      </c>
      <c r="D130" s="31" t="s">
        <v>21</v>
      </c>
      <c r="E130" s="341"/>
      <c r="F130" s="272"/>
      <c r="G130" s="281"/>
      <c r="H130" s="272"/>
      <c r="I130" s="715">
        <f t="shared" si="134"/>
        <v>0</v>
      </c>
      <c r="J130" s="282">
        <f t="shared" si="135"/>
        <v>0</v>
      </c>
      <c r="K130" s="704"/>
      <c r="L130" s="326"/>
      <c r="M130" s="590"/>
      <c r="N130" s="585">
        <f t="shared" si="136"/>
        <v>0</v>
      </c>
      <c r="O130" s="585">
        <f t="shared" si="137"/>
        <v>0</v>
      </c>
      <c r="P130" s="354"/>
      <c r="Q130" s="326"/>
      <c r="R130" s="590"/>
      <c r="S130" s="585">
        <f t="shared" si="138"/>
        <v>0</v>
      </c>
      <c r="T130" s="314">
        <f t="shared" si="139"/>
        <v>0</v>
      </c>
      <c r="U130" s="354"/>
      <c r="V130" s="326"/>
      <c r="W130" s="590"/>
      <c r="X130" s="585">
        <f t="shared" si="140"/>
        <v>0</v>
      </c>
      <c r="Y130" s="314">
        <f t="shared" si="141"/>
        <v>0</v>
      </c>
      <c r="AA130" s="23"/>
    </row>
    <row r="131" spans="1:27" s="106" customFormat="1" ht="14.15" customHeight="1" x14ac:dyDescent="0.35">
      <c r="A131" s="109" t="s">
        <v>1858</v>
      </c>
      <c r="B131" s="127" t="s">
        <v>239</v>
      </c>
      <c r="C131" s="111" t="s">
        <v>242</v>
      </c>
      <c r="D131" s="31" t="s">
        <v>21</v>
      </c>
      <c r="E131" s="341"/>
      <c r="F131" s="272"/>
      <c r="G131" s="281"/>
      <c r="H131" s="272"/>
      <c r="I131" s="715">
        <f t="shared" si="134"/>
        <v>0</v>
      </c>
      <c r="J131" s="282">
        <f t="shared" si="135"/>
        <v>0</v>
      </c>
      <c r="K131" s="704"/>
      <c r="L131" s="326"/>
      <c r="M131" s="590"/>
      <c r="N131" s="585">
        <f t="shared" si="136"/>
        <v>0</v>
      </c>
      <c r="O131" s="585">
        <f t="shared" si="137"/>
        <v>0</v>
      </c>
      <c r="P131" s="354"/>
      <c r="Q131" s="326"/>
      <c r="R131" s="590"/>
      <c r="S131" s="585">
        <f t="shared" si="138"/>
        <v>0</v>
      </c>
      <c r="T131" s="314">
        <f t="shared" si="139"/>
        <v>0</v>
      </c>
      <c r="U131" s="354"/>
      <c r="V131" s="326"/>
      <c r="W131" s="590"/>
      <c r="X131" s="585">
        <f t="shared" si="140"/>
        <v>0</v>
      </c>
      <c r="Y131" s="314">
        <f t="shared" si="141"/>
        <v>0</v>
      </c>
      <c r="AA131" s="23"/>
    </row>
    <row r="132" spans="1:27" ht="14.15" customHeight="1" x14ac:dyDescent="0.35">
      <c r="A132" s="109" t="s">
        <v>1859</v>
      </c>
      <c r="B132" s="128" t="s">
        <v>1003</v>
      </c>
      <c r="C132" s="111" t="s">
        <v>243</v>
      </c>
      <c r="D132" s="31" t="s">
        <v>21</v>
      </c>
      <c r="E132" s="341"/>
      <c r="F132" s="272"/>
      <c r="G132" s="281"/>
      <c r="H132" s="272"/>
      <c r="I132" s="715">
        <f t="shared" si="134"/>
        <v>0</v>
      </c>
      <c r="J132" s="282">
        <f t="shared" si="135"/>
        <v>0</v>
      </c>
      <c r="K132" s="704"/>
      <c r="L132" s="329"/>
      <c r="M132" s="590"/>
      <c r="N132" s="585">
        <f t="shared" si="136"/>
        <v>0</v>
      </c>
      <c r="O132" s="585">
        <f t="shared" si="137"/>
        <v>0</v>
      </c>
      <c r="P132" s="354"/>
      <c r="Q132" s="326"/>
      <c r="R132" s="590"/>
      <c r="S132" s="585">
        <f t="shared" si="138"/>
        <v>0</v>
      </c>
      <c r="T132" s="314">
        <f t="shared" si="139"/>
        <v>0</v>
      </c>
      <c r="U132" s="354"/>
      <c r="V132" s="326"/>
      <c r="W132" s="590"/>
      <c r="X132" s="585">
        <f t="shared" si="140"/>
        <v>0</v>
      </c>
      <c r="Y132" s="314">
        <f t="shared" si="141"/>
        <v>0</v>
      </c>
      <c r="AA132" s="23"/>
    </row>
    <row r="133" spans="1:27" ht="14.15" customHeight="1" x14ac:dyDescent="0.35">
      <c r="A133" s="109" t="s">
        <v>1860</v>
      </c>
      <c r="B133" s="128" t="s">
        <v>1003</v>
      </c>
      <c r="C133" s="111" t="s">
        <v>244</v>
      </c>
      <c r="D133" s="31" t="s">
        <v>21</v>
      </c>
      <c r="E133" s="341"/>
      <c r="F133" s="272"/>
      <c r="G133" s="281"/>
      <c r="H133" s="272"/>
      <c r="I133" s="715">
        <f t="shared" si="134"/>
        <v>0</v>
      </c>
      <c r="J133" s="282">
        <f t="shared" si="135"/>
        <v>0</v>
      </c>
      <c r="K133" s="704"/>
      <c r="L133" s="329"/>
      <c r="M133" s="590"/>
      <c r="N133" s="585">
        <f t="shared" si="136"/>
        <v>0</v>
      </c>
      <c r="O133" s="585">
        <f t="shared" si="137"/>
        <v>0</v>
      </c>
      <c r="P133" s="354"/>
      <c r="Q133" s="326"/>
      <c r="R133" s="590"/>
      <c r="S133" s="585">
        <f t="shared" si="138"/>
        <v>0</v>
      </c>
      <c r="T133" s="314">
        <f t="shared" si="139"/>
        <v>0</v>
      </c>
      <c r="U133" s="354"/>
      <c r="V133" s="326"/>
      <c r="W133" s="590"/>
      <c r="X133" s="585">
        <f t="shared" si="140"/>
        <v>0</v>
      </c>
      <c r="Y133" s="314">
        <f t="shared" si="141"/>
        <v>0</v>
      </c>
    </row>
    <row r="134" spans="1:27" ht="14.15" customHeight="1" x14ac:dyDescent="0.35">
      <c r="A134" s="109" t="s">
        <v>1861</v>
      </c>
      <c r="B134" s="128" t="s">
        <v>1003</v>
      </c>
      <c r="C134" s="111" t="s">
        <v>245</v>
      </c>
      <c r="D134" s="31" t="s">
        <v>21</v>
      </c>
      <c r="E134" s="341"/>
      <c r="F134" s="272"/>
      <c r="G134" s="281"/>
      <c r="H134" s="272"/>
      <c r="I134" s="715">
        <f t="shared" si="134"/>
        <v>0</v>
      </c>
      <c r="J134" s="282">
        <f t="shared" si="135"/>
        <v>0</v>
      </c>
      <c r="K134" s="704"/>
      <c r="L134" s="329"/>
      <c r="M134" s="590"/>
      <c r="N134" s="585">
        <f t="shared" si="136"/>
        <v>0</v>
      </c>
      <c r="O134" s="585">
        <f t="shared" si="137"/>
        <v>0</v>
      </c>
      <c r="P134" s="354"/>
      <c r="Q134" s="326"/>
      <c r="R134" s="590"/>
      <c r="S134" s="585">
        <f t="shared" si="138"/>
        <v>0</v>
      </c>
      <c r="T134" s="314">
        <f t="shared" si="139"/>
        <v>0</v>
      </c>
      <c r="U134" s="354"/>
      <c r="V134" s="326"/>
      <c r="W134" s="590"/>
      <c r="X134" s="585">
        <f t="shared" si="140"/>
        <v>0</v>
      </c>
      <c r="Y134" s="314">
        <f t="shared" si="141"/>
        <v>0</v>
      </c>
    </row>
    <row r="135" spans="1:27" ht="14.15" customHeight="1" x14ac:dyDescent="0.35">
      <c r="A135" s="109" t="s">
        <v>1862</v>
      </c>
      <c r="B135" s="128" t="s">
        <v>1006</v>
      </c>
      <c r="C135" s="111" t="s">
        <v>997</v>
      </c>
      <c r="D135" s="31" t="s">
        <v>21</v>
      </c>
      <c r="E135" s="341"/>
      <c r="F135" s="272"/>
      <c r="G135" s="281"/>
      <c r="H135" s="272"/>
      <c r="I135" s="715">
        <f t="shared" si="134"/>
        <v>0</v>
      </c>
      <c r="J135" s="282">
        <f t="shared" si="135"/>
        <v>0</v>
      </c>
      <c r="K135" s="704"/>
      <c r="L135" s="329"/>
      <c r="M135" s="590"/>
      <c r="N135" s="585">
        <f t="shared" si="136"/>
        <v>0</v>
      </c>
      <c r="O135" s="585">
        <f t="shared" si="137"/>
        <v>0</v>
      </c>
      <c r="P135" s="354"/>
      <c r="Q135" s="326"/>
      <c r="R135" s="590"/>
      <c r="S135" s="585">
        <f t="shared" si="138"/>
        <v>0</v>
      </c>
      <c r="T135" s="314">
        <f t="shared" si="139"/>
        <v>0</v>
      </c>
      <c r="U135" s="354"/>
      <c r="V135" s="326"/>
      <c r="W135" s="590"/>
      <c r="X135" s="585">
        <f t="shared" si="140"/>
        <v>0</v>
      </c>
      <c r="Y135" s="314">
        <f t="shared" si="141"/>
        <v>0</v>
      </c>
    </row>
    <row r="136" spans="1:27" ht="14.15" customHeight="1" x14ac:dyDescent="0.35">
      <c r="A136" s="109" t="s">
        <v>1863</v>
      </c>
      <c r="B136" s="128" t="s">
        <v>1004</v>
      </c>
      <c r="C136" s="111" t="s">
        <v>998</v>
      </c>
      <c r="D136" s="31" t="s">
        <v>21</v>
      </c>
      <c r="E136" s="341"/>
      <c r="F136" s="272"/>
      <c r="G136" s="281"/>
      <c r="H136" s="272"/>
      <c r="I136" s="715">
        <f t="shared" si="134"/>
        <v>0</v>
      </c>
      <c r="J136" s="282">
        <f t="shared" si="135"/>
        <v>0</v>
      </c>
      <c r="K136" s="704"/>
      <c r="L136" s="329"/>
      <c r="M136" s="590"/>
      <c r="N136" s="585">
        <f t="shared" si="136"/>
        <v>0</v>
      </c>
      <c r="O136" s="585">
        <f t="shared" si="137"/>
        <v>0</v>
      </c>
      <c r="P136" s="354"/>
      <c r="Q136" s="326"/>
      <c r="R136" s="590"/>
      <c r="S136" s="585">
        <f t="shared" si="138"/>
        <v>0</v>
      </c>
      <c r="T136" s="314">
        <f t="shared" si="139"/>
        <v>0</v>
      </c>
      <c r="U136" s="354"/>
      <c r="V136" s="326"/>
      <c r="W136" s="590"/>
      <c r="X136" s="585">
        <f t="shared" si="140"/>
        <v>0</v>
      </c>
      <c r="Y136" s="314">
        <f t="shared" si="141"/>
        <v>0</v>
      </c>
    </row>
    <row r="137" spans="1:27" ht="14.15" customHeight="1" x14ac:dyDescent="0.35">
      <c r="A137" s="109" t="s">
        <v>1864</v>
      </c>
      <c r="B137" s="128" t="s">
        <v>1004</v>
      </c>
      <c r="C137" s="111" t="s">
        <v>999</v>
      </c>
      <c r="D137" s="31" t="s">
        <v>21</v>
      </c>
      <c r="E137" s="341"/>
      <c r="F137" s="272"/>
      <c r="G137" s="281"/>
      <c r="H137" s="272"/>
      <c r="I137" s="715">
        <f t="shared" si="134"/>
        <v>0</v>
      </c>
      <c r="J137" s="282">
        <f t="shared" si="135"/>
        <v>0</v>
      </c>
      <c r="K137" s="704"/>
      <c r="L137" s="329"/>
      <c r="M137" s="590"/>
      <c r="N137" s="585">
        <f t="shared" si="136"/>
        <v>0</v>
      </c>
      <c r="O137" s="585">
        <f t="shared" si="137"/>
        <v>0</v>
      </c>
      <c r="P137" s="354"/>
      <c r="Q137" s="326"/>
      <c r="R137" s="590"/>
      <c r="S137" s="585">
        <f t="shared" si="138"/>
        <v>0</v>
      </c>
      <c r="T137" s="314">
        <f t="shared" si="139"/>
        <v>0</v>
      </c>
      <c r="U137" s="354"/>
      <c r="V137" s="326"/>
      <c r="W137" s="590"/>
      <c r="X137" s="585">
        <f t="shared" si="140"/>
        <v>0</v>
      </c>
      <c r="Y137" s="314">
        <f t="shared" si="141"/>
        <v>0</v>
      </c>
    </row>
    <row r="138" spans="1:27" ht="14.15" customHeight="1" x14ac:dyDescent="0.35">
      <c r="A138" s="109" t="s">
        <v>1865</v>
      </c>
      <c r="B138" s="128" t="s">
        <v>1005</v>
      </c>
      <c r="C138" s="111" t="s">
        <v>1000</v>
      </c>
      <c r="D138" s="31" t="s">
        <v>21</v>
      </c>
      <c r="E138" s="341"/>
      <c r="F138" s="272"/>
      <c r="G138" s="281"/>
      <c r="H138" s="272"/>
      <c r="I138" s="715">
        <f t="shared" si="134"/>
        <v>0</v>
      </c>
      <c r="J138" s="282">
        <f t="shared" si="135"/>
        <v>0</v>
      </c>
      <c r="K138" s="704"/>
      <c r="L138" s="329"/>
      <c r="M138" s="590"/>
      <c r="N138" s="585">
        <f t="shared" si="136"/>
        <v>0</v>
      </c>
      <c r="O138" s="585">
        <f t="shared" si="137"/>
        <v>0</v>
      </c>
      <c r="P138" s="354"/>
      <c r="Q138" s="326"/>
      <c r="R138" s="590"/>
      <c r="S138" s="585">
        <f t="shared" si="138"/>
        <v>0</v>
      </c>
      <c r="T138" s="314">
        <f t="shared" si="139"/>
        <v>0</v>
      </c>
      <c r="U138" s="354"/>
      <c r="V138" s="326"/>
      <c r="W138" s="590"/>
      <c r="X138" s="585">
        <f t="shared" si="140"/>
        <v>0</v>
      </c>
      <c r="Y138" s="314">
        <f t="shared" si="141"/>
        <v>0</v>
      </c>
    </row>
    <row r="139" spans="1:27" ht="14.15" customHeight="1" x14ac:dyDescent="0.35">
      <c r="A139" s="109" t="s">
        <v>1866</v>
      </c>
      <c r="B139" s="128" t="s">
        <v>1005</v>
      </c>
      <c r="C139" s="111" t="s">
        <v>1001</v>
      </c>
      <c r="D139" s="31" t="s">
        <v>21</v>
      </c>
      <c r="E139" s="341"/>
      <c r="F139" s="272"/>
      <c r="G139" s="281"/>
      <c r="H139" s="272"/>
      <c r="I139" s="715">
        <f t="shared" si="134"/>
        <v>0</v>
      </c>
      <c r="J139" s="282">
        <f t="shared" si="135"/>
        <v>0</v>
      </c>
      <c r="K139" s="704"/>
      <c r="L139" s="329"/>
      <c r="M139" s="590"/>
      <c r="N139" s="585">
        <f t="shared" si="136"/>
        <v>0</v>
      </c>
      <c r="O139" s="585">
        <f t="shared" si="137"/>
        <v>0</v>
      </c>
      <c r="P139" s="354"/>
      <c r="Q139" s="326"/>
      <c r="R139" s="590"/>
      <c r="S139" s="585">
        <f t="shared" si="138"/>
        <v>0</v>
      </c>
      <c r="T139" s="314">
        <f t="shared" si="139"/>
        <v>0</v>
      </c>
      <c r="U139" s="354"/>
      <c r="V139" s="326"/>
      <c r="W139" s="590"/>
      <c r="X139" s="585">
        <f t="shared" si="140"/>
        <v>0</v>
      </c>
      <c r="Y139" s="314">
        <f t="shared" si="141"/>
        <v>0</v>
      </c>
    </row>
    <row r="140" spans="1:27" s="307" customFormat="1" ht="14.15" customHeight="1" x14ac:dyDescent="0.35">
      <c r="A140" s="58">
        <v>2.21</v>
      </c>
      <c r="B140" s="123"/>
      <c r="C140" s="26" t="s">
        <v>246</v>
      </c>
      <c r="D140" s="151"/>
      <c r="E140" s="342"/>
      <c r="F140" s="272"/>
      <c r="G140" s="269"/>
      <c r="H140" s="272"/>
      <c r="I140" s="714"/>
      <c r="J140" s="656"/>
      <c r="K140" s="704"/>
      <c r="L140" s="325"/>
      <c r="M140" s="590"/>
      <c r="N140" s="590"/>
      <c r="O140" s="590"/>
      <c r="P140" s="354"/>
      <c r="Q140" s="325"/>
      <c r="R140" s="590"/>
      <c r="S140" s="590"/>
      <c r="T140" s="313"/>
      <c r="U140" s="354"/>
      <c r="V140" s="325"/>
      <c r="W140" s="590"/>
      <c r="X140" s="590"/>
      <c r="Y140" s="313"/>
    </row>
    <row r="141" spans="1:27" s="23" customFormat="1" ht="14.15" customHeight="1" x14ac:dyDescent="0.35">
      <c r="A141" s="109" t="s">
        <v>1867</v>
      </c>
      <c r="B141" s="129" t="s">
        <v>222</v>
      </c>
      <c r="C141" s="78" t="s">
        <v>247</v>
      </c>
      <c r="D141" s="31" t="s">
        <v>21</v>
      </c>
      <c r="E141" s="341"/>
      <c r="F141" s="272"/>
      <c r="G141" s="271"/>
      <c r="H141" s="272"/>
      <c r="I141" s="715">
        <f t="shared" ref="I141:I164" si="142">E141*G141</f>
        <v>0</v>
      </c>
      <c r="J141" s="282">
        <f t="shared" ref="J141:J164" si="143">H141+I141</f>
        <v>0</v>
      </c>
      <c r="K141" s="704"/>
      <c r="L141" s="327"/>
      <c r="M141" s="590"/>
      <c r="N141" s="585">
        <f t="shared" ref="N141:N164" si="144">L141*G141</f>
        <v>0</v>
      </c>
      <c r="O141" s="585">
        <f t="shared" ref="O141:O164" si="145">SUM(K141*F141)+(L141*G141)</f>
        <v>0</v>
      </c>
      <c r="P141" s="354"/>
      <c r="Q141" s="326"/>
      <c r="R141" s="590"/>
      <c r="S141" s="585">
        <f t="shared" ref="S141:S164" si="146">Q141*G141</f>
        <v>0</v>
      </c>
      <c r="T141" s="314">
        <f t="shared" ref="T141:T164" si="147">SUM(P141*F141)+(Q141*G141)</f>
        <v>0</v>
      </c>
      <c r="U141" s="354"/>
      <c r="V141" s="326"/>
      <c r="W141" s="590"/>
      <c r="X141" s="585">
        <f t="shared" ref="X141:X164" si="148">V141*G141</f>
        <v>0</v>
      </c>
      <c r="Y141" s="314">
        <f t="shared" ref="Y141:Y164" si="149">SUM(U141*F141)+(V141*G141)</f>
        <v>0</v>
      </c>
    </row>
    <row r="142" spans="1:27" s="23" customFormat="1" ht="14.15" customHeight="1" x14ac:dyDescent="0.35">
      <c r="A142" s="109" t="s">
        <v>1868</v>
      </c>
      <c r="B142" s="129" t="s">
        <v>222</v>
      </c>
      <c r="C142" s="78" t="s">
        <v>248</v>
      </c>
      <c r="D142" s="31" t="s">
        <v>21</v>
      </c>
      <c r="E142" s="341"/>
      <c r="F142" s="272"/>
      <c r="G142" s="271"/>
      <c r="H142" s="272"/>
      <c r="I142" s="715">
        <f t="shared" si="142"/>
        <v>0</v>
      </c>
      <c r="J142" s="282">
        <f t="shared" si="143"/>
        <v>0</v>
      </c>
      <c r="K142" s="704"/>
      <c r="L142" s="327"/>
      <c r="M142" s="590"/>
      <c r="N142" s="585">
        <f t="shared" si="144"/>
        <v>0</v>
      </c>
      <c r="O142" s="585">
        <f t="shared" si="145"/>
        <v>0</v>
      </c>
      <c r="P142" s="354"/>
      <c r="Q142" s="326"/>
      <c r="R142" s="590"/>
      <c r="S142" s="585">
        <f t="shared" si="146"/>
        <v>0</v>
      </c>
      <c r="T142" s="314">
        <f t="shared" si="147"/>
        <v>0</v>
      </c>
      <c r="U142" s="354"/>
      <c r="V142" s="326"/>
      <c r="W142" s="590"/>
      <c r="X142" s="585">
        <f t="shared" si="148"/>
        <v>0</v>
      </c>
      <c r="Y142" s="314">
        <f t="shared" si="149"/>
        <v>0</v>
      </c>
    </row>
    <row r="143" spans="1:27" s="23" customFormat="1" ht="14.15" customHeight="1" x14ac:dyDescent="0.35">
      <c r="A143" s="109" t="s">
        <v>1869</v>
      </c>
      <c r="B143" s="129" t="s">
        <v>222</v>
      </c>
      <c r="C143" s="78" t="s">
        <v>1002</v>
      </c>
      <c r="D143" s="31" t="s">
        <v>21</v>
      </c>
      <c r="E143" s="341"/>
      <c r="F143" s="272"/>
      <c r="G143" s="271"/>
      <c r="H143" s="272"/>
      <c r="I143" s="715">
        <f t="shared" si="142"/>
        <v>0</v>
      </c>
      <c r="J143" s="282">
        <f t="shared" si="143"/>
        <v>0</v>
      </c>
      <c r="K143" s="704"/>
      <c r="L143" s="327"/>
      <c r="M143" s="590"/>
      <c r="N143" s="585">
        <f t="shared" si="144"/>
        <v>0</v>
      </c>
      <c r="O143" s="585">
        <f t="shared" si="145"/>
        <v>0</v>
      </c>
      <c r="P143" s="354"/>
      <c r="Q143" s="326"/>
      <c r="R143" s="590"/>
      <c r="S143" s="585">
        <f t="shared" si="146"/>
        <v>0</v>
      </c>
      <c r="T143" s="314">
        <f t="shared" si="147"/>
        <v>0</v>
      </c>
      <c r="U143" s="354"/>
      <c r="V143" s="326"/>
      <c r="W143" s="590"/>
      <c r="X143" s="585">
        <f t="shared" si="148"/>
        <v>0</v>
      </c>
      <c r="Y143" s="314">
        <f t="shared" si="149"/>
        <v>0</v>
      </c>
    </row>
    <row r="144" spans="1:27" s="23" customFormat="1" ht="14.15" customHeight="1" x14ac:dyDescent="0.35">
      <c r="A144" s="109" t="s">
        <v>1870</v>
      </c>
      <c r="B144" s="129" t="s">
        <v>226</v>
      </c>
      <c r="C144" s="78" t="s">
        <v>227</v>
      </c>
      <c r="D144" s="31" t="s">
        <v>21</v>
      </c>
      <c r="E144" s="341"/>
      <c r="F144" s="272"/>
      <c r="G144" s="271"/>
      <c r="H144" s="272"/>
      <c r="I144" s="715">
        <f t="shared" si="142"/>
        <v>0</v>
      </c>
      <c r="J144" s="282">
        <f t="shared" si="143"/>
        <v>0</v>
      </c>
      <c r="K144" s="704"/>
      <c r="L144" s="327"/>
      <c r="M144" s="590"/>
      <c r="N144" s="585">
        <f t="shared" si="144"/>
        <v>0</v>
      </c>
      <c r="O144" s="585">
        <f t="shared" si="145"/>
        <v>0</v>
      </c>
      <c r="P144" s="354"/>
      <c r="Q144" s="326"/>
      <c r="R144" s="590"/>
      <c r="S144" s="585">
        <f t="shared" si="146"/>
        <v>0</v>
      </c>
      <c r="T144" s="314">
        <f t="shared" si="147"/>
        <v>0</v>
      </c>
      <c r="U144" s="354"/>
      <c r="V144" s="326"/>
      <c r="W144" s="590"/>
      <c r="X144" s="585">
        <f t="shared" si="148"/>
        <v>0</v>
      </c>
      <c r="Y144" s="314">
        <f t="shared" si="149"/>
        <v>0</v>
      </c>
    </row>
    <row r="145" spans="1:25" s="23" customFormat="1" ht="14.15" customHeight="1" x14ac:dyDescent="0.35">
      <c r="A145" s="109" t="s">
        <v>1871</v>
      </c>
      <c r="B145" s="129" t="s">
        <v>226</v>
      </c>
      <c r="C145" s="78" t="s">
        <v>228</v>
      </c>
      <c r="D145" s="139" t="s">
        <v>21</v>
      </c>
      <c r="E145" s="343"/>
      <c r="F145" s="272"/>
      <c r="G145" s="271"/>
      <c r="H145" s="272"/>
      <c r="I145" s="715">
        <f t="shared" si="142"/>
        <v>0</v>
      </c>
      <c r="J145" s="282">
        <f t="shared" si="143"/>
        <v>0</v>
      </c>
      <c r="K145" s="704"/>
      <c r="L145" s="327"/>
      <c r="M145" s="590"/>
      <c r="N145" s="585">
        <f t="shared" si="144"/>
        <v>0</v>
      </c>
      <c r="O145" s="585">
        <f t="shared" si="145"/>
        <v>0</v>
      </c>
      <c r="P145" s="354"/>
      <c r="Q145" s="326"/>
      <c r="R145" s="590"/>
      <c r="S145" s="585">
        <f t="shared" si="146"/>
        <v>0</v>
      </c>
      <c r="T145" s="314">
        <f t="shared" si="147"/>
        <v>0</v>
      </c>
      <c r="U145" s="354"/>
      <c r="V145" s="326"/>
      <c r="W145" s="590"/>
      <c r="X145" s="585">
        <f t="shared" si="148"/>
        <v>0</v>
      </c>
      <c r="Y145" s="314">
        <f t="shared" si="149"/>
        <v>0</v>
      </c>
    </row>
    <row r="146" spans="1:25" s="23" customFormat="1" ht="14.15" customHeight="1" x14ac:dyDescent="0.35">
      <c r="A146" s="109" t="s">
        <v>1872</v>
      </c>
      <c r="B146" s="129" t="s">
        <v>226</v>
      </c>
      <c r="C146" s="78" t="s">
        <v>229</v>
      </c>
      <c r="D146" s="139" t="s">
        <v>21</v>
      </c>
      <c r="E146" s="343"/>
      <c r="F146" s="272"/>
      <c r="G146" s="271"/>
      <c r="H146" s="272"/>
      <c r="I146" s="715">
        <f t="shared" si="142"/>
        <v>0</v>
      </c>
      <c r="J146" s="282">
        <f t="shared" si="143"/>
        <v>0</v>
      </c>
      <c r="K146" s="704"/>
      <c r="L146" s="327"/>
      <c r="M146" s="590"/>
      <c r="N146" s="585">
        <f t="shared" si="144"/>
        <v>0</v>
      </c>
      <c r="O146" s="585">
        <f t="shared" si="145"/>
        <v>0</v>
      </c>
      <c r="P146" s="354"/>
      <c r="Q146" s="326"/>
      <c r="R146" s="590"/>
      <c r="S146" s="585">
        <f t="shared" si="146"/>
        <v>0</v>
      </c>
      <c r="T146" s="314">
        <f t="shared" si="147"/>
        <v>0</v>
      </c>
      <c r="U146" s="354"/>
      <c r="V146" s="326"/>
      <c r="W146" s="590"/>
      <c r="X146" s="585">
        <f t="shared" si="148"/>
        <v>0</v>
      </c>
      <c r="Y146" s="314">
        <f t="shared" si="149"/>
        <v>0</v>
      </c>
    </row>
    <row r="147" spans="1:25" s="23" customFormat="1" ht="14.15" customHeight="1" x14ac:dyDescent="0.35">
      <c r="A147" s="109" t="s">
        <v>1873</v>
      </c>
      <c r="B147" s="129" t="s">
        <v>230</v>
      </c>
      <c r="C147" s="78" t="s">
        <v>231</v>
      </c>
      <c r="D147" s="139" t="s">
        <v>21</v>
      </c>
      <c r="E147" s="343"/>
      <c r="F147" s="272"/>
      <c r="G147" s="271"/>
      <c r="H147" s="272"/>
      <c r="I147" s="715">
        <f t="shared" si="142"/>
        <v>0</v>
      </c>
      <c r="J147" s="282">
        <f t="shared" si="143"/>
        <v>0</v>
      </c>
      <c r="K147" s="704"/>
      <c r="L147" s="327"/>
      <c r="M147" s="590"/>
      <c r="N147" s="585">
        <f t="shared" si="144"/>
        <v>0</v>
      </c>
      <c r="O147" s="585">
        <f t="shared" si="145"/>
        <v>0</v>
      </c>
      <c r="P147" s="354"/>
      <c r="Q147" s="326"/>
      <c r="R147" s="590"/>
      <c r="S147" s="585">
        <f t="shared" si="146"/>
        <v>0</v>
      </c>
      <c r="T147" s="314">
        <f t="shared" si="147"/>
        <v>0</v>
      </c>
      <c r="U147" s="354"/>
      <c r="V147" s="326"/>
      <c r="W147" s="590"/>
      <c r="X147" s="585">
        <f t="shared" si="148"/>
        <v>0</v>
      </c>
      <c r="Y147" s="314">
        <f t="shared" si="149"/>
        <v>0</v>
      </c>
    </row>
    <row r="148" spans="1:25" s="23" customFormat="1" ht="14.15" customHeight="1" x14ac:dyDescent="0.35">
      <c r="A148" s="109" t="s">
        <v>1874</v>
      </c>
      <c r="B148" s="129" t="s">
        <v>230</v>
      </c>
      <c r="C148" s="78" t="s">
        <v>232</v>
      </c>
      <c r="D148" s="139" t="s">
        <v>21</v>
      </c>
      <c r="E148" s="343"/>
      <c r="F148" s="272"/>
      <c r="G148" s="271"/>
      <c r="H148" s="272"/>
      <c r="I148" s="715">
        <f t="shared" si="142"/>
        <v>0</v>
      </c>
      <c r="J148" s="282">
        <f t="shared" si="143"/>
        <v>0</v>
      </c>
      <c r="K148" s="704"/>
      <c r="L148" s="327"/>
      <c r="M148" s="590"/>
      <c r="N148" s="585">
        <f t="shared" si="144"/>
        <v>0</v>
      </c>
      <c r="O148" s="585">
        <f t="shared" si="145"/>
        <v>0</v>
      </c>
      <c r="P148" s="354"/>
      <c r="Q148" s="326"/>
      <c r="R148" s="590"/>
      <c r="S148" s="585">
        <f t="shared" si="146"/>
        <v>0</v>
      </c>
      <c r="T148" s="314">
        <f t="shared" si="147"/>
        <v>0</v>
      </c>
      <c r="U148" s="354"/>
      <c r="V148" s="326"/>
      <c r="W148" s="590"/>
      <c r="X148" s="585">
        <f t="shared" si="148"/>
        <v>0</v>
      </c>
      <c r="Y148" s="314">
        <f t="shared" si="149"/>
        <v>0</v>
      </c>
    </row>
    <row r="149" spans="1:25" s="23" customFormat="1" ht="14.15" customHeight="1" x14ac:dyDescent="0.35">
      <c r="A149" s="109" t="s">
        <v>1875</v>
      </c>
      <c r="B149" s="129" t="s">
        <v>230</v>
      </c>
      <c r="C149" s="78" t="s">
        <v>233</v>
      </c>
      <c r="D149" s="139" t="s">
        <v>21</v>
      </c>
      <c r="E149" s="343"/>
      <c r="F149" s="272"/>
      <c r="G149" s="271"/>
      <c r="H149" s="272"/>
      <c r="I149" s="715">
        <f t="shared" si="142"/>
        <v>0</v>
      </c>
      <c r="J149" s="282">
        <f t="shared" si="143"/>
        <v>0</v>
      </c>
      <c r="K149" s="704"/>
      <c r="L149" s="327"/>
      <c r="M149" s="590"/>
      <c r="N149" s="585">
        <f t="shared" si="144"/>
        <v>0</v>
      </c>
      <c r="O149" s="585">
        <f t="shared" si="145"/>
        <v>0</v>
      </c>
      <c r="P149" s="354"/>
      <c r="Q149" s="326"/>
      <c r="R149" s="590"/>
      <c r="S149" s="585">
        <f t="shared" si="146"/>
        <v>0</v>
      </c>
      <c r="T149" s="314">
        <f t="shared" si="147"/>
        <v>0</v>
      </c>
      <c r="U149" s="354"/>
      <c r="V149" s="326"/>
      <c r="W149" s="590"/>
      <c r="X149" s="585">
        <f t="shared" si="148"/>
        <v>0</v>
      </c>
      <c r="Y149" s="314">
        <f t="shared" si="149"/>
        <v>0</v>
      </c>
    </row>
    <row r="150" spans="1:25" s="23" customFormat="1" ht="14.15" customHeight="1" x14ac:dyDescent="0.35">
      <c r="A150" s="109" t="s">
        <v>1876</v>
      </c>
      <c r="B150" s="129" t="s">
        <v>230</v>
      </c>
      <c r="C150" s="78" t="s">
        <v>234</v>
      </c>
      <c r="D150" s="139" t="s">
        <v>21</v>
      </c>
      <c r="E150" s="343"/>
      <c r="F150" s="272"/>
      <c r="G150" s="271"/>
      <c r="H150" s="272"/>
      <c r="I150" s="715">
        <f t="shared" si="142"/>
        <v>0</v>
      </c>
      <c r="J150" s="282">
        <f t="shared" si="143"/>
        <v>0</v>
      </c>
      <c r="K150" s="704"/>
      <c r="L150" s="327"/>
      <c r="M150" s="590"/>
      <c r="N150" s="585">
        <f t="shared" si="144"/>
        <v>0</v>
      </c>
      <c r="O150" s="585">
        <f t="shared" si="145"/>
        <v>0</v>
      </c>
      <c r="P150" s="354"/>
      <c r="Q150" s="326"/>
      <c r="R150" s="590"/>
      <c r="S150" s="585">
        <f t="shared" si="146"/>
        <v>0</v>
      </c>
      <c r="T150" s="314">
        <f t="shared" si="147"/>
        <v>0</v>
      </c>
      <c r="U150" s="354"/>
      <c r="V150" s="326"/>
      <c r="W150" s="590"/>
      <c r="X150" s="585">
        <f t="shared" si="148"/>
        <v>0</v>
      </c>
      <c r="Y150" s="314">
        <f t="shared" si="149"/>
        <v>0</v>
      </c>
    </row>
    <row r="151" spans="1:25" s="23" customFormat="1" ht="14.15" customHeight="1" x14ac:dyDescent="0.35">
      <c r="A151" s="109" t="s">
        <v>1877</v>
      </c>
      <c r="B151" s="129" t="s">
        <v>235</v>
      </c>
      <c r="C151" s="78" t="s">
        <v>236</v>
      </c>
      <c r="D151" s="139" t="s">
        <v>21</v>
      </c>
      <c r="E151" s="343"/>
      <c r="F151" s="272"/>
      <c r="G151" s="271"/>
      <c r="H151" s="272"/>
      <c r="I151" s="715">
        <f t="shared" si="142"/>
        <v>0</v>
      </c>
      <c r="J151" s="282">
        <f t="shared" si="143"/>
        <v>0</v>
      </c>
      <c r="K151" s="704"/>
      <c r="L151" s="327"/>
      <c r="M151" s="590"/>
      <c r="N151" s="585">
        <f t="shared" si="144"/>
        <v>0</v>
      </c>
      <c r="O151" s="585">
        <f t="shared" si="145"/>
        <v>0</v>
      </c>
      <c r="P151" s="354"/>
      <c r="Q151" s="326"/>
      <c r="R151" s="590"/>
      <c r="S151" s="585">
        <f t="shared" si="146"/>
        <v>0</v>
      </c>
      <c r="T151" s="314">
        <f t="shared" si="147"/>
        <v>0</v>
      </c>
      <c r="U151" s="354"/>
      <c r="V151" s="326"/>
      <c r="W151" s="590"/>
      <c r="X151" s="585">
        <f t="shared" si="148"/>
        <v>0</v>
      </c>
      <c r="Y151" s="314">
        <f t="shared" si="149"/>
        <v>0</v>
      </c>
    </row>
    <row r="152" spans="1:25" s="23" customFormat="1" ht="14.15" customHeight="1" x14ac:dyDescent="0.35">
      <c r="A152" s="109" t="s">
        <v>1878</v>
      </c>
      <c r="B152" s="129" t="s">
        <v>235</v>
      </c>
      <c r="C152" s="78" t="s">
        <v>237</v>
      </c>
      <c r="D152" s="139" t="s">
        <v>21</v>
      </c>
      <c r="E152" s="343"/>
      <c r="F152" s="272"/>
      <c r="G152" s="271"/>
      <c r="H152" s="272"/>
      <c r="I152" s="715">
        <f t="shared" si="142"/>
        <v>0</v>
      </c>
      <c r="J152" s="282">
        <f t="shared" si="143"/>
        <v>0</v>
      </c>
      <c r="K152" s="704"/>
      <c r="L152" s="327"/>
      <c r="M152" s="590"/>
      <c r="N152" s="585">
        <f t="shared" si="144"/>
        <v>0</v>
      </c>
      <c r="O152" s="585">
        <f t="shared" si="145"/>
        <v>0</v>
      </c>
      <c r="P152" s="354"/>
      <c r="Q152" s="326"/>
      <c r="R152" s="590"/>
      <c r="S152" s="585">
        <f t="shared" si="146"/>
        <v>0</v>
      </c>
      <c r="T152" s="314">
        <f t="shared" si="147"/>
        <v>0</v>
      </c>
      <c r="U152" s="354"/>
      <c r="V152" s="326"/>
      <c r="W152" s="590"/>
      <c r="X152" s="585">
        <f t="shared" si="148"/>
        <v>0</v>
      </c>
      <c r="Y152" s="314">
        <f t="shared" si="149"/>
        <v>0</v>
      </c>
    </row>
    <row r="153" spans="1:25" s="23" customFormat="1" ht="14.15" customHeight="1" x14ac:dyDescent="0.35">
      <c r="A153" s="109" t="s">
        <v>1879</v>
      </c>
      <c r="B153" s="129" t="s">
        <v>235</v>
      </c>
      <c r="C153" s="78" t="s">
        <v>238</v>
      </c>
      <c r="D153" s="139" t="s">
        <v>21</v>
      </c>
      <c r="E153" s="343"/>
      <c r="F153" s="272"/>
      <c r="G153" s="271"/>
      <c r="H153" s="272"/>
      <c r="I153" s="715">
        <f t="shared" si="142"/>
        <v>0</v>
      </c>
      <c r="J153" s="282">
        <f t="shared" si="143"/>
        <v>0</v>
      </c>
      <c r="K153" s="704"/>
      <c r="L153" s="327"/>
      <c r="M153" s="590"/>
      <c r="N153" s="585">
        <f t="shared" si="144"/>
        <v>0</v>
      </c>
      <c r="O153" s="585">
        <f t="shared" si="145"/>
        <v>0</v>
      </c>
      <c r="P153" s="354"/>
      <c r="Q153" s="326"/>
      <c r="R153" s="590"/>
      <c r="S153" s="585">
        <f t="shared" si="146"/>
        <v>0</v>
      </c>
      <c r="T153" s="314">
        <f t="shared" si="147"/>
        <v>0</v>
      </c>
      <c r="U153" s="354"/>
      <c r="V153" s="326"/>
      <c r="W153" s="590"/>
      <c r="X153" s="585">
        <f t="shared" si="148"/>
        <v>0</v>
      </c>
      <c r="Y153" s="314">
        <f t="shared" si="149"/>
        <v>0</v>
      </c>
    </row>
    <row r="154" spans="1:25" s="23" customFormat="1" ht="14.15" customHeight="1" x14ac:dyDescent="0.35">
      <c r="A154" s="109" t="s">
        <v>1880</v>
      </c>
      <c r="B154" s="129" t="s">
        <v>239</v>
      </c>
      <c r="C154" s="78" t="s">
        <v>240</v>
      </c>
      <c r="D154" s="292" t="s">
        <v>21</v>
      </c>
      <c r="E154" s="345"/>
      <c r="F154" s="267"/>
      <c r="G154" s="271"/>
      <c r="H154" s="267"/>
      <c r="I154" s="715">
        <f t="shared" si="142"/>
        <v>0</v>
      </c>
      <c r="J154" s="282">
        <f t="shared" si="143"/>
        <v>0</v>
      </c>
      <c r="K154" s="704"/>
      <c r="L154" s="327"/>
      <c r="M154" s="590"/>
      <c r="N154" s="585">
        <f t="shared" si="144"/>
        <v>0</v>
      </c>
      <c r="O154" s="585">
        <f t="shared" si="145"/>
        <v>0</v>
      </c>
      <c r="P154" s="354"/>
      <c r="Q154" s="326"/>
      <c r="R154" s="590"/>
      <c r="S154" s="585">
        <f t="shared" si="146"/>
        <v>0</v>
      </c>
      <c r="T154" s="314">
        <f t="shared" si="147"/>
        <v>0</v>
      </c>
      <c r="U154" s="354"/>
      <c r="V154" s="326"/>
      <c r="W154" s="590"/>
      <c r="X154" s="585">
        <f t="shared" si="148"/>
        <v>0</v>
      </c>
      <c r="Y154" s="314">
        <f t="shared" si="149"/>
        <v>0</v>
      </c>
    </row>
    <row r="155" spans="1:25" s="23" customFormat="1" ht="14.15" customHeight="1" x14ac:dyDescent="0.35">
      <c r="A155" s="109" t="s">
        <v>1881</v>
      </c>
      <c r="B155" s="129" t="s">
        <v>239</v>
      </c>
      <c r="C155" s="78" t="s">
        <v>241</v>
      </c>
      <c r="D155" s="31" t="s">
        <v>21</v>
      </c>
      <c r="E155" s="341"/>
      <c r="F155" s="272"/>
      <c r="G155" s="271"/>
      <c r="H155" s="272"/>
      <c r="I155" s="715">
        <f t="shared" si="142"/>
        <v>0</v>
      </c>
      <c r="J155" s="282">
        <f t="shared" si="143"/>
        <v>0</v>
      </c>
      <c r="K155" s="704"/>
      <c r="L155" s="327"/>
      <c r="M155" s="590"/>
      <c r="N155" s="585">
        <f t="shared" si="144"/>
        <v>0</v>
      </c>
      <c r="O155" s="585">
        <f t="shared" si="145"/>
        <v>0</v>
      </c>
      <c r="P155" s="354"/>
      <c r="Q155" s="326"/>
      <c r="R155" s="590"/>
      <c r="S155" s="585">
        <f t="shared" si="146"/>
        <v>0</v>
      </c>
      <c r="T155" s="314">
        <f t="shared" si="147"/>
        <v>0</v>
      </c>
      <c r="U155" s="354"/>
      <c r="V155" s="326"/>
      <c r="W155" s="590"/>
      <c r="X155" s="585">
        <f t="shared" si="148"/>
        <v>0</v>
      </c>
      <c r="Y155" s="314">
        <f t="shared" si="149"/>
        <v>0</v>
      </c>
    </row>
    <row r="156" spans="1:25" s="23" customFormat="1" ht="14.15" customHeight="1" x14ac:dyDescent="0.35">
      <c r="A156" s="109" t="s">
        <v>1882</v>
      </c>
      <c r="B156" s="129" t="s">
        <v>239</v>
      </c>
      <c r="C156" s="78" t="s">
        <v>242</v>
      </c>
      <c r="D156" s="31" t="s">
        <v>21</v>
      </c>
      <c r="E156" s="341"/>
      <c r="F156" s="272"/>
      <c r="G156" s="271"/>
      <c r="H156" s="272"/>
      <c r="I156" s="715">
        <f t="shared" si="142"/>
        <v>0</v>
      </c>
      <c r="J156" s="282">
        <f t="shared" si="143"/>
        <v>0</v>
      </c>
      <c r="K156" s="704"/>
      <c r="L156" s="327"/>
      <c r="M156" s="590"/>
      <c r="N156" s="585">
        <f t="shared" si="144"/>
        <v>0</v>
      </c>
      <c r="O156" s="585">
        <f t="shared" si="145"/>
        <v>0</v>
      </c>
      <c r="P156" s="354"/>
      <c r="Q156" s="326"/>
      <c r="R156" s="590"/>
      <c r="S156" s="585">
        <f t="shared" si="146"/>
        <v>0</v>
      </c>
      <c r="T156" s="314">
        <f t="shared" si="147"/>
        <v>0</v>
      </c>
      <c r="U156" s="354"/>
      <c r="V156" s="326"/>
      <c r="W156" s="590"/>
      <c r="X156" s="585">
        <f t="shared" si="148"/>
        <v>0</v>
      </c>
      <c r="Y156" s="314">
        <f t="shared" si="149"/>
        <v>0</v>
      </c>
    </row>
    <row r="157" spans="1:25" s="23" customFormat="1" ht="14.15" customHeight="1" x14ac:dyDescent="0.35">
      <c r="A157" s="109" t="s">
        <v>1883</v>
      </c>
      <c r="B157" s="128" t="s">
        <v>1003</v>
      </c>
      <c r="C157" s="78" t="s">
        <v>243</v>
      </c>
      <c r="D157" s="31" t="s">
        <v>21</v>
      </c>
      <c r="E157" s="341"/>
      <c r="F157" s="272"/>
      <c r="G157" s="271"/>
      <c r="H157" s="272"/>
      <c r="I157" s="715">
        <f t="shared" si="142"/>
        <v>0</v>
      </c>
      <c r="J157" s="282">
        <f t="shared" si="143"/>
        <v>0</v>
      </c>
      <c r="K157" s="704"/>
      <c r="L157" s="327"/>
      <c r="M157" s="590"/>
      <c r="N157" s="585">
        <f t="shared" si="144"/>
        <v>0</v>
      </c>
      <c r="O157" s="585">
        <f t="shared" si="145"/>
        <v>0</v>
      </c>
      <c r="P157" s="354"/>
      <c r="Q157" s="326"/>
      <c r="R157" s="590"/>
      <c r="S157" s="585">
        <f t="shared" si="146"/>
        <v>0</v>
      </c>
      <c r="T157" s="314">
        <f t="shared" si="147"/>
        <v>0</v>
      </c>
      <c r="U157" s="354"/>
      <c r="V157" s="326"/>
      <c r="W157" s="590"/>
      <c r="X157" s="585">
        <f t="shared" si="148"/>
        <v>0</v>
      </c>
      <c r="Y157" s="314">
        <f t="shared" si="149"/>
        <v>0</v>
      </c>
    </row>
    <row r="158" spans="1:25" s="23" customFormat="1" ht="14.15" customHeight="1" x14ac:dyDescent="0.35">
      <c r="A158" s="109" t="s">
        <v>1884</v>
      </c>
      <c r="B158" s="128" t="s">
        <v>1003</v>
      </c>
      <c r="C158" s="78" t="s">
        <v>244</v>
      </c>
      <c r="D158" s="31" t="s">
        <v>21</v>
      </c>
      <c r="E158" s="341"/>
      <c r="F158" s="272"/>
      <c r="G158" s="271"/>
      <c r="H158" s="272"/>
      <c r="I158" s="715">
        <f t="shared" si="142"/>
        <v>0</v>
      </c>
      <c r="J158" s="282">
        <f t="shared" si="143"/>
        <v>0</v>
      </c>
      <c r="K158" s="704"/>
      <c r="L158" s="327"/>
      <c r="M158" s="590"/>
      <c r="N158" s="585">
        <f t="shared" si="144"/>
        <v>0</v>
      </c>
      <c r="O158" s="585">
        <f t="shared" si="145"/>
        <v>0</v>
      </c>
      <c r="P158" s="354"/>
      <c r="Q158" s="326"/>
      <c r="R158" s="590"/>
      <c r="S158" s="585">
        <f t="shared" si="146"/>
        <v>0</v>
      </c>
      <c r="T158" s="314">
        <f t="shared" si="147"/>
        <v>0</v>
      </c>
      <c r="U158" s="354"/>
      <c r="V158" s="326"/>
      <c r="W158" s="590"/>
      <c r="X158" s="585">
        <f t="shared" si="148"/>
        <v>0</v>
      </c>
      <c r="Y158" s="314">
        <f t="shared" si="149"/>
        <v>0</v>
      </c>
    </row>
    <row r="159" spans="1:25" s="23" customFormat="1" ht="14.15" customHeight="1" x14ac:dyDescent="0.35">
      <c r="A159" s="109" t="s">
        <v>1885</v>
      </c>
      <c r="B159" s="128" t="s">
        <v>1003</v>
      </c>
      <c r="C159" s="78" t="s">
        <v>245</v>
      </c>
      <c r="D159" s="31" t="s">
        <v>21</v>
      </c>
      <c r="E159" s="341"/>
      <c r="F159" s="272"/>
      <c r="G159" s="271"/>
      <c r="H159" s="272"/>
      <c r="I159" s="715">
        <f t="shared" si="142"/>
        <v>0</v>
      </c>
      <c r="J159" s="282">
        <f t="shared" si="143"/>
        <v>0</v>
      </c>
      <c r="K159" s="704"/>
      <c r="L159" s="327"/>
      <c r="M159" s="590"/>
      <c r="N159" s="585">
        <f t="shared" si="144"/>
        <v>0</v>
      </c>
      <c r="O159" s="585">
        <f t="shared" si="145"/>
        <v>0</v>
      </c>
      <c r="P159" s="354"/>
      <c r="Q159" s="326"/>
      <c r="R159" s="590"/>
      <c r="S159" s="585">
        <f t="shared" si="146"/>
        <v>0</v>
      </c>
      <c r="T159" s="314">
        <f t="shared" si="147"/>
        <v>0</v>
      </c>
      <c r="U159" s="354"/>
      <c r="V159" s="326"/>
      <c r="W159" s="590"/>
      <c r="X159" s="585">
        <f t="shared" si="148"/>
        <v>0</v>
      </c>
      <c r="Y159" s="314">
        <f t="shared" si="149"/>
        <v>0</v>
      </c>
    </row>
    <row r="160" spans="1:25" ht="14.15" customHeight="1" x14ac:dyDescent="0.35">
      <c r="A160" s="109" t="s">
        <v>1886</v>
      </c>
      <c r="B160" s="128" t="s">
        <v>1006</v>
      </c>
      <c r="C160" s="111" t="s">
        <v>997</v>
      </c>
      <c r="D160" s="31" t="s">
        <v>21</v>
      </c>
      <c r="E160" s="341"/>
      <c r="F160" s="272"/>
      <c r="G160" s="271"/>
      <c r="H160" s="272"/>
      <c r="I160" s="715">
        <f t="shared" si="142"/>
        <v>0</v>
      </c>
      <c r="J160" s="282">
        <f t="shared" si="143"/>
        <v>0</v>
      </c>
      <c r="K160" s="704"/>
      <c r="L160" s="329"/>
      <c r="M160" s="590"/>
      <c r="N160" s="585">
        <f t="shared" si="144"/>
        <v>0</v>
      </c>
      <c r="O160" s="585">
        <f t="shared" si="145"/>
        <v>0</v>
      </c>
      <c r="P160" s="354"/>
      <c r="Q160" s="326"/>
      <c r="R160" s="590"/>
      <c r="S160" s="585">
        <f t="shared" si="146"/>
        <v>0</v>
      </c>
      <c r="T160" s="314">
        <f t="shared" si="147"/>
        <v>0</v>
      </c>
      <c r="U160" s="354"/>
      <c r="V160" s="326"/>
      <c r="W160" s="590"/>
      <c r="X160" s="585">
        <f t="shared" si="148"/>
        <v>0</v>
      </c>
      <c r="Y160" s="314">
        <f t="shared" si="149"/>
        <v>0</v>
      </c>
    </row>
    <row r="161" spans="1:25" ht="14.15" customHeight="1" x14ac:dyDescent="0.35">
      <c r="A161" s="109" t="s">
        <v>1887</v>
      </c>
      <c r="B161" s="128" t="s">
        <v>1004</v>
      </c>
      <c r="C161" s="111" t="s">
        <v>998</v>
      </c>
      <c r="D161" s="31" t="s">
        <v>21</v>
      </c>
      <c r="E161" s="341"/>
      <c r="F161" s="272"/>
      <c r="G161" s="271"/>
      <c r="H161" s="272"/>
      <c r="I161" s="715">
        <f t="shared" si="142"/>
        <v>0</v>
      </c>
      <c r="J161" s="282">
        <f t="shared" si="143"/>
        <v>0</v>
      </c>
      <c r="K161" s="704"/>
      <c r="L161" s="329"/>
      <c r="M161" s="590"/>
      <c r="N161" s="585">
        <f t="shared" si="144"/>
        <v>0</v>
      </c>
      <c r="O161" s="585">
        <f t="shared" si="145"/>
        <v>0</v>
      </c>
      <c r="P161" s="354"/>
      <c r="Q161" s="326"/>
      <c r="R161" s="590"/>
      <c r="S161" s="585">
        <f t="shared" si="146"/>
        <v>0</v>
      </c>
      <c r="T161" s="314">
        <f t="shared" si="147"/>
        <v>0</v>
      </c>
      <c r="U161" s="354"/>
      <c r="V161" s="326"/>
      <c r="W161" s="590"/>
      <c r="X161" s="585">
        <f t="shared" si="148"/>
        <v>0</v>
      </c>
      <c r="Y161" s="314">
        <f t="shared" si="149"/>
        <v>0</v>
      </c>
    </row>
    <row r="162" spans="1:25" ht="14.15" customHeight="1" x14ac:dyDescent="0.35">
      <c r="A162" s="109" t="s">
        <v>1888</v>
      </c>
      <c r="B162" s="128" t="s">
        <v>1004</v>
      </c>
      <c r="C162" s="111" t="s">
        <v>999</v>
      </c>
      <c r="D162" s="31" t="s">
        <v>21</v>
      </c>
      <c r="E162" s="341"/>
      <c r="F162" s="272"/>
      <c r="G162" s="271"/>
      <c r="H162" s="272"/>
      <c r="I162" s="715">
        <f t="shared" si="142"/>
        <v>0</v>
      </c>
      <c r="J162" s="282">
        <f t="shared" si="143"/>
        <v>0</v>
      </c>
      <c r="K162" s="704"/>
      <c r="L162" s="329"/>
      <c r="M162" s="590"/>
      <c r="N162" s="585">
        <f t="shared" si="144"/>
        <v>0</v>
      </c>
      <c r="O162" s="585">
        <f t="shared" si="145"/>
        <v>0</v>
      </c>
      <c r="P162" s="354"/>
      <c r="Q162" s="326"/>
      <c r="R162" s="590"/>
      <c r="S162" s="585">
        <f t="shared" si="146"/>
        <v>0</v>
      </c>
      <c r="T162" s="314">
        <f t="shared" si="147"/>
        <v>0</v>
      </c>
      <c r="U162" s="354"/>
      <c r="V162" s="326"/>
      <c r="W162" s="590"/>
      <c r="X162" s="585">
        <f t="shared" si="148"/>
        <v>0</v>
      </c>
      <c r="Y162" s="314">
        <f t="shared" si="149"/>
        <v>0</v>
      </c>
    </row>
    <row r="163" spans="1:25" ht="14.15" customHeight="1" x14ac:dyDescent="0.35">
      <c r="A163" s="109" t="s">
        <v>1889</v>
      </c>
      <c r="B163" s="128" t="s">
        <v>1005</v>
      </c>
      <c r="C163" s="111" t="s">
        <v>1000</v>
      </c>
      <c r="D163" s="31" t="s">
        <v>21</v>
      </c>
      <c r="E163" s="341"/>
      <c r="F163" s="272"/>
      <c r="G163" s="271"/>
      <c r="H163" s="272"/>
      <c r="I163" s="715">
        <f t="shared" si="142"/>
        <v>0</v>
      </c>
      <c r="J163" s="282">
        <f t="shared" si="143"/>
        <v>0</v>
      </c>
      <c r="K163" s="704"/>
      <c r="L163" s="329"/>
      <c r="M163" s="590"/>
      <c r="N163" s="585">
        <f t="shared" si="144"/>
        <v>0</v>
      </c>
      <c r="O163" s="585">
        <f t="shared" si="145"/>
        <v>0</v>
      </c>
      <c r="P163" s="354"/>
      <c r="Q163" s="326"/>
      <c r="R163" s="590"/>
      <c r="S163" s="585">
        <f t="shared" si="146"/>
        <v>0</v>
      </c>
      <c r="T163" s="314">
        <f t="shared" si="147"/>
        <v>0</v>
      </c>
      <c r="U163" s="354"/>
      <c r="V163" s="326"/>
      <c r="W163" s="590"/>
      <c r="X163" s="585">
        <f t="shared" si="148"/>
        <v>0</v>
      </c>
      <c r="Y163" s="314">
        <f t="shared" si="149"/>
        <v>0</v>
      </c>
    </row>
    <row r="164" spans="1:25" ht="14.15" customHeight="1" x14ac:dyDescent="0.35">
      <c r="A164" s="109" t="s">
        <v>1890</v>
      </c>
      <c r="B164" s="128" t="s">
        <v>1005</v>
      </c>
      <c r="C164" s="111" t="s">
        <v>1001</v>
      </c>
      <c r="D164" s="31" t="s">
        <v>21</v>
      </c>
      <c r="E164" s="341"/>
      <c r="F164" s="272"/>
      <c r="G164" s="271"/>
      <c r="H164" s="272"/>
      <c r="I164" s="715">
        <f t="shared" si="142"/>
        <v>0</v>
      </c>
      <c r="J164" s="282">
        <f t="shared" si="143"/>
        <v>0</v>
      </c>
      <c r="K164" s="704"/>
      <c r="L164" s="329"/>
      <c r="M164" s="590"/>
      <c r="N164" s="585">
        <f t="shared" si="144"/>
        <v>0</v>
      </c>
      <c r="O164" s="585">
        <f t="shared" si="145"/>
        <v>0</v>
      </c>
      <c r="P164" s="354"/>
      <c r="Q164" s="326"/>
      <c r="R164" s="590"/>
      <c r="S164" s="585">
        <f t="shared" si="146"/>
        <v>0</v>
      </c>
      <c r="T164" s="314">
        <f t="shared" si="147"/>
        <v>0</v>
      </c>
      <c r="U164" s="354"/>
      <c r="V164" s="326"/>
      <c r="W164" s="590"/>
      <c r="X164" s="585">
        <f t="shared" si="148"/>
        <v>0</v>
      </c>
      <c r="Y164" s="314">
        <f t="shared" si="149"/>
        <v>0</v>
      </c>
    </row>
    <row r="165" spans="1:25" s="307" customFormat="1" ht="70" x14ac:dyDescent="0.35">
      <c r="A165" s="1226" t="s">
        <v>249</v>
      </c>
      <c r="B165" s="1227"/>
      <c r="C165" s="427" t="s">
        <v>3163</v>
      </c>
      <c r="D165" s="151"/>
      <c r="E165" s="342"/>
      <c r="F165" s="272"/>
      <c r="G165" s="267"/>
      <c r="H165" s="267"/>
      <c r="I165" s="714"/>
      <c r="J165" s="656"/>
      <c r="K165" s="704"/>
      <c r="L165" s="325"/>
      <c r="M165" s="590"/>
      <c r="N165" s="590"/>
      <c r="O165" s="590"/>
      <c r="P165" s="354"/>
      <c r="Q165" s="325"/>
      <c r="R165" s="590"/>
      <c r="S165" s="590"/>
      <c r="T165" s="313"/>
      <c r="U165" s="354"/>
      <c r="V165" s="325"/>
      <c r="W165" s="590"/>
      <c r="X165" s="590"/>
      <c r="Y165" s="313"/>
    </row>
    <row r="166" spans="1:25" s="307" customFormat="1" x14ac:dyDescent="0.35">
      <c r="A166" s="58">
        <v>2.2200000000000002</v>
      </c>
      <c r="B166" s="123"/>
      <c r="C166" s="26" t="s">
        <v>250</v>
      </c>
      <c r="D166" s="151"/>
      <c r="E166" s="342"/>
      <c r="F166" s="272"/>
      <c r="G166" s="272"/>
      <c r="H166" s="272"/>
      <c r="I166" s="714"/>
      <c r="J166" s="656"/>
      <c r="K166" s="709"/>
      <c r="L166" s="325"/>
      <c r="M166" s="590"/>
      <c r="N166" s="590"/>
      <c r="O166" s="590"/>
      <c r="P166" s="335"/>
      <c r="Q166" s="325"/>
      <c r="R166" s="590"/>
      <c r="S166" s="590"/>
      <c r="T166" s="313"/>
      <c r="U166" s="335"/>
      <c r="V166" s="325"/>
      <c r="W166" s="590"/>
      <c r="X166" s="590"/>
      <c r="Y166" s="313"/>
    </row>
    <row r="167" spans="1:25" s="106" customFormat="1" ht="25" x14ac:dyDescent="0.35">
      <c r="A167" s="96" t="s">
        <v>1891</v>
      </c>
      <c r="B167" s="423" t="s">
        <v>251</v>
      </c>
      <c r="C167" s="111" t="s">
        <v>1008</v>
      </c>
      <c r="D167" s="31" t="s">
        <v>21</v>
      </c>
      <c r="E167" s="341"/>
      <c r="F167" s="270"/>
      <c r="G167" s="281"/>
      <c r="H167" s="274">
        <f t="shared" ref="H167:H178" si="150">F167*E167</f>
        <v>0</v>
      </c>
      <c r="I167" s="715">
        <f t="shared" ref="I167:I178" si="151">E167*G167</f>
        <v>0</v>
      </c>
      <c r="J167" s="282">
        <f t="shared" ref="J167:J178" si="152">H167+I167</f>
        <v>0</v>
      </c>
      <c r="K167" s="710"/>
      <c r="L167" s="326"/>
      <c r="M167" s="585">
        <f t="shared" ref="M167" si="153">K167*F167</f>
        <v>0</v>
      </c>
      <c r="N167" s="585">
        <f t="shared" ref="N167" si="154">L167*G167</f>
        <v>0</v>
      </c>
      <c r="O167" s="585">
        <f t="shared" ref="O167" si="155">SUM(K167*F167)+(L167*G167)</f>
        <v>0</v>
      </c>
      <c r="P167" s="336"/>
      <c r="Q167" s="326"/>
      <c r="R167" s="585">
        <f t="shared" ref="R167" si="156">P167*F167</f>
        <v>0</v>
      </c>
      <c r="S167" s="585">
        <f t="shared" ref="S167" si="157">Q167*G167</f>
        <v>0</v>
      </c>
      <c r="T167" s="314">
        <f t="shared" ref="T167" si="158">SUM(P167*F167)+(Q167*G167)</f>
        <v>0</v>
      </c>
      <c r="U167" s="336"/>
      <c r="V167" s="326"/>
      <c r="W167" s="585">
        <f t="shared" ref="W167" si="159">U167*F167</f>
        <v>0</v>
      </c>
      <c r="X167" s="585">
        <f t="shared" ref="X167" si="160">V167*G167</f>
        <v>0</v>
      </c>
      <c r="Y167" s="314">
        <f t="shared" ref="Y167:Y178" si="161">SUM(U167*F167)+(V167*G167)</f>
        <v>0</v>
      </c>
    </row>
    <row r="168" spans="1:25" s="106" customFormat="1" ht="25" collapsed="1" x14ac:dyDescent="0.35">
      <c r="A168" s="96" t="s">
        <v>1892</v>
      </c>
      <c r="B168" s="423" t="s">
        <v>252</v>
      </c>
      <c r="C168" s="111" t="s">
        <v>253</v>
      </c>
      <c r="D168" s="31" t="s">
        <v>21</v>
      </c>
      <c r="E168" s="341"/>
      <c r="F168" s="270"/>
      <c r="G168" s="281"/>
      <c r="H168" s="274">
        <f t="shared" si="150"/>
        <v>0</v>
      </c>
      <c r="I168" s="715">
        <f t="shared" si="151"/>
        <v>0</v>
      </c>
      <c r="J168" s="282">
        <f t="shared" si="152"/>
        <v>0</v>
      </c>
      <c r="K168" s="710"/>
      <c r="L168" s="326"/>
      <c r="M168" s="585">
        <f t="shared" ref="M168:M178" si="162">K168*F168</f>
        <v>0</v>
      </c>
      <c r="N168" s="585">
        <f t="shared" ref="N168:N178" si="163">L168*G168</f>
        <v>0</v>
      </c>
      <c r="O168" s="585">
        <f t="shared" ref="O168:O178" si="164">SUM(K168*F168)+(L168*G168)</f>
        <v>0</v>
      </c>
      <c r="P168" s="336"/>
      <c r="Q168" s="326"/>
      <c r="R168" s="585">
        <f t="shared" ref="R168:R178" si="165">P168*F168</f>
        <v>0</v>
      </c>
      <c r="S168" s="585">
        <f t="shared" ref="S168:S178" si="166">Q168*G168</f>
        <v>0</v>
      </c>
      <c r="T168" s="314">
        <f t="shared" ref="T168:T178" si="167">SUM(P168*F168)+(Q168*G168)</f>
        <v>0</v>
      </c>
      <c r="U168" s="336"/>
      <c r="V168" s="326"/>
      <c r="W168" s="585">
        <f t="shared" ref="W168:W178" si="168">U168*F168</f>
        <v>0</v>
      </c>
      <c r="X168" s="585">
        <f t="shared" ref="X168:X178" si="169">V168*G168</f>
        <v>0</v>
      </c>
      <c r="Y168" s="314">
        <f t="shared" si="161"/>
        <v>0</v>
      </c>
    </row>
    <row r="169" spans="1:25" s="108" customFormat="1" ht="31" collapsed="1" x14ac:dyDescent="0.35">
      <c r="A169" s="96" t="s">
        <v>1893</v>
      </c>
      <c r="B169" s="423" t="s">
        <v>254</v>
      </c>
      <c r="C169" s="117" t="s">
        <v>1009</v>
      </c>
      <c r="D169" s="139" t="s">
        <v>21</v>
      </c>
      <c r="E169" s="343"/>
      <c r="F169" s="169"/>
      <c r="G169" s="281"/>
      <c r="H169" s="274">
        <f t="shared" si="150"/>
        <v>0</v>
      </c>
      <c r="I169" s="715">
        <f t="shared" si="151"/>
        <v>0</v>
      </c>
      <c r="J169" s="282">
        <f t="shared" si="152"/>
        <v>0</v>
      </c>
      <c r="K169" s="711"/>
      <c r="L169" s="330"/>
      <c r="M169" s="585">
        <f t="shared" si="162"/>
        <v>0</v>
      </c>
      <c r="N169" s="585">
        <f t="shared" si="163"/>
        <v>0</v>
      </c>
      <c r="O169" s="585">
        <f t="shared" si="164"/>
        <v>0</v>
      </c>
      <c r="P169" s="336"/>
      <c r="Q169" s="326"/>
      <c r="R169" s="585">
        <f t="shared" si="165"/>
        <v>0</v>
      </c>
      <c r="S169" s="585">
        <f t="shared" si="166"/>
        <v>0</v>
      </c>
      <c r="T169" s="314">
        <f t="shared" si="167"/>
        <v>0</v>
      </c>
      <c r="U169" s="336"/>
      <c r="V169" s="326"/>
      <c r="W169" s="585">
        <f t="shared" si="168"/>
        <v>0</v>
      </c>
      <c r="X169" s="585">
        <f t="shared" si="169"/>
        <v>0</v>
      </c>
      <c r="Y169" s="314">
        <f t="shared" si="161"/>
        <v>0</v>
      </c>
    </row>
    <row r="170" spans="1:25" s="106" customFormat="1" ht="25" collapsed="1" x14ac:dyDescent="0.35">
      <c r="A170" s="96" t="s">
        <v>1894</v>
      </c>
      <c r="B170" s="423" t="s">
        <v>255</v>
      </c>
      <c r="C170" s="116" t="s">
        <v>2995</v>
      </c>
      <c r="D170" s="31" t="s">
        <v>21</v>
      </c>
      <c r="E170" s="341"/>
      <c r="F170" s="270"/>
      <c r="G170" s="281"/>
      <c r="H170" s="274">
        <f t="shared" si="150"/>
        <v>0</v>
      </c>
      <c r="I170" s="715">
        <f t="shared" si="151"/>
        <v>0</v>
      </c>
      <c r="J170" s="282">
        <f t="shared" si="152"/>
        <v>0</v>
      </c>
      <c r="K170" s="710"/>
      <c r="L170" s="326"/>
      <c r="M170" s="585">
        <f t="shared" si="162"/>
        <v>0</v>
      </c>
      <c r="N170" s="585">
        <f t="shared" si="163"/>
        <v>0</v>
      </c>
      <c r="O170" s="585">
        <f t="shared" si="164"/>
        <v>0</v>
      </c>
      <c r="P170" s="336"/>
      <c r="Q170" s="326"/>
      <c r="R170" s="585">
        <f t="shared" si="165"/>
        <v>0</v>
      </c>
      <c r="S170" s="585">
        <f t="shared" si="166"/>
        <v>0</v>
      </c>
      <c r="T170" s="314">
        <f t="shared" si="167"/>
        <v>0</v>
      </c>
      <c r="U170" s="336"/>
      <c r="V170" s="326"/>
      <c r="W170" s="585">
        <f t="shared" si="168"/>
        <v>0</v>
      </c>
      <c r="X170" s="585">
        <f t="shared" si="169"/>
        <v>0</v>
      </c>
      <c r="Y170" s="314">
        <f t="shared" si="161"/>
        <v>0</v>
      </c>
    </row>
    <row r="171" spans="1:25" s="106" customFormat="1" ht="31" collapsed="1" x14ac:dyDescent="0.35">
      <c r="A171" s="96" t="s">
        <v>1895</v>
      </c>
      <c r="B171" s="423" t="s">
        <v>256</v>
      </c>
      <c r="C171" s="113" t="s">
        <v>257</v>
      </c>
      <c r="D171" s="31" t="s">
        <v>21</v>
      </c>
      <c r="E171" s="341"/>
      <c r="F171" s="270"/>
      <c r="G171" s="281"/>
      <c r="H171" s="274">
        <f t="shared" si="150"/>
        <v>0</v>
      </c>
      <c r="I171" s="715">
        <f t="shared" si="151"/>
        <v>0</v>
      </c>
      <c r="J171" s="282">
        <f t="shared" si="152"/>
        <v>0</v>
      </c>
      <c r="K171" s="710"/>
      <c r="L171" s="326"/>
      <c r="M171" s="585">
        <f t="shared" si="162"/>
        <v>0</v>
      </c>
      <c r="N171" s="585">
        <f t="shared" si="163"/>
        <v>0</v>
      </c>
      <c r="O171" s="585">
        <f t="shared" si="164"/>
        <v>0</v>
      </c>
      <c r="P171" s="336"/>
      <c r="Q171" s="326"/>
      <c r="R171" s="585">
        <f t="shared" si="165"/>
        <v>0</v>
      </c>
      <c r="S171" s="585">
        <f t="shared" si="166"/>
        <v>0</v>
      </c>
      <c r="T171" s="314">
        <f t="shared" si="167"/>
        <v>0</v>
      </c>
      <c r="U171" s="336"/>
      <c r="V171" s="326"/>
      <c r="W171" s="585">
        <f t="shared" si="168"/>
        <v>0</v>
      </c>
      <c r="X171" s="585">
        <f t="shared" si="169"/>
        <v>0</v>
      </c>
      <c r="Y171" s="314">
        <f t="shared" si="161"/>
        <v>0</v>
      </c>
    </row>
    <row r="172" spans="1:25" s="106" customFormat="1" ht="31" collapsed="1" x14ac:dyDescent="0.35">
      <c r="A172" s="96" t="s">
        <v>1896</v>
      </c>
      <c r="B172" s="423" t="s">
        <v>258</v>
      </c>
      <c r="C172" s="114" t="s">
        <v>1010</v>
      </c>
      <c r="D172" s="31" t="s">
        <v>21</v>
      </c>
      <c r="E172" s="341"/>
      <c r="F172" s="270"/>
      <c r="G172" s="281"/>
      <c r="H172" s="274">
        <f t="shared" si="150"/>
        <v>0</v>
      </c>
      <c r="I172" s="715">
        <f t="shared" si="151"/>
        <v>0</v>
      </c>
      <c r="J172" s="282">
        <f t="shared" si="152"/>
        <v>0</v>
      </c>
      <c r="K172" s="710"/>
      <c r="L172" s="326"/>
      <c r="M172" s="585">
        <f t="shared" si="162"/>
        <v>0</v>
      </c>
      <c r="N172" s="585">
        <f t="shared" si="163"/>
        <v>0</v>
      </c>
      <c r="O172" s="585">
        <f t="shared" si="164"/>
        <v>0</v>
      </c>
      <c r="P172" s="336"/>
      <c r="Q172" s="326"/>
      <c r="R172" s="585">
        <f t="shared" si="165"/>
        <v>0</v>
      </c>
      <c r="S172" s="585">
        <f t="shared" si="166"/>
        <v>0</v>
      </c>
      <c r="T172" s="314">
        <f t="shared" si="167"/>
        <v>0</v>
      </c>
      <c r="U172" s="336"/>
      <c r="V172" s="326"/>
      <c r="W172" s="585">
        <f t="shared" si="168"/>
        <v>0</v>
      </c>
      <c r="X172" s="585">
        <f t="shared" si="169"/>
        <v>0</v>
      </c>
      <c r="Y172" s="314">
        <f t="shared" si="161"/>
        <v>0</v>
      </c>
    </row>
    <row r="173" spans="1:25" s="106" customFormat="1" ht="31" collapsed="1" x14ac:dyDescent="0.35">
      <c r="A173" s="96" t="s">
        <v>1897</v>
      </c>
      <c r="B173" s="423" t="s">
        <v>259</v>
      </c>
      <c r="C173" s="112" t="s">
        <v>1011</v>
      </c>
      <c r="D173" s="31" t="s">
        <v>21</v>
      </c>
      <c r="E173" s="341"/>
      <c r="F173" s="270"/>
      <c r="G173" s="281"/>
      <c r="H173" s="274">
        <f t="shared" si="150"/>
        <v>0</v>
      </c>
      <c r="I173" s="715">
        <f t="shared" si="151"/>
        <v>0</v>
      </c>
      <c r="J173" s="282">
        <f t="shared" si="152"/>
        <v>0</v>
      </c>
      <c r="K173" s="710"/>
      <c r="L173" s="326"/>
      <c r="M173" s="585">
        <f t="shared" si="162"/>
        <v>0</v>
      </c>
      <c r="N173" s="585">
        <f t="shared" si="163"/>
        <v>0</v>
      </c>
      <c r="O173" s="585">
        <f t="shared" si="164"/>
        <v>0</v>
      </c>
      <c r="P173" s="336"/>
      <c r="Q173" s="326"/>
      <c r="R173" s="585">
        <f t="shared" si="165"/>
        <v>0</v>
      </c>
      <c r="S173" s="585">
        <f t="shared" si="166"/>
        <v>0</v>
      </c>
      <c r="T173" s="314">
        <f t="shared" si="167"/>
        <v>0</v>
      </c>
      <c r="U173" s="336"/>
      <c r="V173" s="326"/>
      <c r="W173" s="585">
        <f t="shared" si="168"/>
        <v>0</v>
      </c>
      <c r="X173" s="585">
        <f t="shared" si="169"/>
        <v>0</v>
      </c>
      <c r="Y173" s="314">
        <f t="shared" si="161"/>
        <v>0</v>
      </c>
    </row>
    <row r="174" spans="1:25" collapsed="1" x14ac:dyDescent="0.35">
      <c r="A174" s="96" t="s">
        <v>1898</v>
      </c>
      <c r="B174" s="424" t="s">
        <v>260</v>
      </c>
      <c r="C174" s="111" t="s">
        <v>261</v>
      </c>
      <c r="D174" s="31" t="s">
        <v>21</v>
      </c>
      <c r="E174" s="341"/>
      <c r="F174" s="270"/>
      <c r="G174" s="281"/>
      <c r="H174" s="274">
        <f t="shared" si="150"/>
        <v>0</v>
      </c>
      <c r="I174" s="715">
        <f t="shared" si="151"/>
        <v>0</v>
      </c>
      <c r="J174" s="282">
        <f t="shared" si="152"/>
        <v>0</v>
      </c>
      <c r="K174" s="712"/>
      <c r="L174" s="329"/>
      <c r="M174" s="585">
        <f t="shared" si="162"/>
        <v>0</v>
      </c>
      <c r="N174" s="585">
        <f t="shared" si="163"/>
        <v>0</v>
      </c>
      <c r="O174" s="585">
        <f t="shared" si="164"/>
        <v>0</v>
      </c>
      <c r="P174" s="336"/>
      <c r="Q174" s="326"/>
      <c r="R174" s="585">
        <f t="shared" si="165"/>
        <v>0</v>
      </c>
      <c r="S174" s="585">
        <f t="shared" si="166"/>
        <v>0</v>
      </c>
      <c r="T174" s="314">
        <f t="shared" si="167"/>
        <v>0</v>
      </c>
      <c r="U174" s="336"/>
      <c r="V174" s="326"/>
      <c r="W174" s="585">
        <f t="shared" si="168"/>
        <v>0</v>
      </c>
      <c r="X174" s="585">
        <f t="shared" si="169"/>
        <v>0</v>
      </c>
      <c r="Y174" s="314">
        <f t="shared" si="161"/>
        <v>0</v>
      </c>
    </row>
    <row r="175" spans="1:25" x14ac:dyDescent="0.35">
      <c r="A175" s="96" t="s">
        <v>1899</v>
      </c>
      <c r="B175" s="424" t="s">
        <v>262</v>
      </c>
      <c r="C175" s="111" t="s">
        <v>263</v>
      </c>
      <c r="D175" s="31" t="s">
        <v>21</v>
      </c>
      <c r="E175" s="341"/>
      <c r="F175" s="270"/>
      <c r="G175" s="281"/>
      <c r="H175" s="274">
        <f t="shared" si="150"/>
        <v>0</v>
      </c>
      <c r="I175" s="715">
        <f t="shared" si="151"/>
        <v>0</v>
      </c>
      <c r="J175" s="282">
        <f t="shared" si="152"/>
        <v>0</v>
      </c>
      <c r="K175" s="712"/>
      <c r="L175" s="329"/>
      <c r="M175" s="585">
        <f t="shared" si="162"/>
        <v>0</v>
      </c>
      <c r="N175" s="585">
        <f t="shared" si="163"/>
        <v>0</v>
      </c>
      <c r="O175" s="585">
        <f t="shared" si="164"/>
        <v>0</v>
      </c>
      <c r="P175" s="336"/>
      <c r="Q175" s="326"/>
      <c r="R175" s="585">
        <f t="shared" si="165"/>
        <v>0</v>
      </c>
      <c r="S175" s="585">
        <f t="shared" si="166"/>
        <v>0</v>
      </c>
      <c r="T175" s="314">
        <f t="shared" si="167"/>
        <v>0</v>
      </c>
      <c r="U175" s="336"/>
      <c r="V175" s="326"/>
      <c r="W175" s="585">
        <f t="shared" si="168"/>
        <v>0</v>
      </c>
      <c r="X175" s="585">
        <f t="shared" si="169"/>
        <v>0</v>
      </c>
      <c r="Y175" s="314">
        <f t="shared" si="161"/>
        <v>0</v>
      </c>
    </row>
    <row r="176" spans="1:25" ht="31" x14ac:dyDescent="0.35">
      <c r="A176" s="96" t="s">
        <v>1900</v>
      </c>
      <c r="B176" s="425" t="s">
        <v>264</v>
      </c>
      <c r="C176" s="112" t="s">
        <v>265</v>
      </c>
      <c r="D176" s="31" t="s">
        <v>21</v>
      </c>
      <c r="E176" s="341"/>
      <c r="F176" s="270"/>
      <c r="G176" s="281"/>
      <c r="H176" s="274">
        <f t="shared" si="150"/>
        <v>0</v>
      </c>
      <c r="I176" s="715">
        <f t="shared" si="151"/>
        <v>0</v>
      </c>
      <c r="J176" s="282">
        <f t="shared" si="152"/>
        <v>0</v>
      </c>
      <c r="K176" s="712"/>
      <c r="L176" s="329"/>
      <c r="M176" s="585">
        <f t="shared" si="162"/>
        <v>0</v>
      </c>
      <c r="N176" s="585">
        <f t="shared" si="163"/>
        <v>0</v>
      </c>
      <c r="O176" s="585">
        <f t="shared" si="164"/>
        <v>0</v>
      </c>
      <c r="P176" s="336"/>
      <c r="Q176" s="326"/>
      <c r="R176" s="585">
        <f t="shared" si="165"/>
        <v>0</v>
      </c>
      <c r="S176" s="585">
        <f t="shared" si="166"/>
        <v>0</v>
      </c>
      <c r="T176" s="314">
        <f t="shared" si="167"/>
        <v>0</v>
      </c>
      <c r="U176" s="336"/>
      <c r="V176" s="326"/>
      <c r="W176" s="585">
        <f t="shared" si="168"/>
        <v>0</v>
      </c>
      <c r="X176" s="585">
        <f t="shared" si="169"/>
        <v>0</v>
      </c>
      <c r="Y176" s="314">
        <f t="shared" si="161"/>
        <v>0</v>
      </c>
    </row>
    <row r="177" spans="1:25" ht="31" x14ac:dyDescent="0.35">
      <c r="A177" s="96" t="s">
        <v>1901</v>
      </c>
      <c r="B177" s="425" t="s">
        <v>266</v>
      </c>
      <c r="C177" s="112" t="s">
        <v>267</v>
      </c>
      <c r="D177" s="31" t="s">
        <v>21</v>
      </c>
      <c r="E177" s="341"/>
      <c r="F177" s="270"/>
      <c r="G177" s="281"/>
      <c r="H177" s="274">
        <f t="shared" si="150"/>
        <v>0</v>
      </c>
      <c r="I177" s="715">
        <f t="shared" si="151"/>
        <v>0</v>
      </c>
      <c r="J177" s="282">
        <f t="shared" si="152"/>
        <v>0</v>
      </c>
      <c r="K177" s="712"/>
      <c r="L177" s="329"/>
      <c r="M177" s="585">
        <f t="shared" si="162"/>
        <v>0</v>
      </c>
      <c r="N177" s="585">
        <f t="shared" si="163"/>
        <v>0</v>
      </c>
      <c r="O177" s="585">
        <f t="shared" si="164"/>
        <v>0</v>
      </c>
      <c r="P177" s="336"/>
      <c r="Q177" s="326"/>
      <c r="R177" s="585">
        <f t="shared" si="165"/>
        <v>0</v>
      </c>
      <c r="S177" s="585">
        <f t="shared" si="166"/>
        <v>0</v>
      </c>
      <c r="T177" s="314">
        <f t="shared" si="167"/>
        <v>0</v>
      </c>
      <c r="U177" s="336"/>
      <c r="V177" s="326"/>
      <c r="W177" s="585">
        <f t="shared" si="168"/>
        <v>0</v>
      </c>
      <c r="X177" s="585">
        <f t="shared" si="169"/>
        <v>0</v>
      </c>
      <c r="Y177" s="314">
        <f t="shared" si="161"/>
        <v>0</v>
      </c>
    </row>
    <row r="178" spans="1:25" s="23" customFormat="1" ht="25.5" thickBot="1" x14ac:dyDescent="0.4">
      <c r="A178" s="296" t="s">
        <v>1902</v>
      </c>
      <c r="B178" s="426" t="s">
        <v>268</v>
      </c>
      <c r="C178" s="297" t="s">
        <v>269</v>
      </c>
      <c r="D178" s="32" t="s">
        <v>21</v>
      </c>
      <c r="E178" s="346"/>
      <c r="F178" s="299"/>
      <c r="G178" s="300"/>
      <c r="H178" s="274">
        <f t="shared" si="150"/>
        <v>0</v>
      </c>
      <c r="I178" s="715">
        <f t="shared" si="151"/>
        <v>0</v>
      </c>
      <c r="J178" s="282">
        <f t="shared" si="152"/>
        <v>0</v>
      </c>
      <c r="K178" s="587"/>
      <c r="L178" s="331"/>
      <c r="M178" s="585">
        <f t="shared" si="162"/>
        <v>0</v>
      </c>
      <c r="N178" s="585">
        <f t="shared" si="163"/>
        <v>0</v>
      </c>
      <c r="O178" s="585">
        <f t="shared" si="164"/>
        <v>0</v>
      </c>
      <c r="P178" s="336"/>
      <c r="Q178" s="326"/>
      <c r="R178" s="585">
        <f t="shared" si="165"/>
        <v>0</v>
      </c>
      <c r="S178" s="585">
        <f t="shared" si="166"/>
        <v>0</v>
      </c>
      <c r="T178" s="314">
        <f t="shared" si="167"/>
        <v>0</v>
      </c>
      <c r="U178" s="336"/>
      <c r="V178" s="326"/>
      <c r="W178" s="585">
        <f t="shared" si="168"/>
        <v>0</v>
      </c>
      <c r="X178" s="585">
        <f t="shared" si="169"/>
        <v>0</v>
      </c>
      <c r="Y178" s="314">
        <f t="shared" si="161"/>
        <v>0</v>
      </c>
    </row>
    <row r="179" spans="1:25" s="76" customFormat="1" ht="37.5" customHeight="1" thickBot="1" x14ac:dyDescent="0.4">
      <c r="A179" s="29"/>
      <c r="B179" s="301"/>
      <c r="C179" s="9" t="s">
        <v>3158</v>
      </c>
      <c r="D179" s="382"/>
      <c r="E179" s="385"/>
      <c r="F179" s="302"/>
      <c r="G179" s="306"/>
      <c r="H179" s="717">
        <f>SUM(H6:H178)</f>
        <v>0</v>
      </c>
      <c r="I179" s="717">
        <f>SUM(I6:I178)</f>
        <v>0</v>
      </c>
      <c r="J179" s="303">
        <f>SUM(J6:J178)</f>
        <v>0</v>
      </c>
      <c r="K179" s="713"/>
      <c r="L179" s="332"/>
      <c r="M179" s="717">
        <f>SUM(M6:M178)</f>
        <v>0</v>
      </c>
      <c r="N179" s="717">
        <f>SUM(N6:N178)</f>
        <v>0</v>
      </c>
      <c r="O179" s="309">
        <f>SUM(O6:O178)</f>
        <v>0</v>
      </c>
      <c r="P179" s="338"/>
      <c r="Q179" s="332"/>
      <c r="R179" s="717">
        <f>SUM(R6:R178)</f>
        <v>0</v>
      </c>
      <c r="S179" s="717">
        <f>SUM(S6:S178)</f>
        <v>0</v>
      </c>
      <c r="T179" s="303">
        <f>SUM(T6:T178)</f>
        <v>0</v>
      </c>
      <c r="U179" s="338"/>
      <c r="V179" s="332"/>
      <c r="W179" s="717">
        <f>SUM(W6:W178)</f>
        <v>0</v>
      </c>
      <c r="X179" s="717">
        <f>SUM(X6:X178)</f>
        <v>0</v>
      </c>
      <c r="Y179" s="303">
        <f>SUM(Y6:Y178)</f>
        <v>0</v>
      </c>
    </row>
    <row r="180" spans="1:25" s="6" customFormat="1" ht="22" customHeight="1" x14ac:dyDescent="0.35">
      <c r="A180" s="189" t="s">
        <v>195</v>
      </c>
      <c r="B180" s="190"/>
      <c r="C180" s="190"/>
      <c r="D180" s="1188" t="s">
        <v>194</v>
      </c>
      <c r="E180" s="347"/>
      <c r="F180" s="212"/>
      <c r="G180" s="726"/>
      <c r="H180" s="695"/>
      <c r="I180" s="520"/>
      <c r="J180" s="520"/>
      <c r="K180" s="318"/>
      <c r="L180" s="318"/>
      <c r="M180" s="317"/>
      <c r="N180" s="317"/>
      <c r="O180" s="317"/>
      <c r="P180" s="318"/>
      <c r="Q180" s="318"/>
      <c r="R180" s="317"/>
      <c r="S180" s="317"/>
      <c r="T180" s="317"/>
      <c r="U180" s="318"/>
      <c r="V180" s="318"/>
      <c r="W180" s="317"/>
      <c r="X180" s="317"/>
      <c r="Y180" s="317"/>
    </row>
    <row r="181" spans="1:25" s="6" customFormat="1" ht="22" customHeight="1" thickBot="1" x14ac:dyDescent="0.4">
      <c r="A181" s="183" t="s">
        <v>982</v>
      </c>
      <c r="B181" s="184"/>
      <c r="C181" s="185"/>
      <c r="D181" s="1189"/>
      <c r="E181" s="347"/>
      <c r="F181" s="212"/>
      <c r="G181" s="726"/>
      <c r="H181" s="695"/>
      <c r="I181" s="520"/>
      <c r="J181" s="520"/>
      <c r="K181" s="318"/>
      <c r="L181" s="318"/>
      <c r="M181" s="317"/>
      <c r="N181" s="317"/>
      <c r="O181" s="317"/>
      <c r="P181" s="318"/>
      <c r="Q181" s="318"/>
      <c r="R181" s="317"/>
      <c r="S181" s="317"/>
      <c r="T181" s="317"/>
      <c r="U181" s="318"/>
      <c r="V181" s="318"/>
      <c r="W181" s="317"/>
      <c r="X181" s="317"/>
      <c r="Y181" s="317"/>
    </row>
    <row r="182" spans="1:25" s="6" customFormat="1" ht="22" customHeight="1" x14ac:dyDescent="0.35">
      <c r="A182" s="179" t="s">
        <v>3085</v>
      </c>
      <c r="B182" s="180"/>
      <c r="C182" s="180"/>
      <c r="D182" s="1188" t="s">
        <v>194</v>
      </c>
      <c r="E182" s="349"/>
      <c r="F182" s="187"/>
      <c r="G182" s="725"/>
      <c r="H182" s="695"/>
      <c r="I182" s="520"/>
      <c r="J182" s="520"/>
      <c r="K182" s="318"/>
      <c r="L182" s="318"/>
      <c r="M182" s="317"/>
      <c r="N182" s="317"/>
      <c r="O182" s="317"/>
      <c r="P182" s="318"/>
      <c r="Q182" s="318"/>
      <c r="R182" s="317"/>
      <c r="S182" s="317"/>
      <c r="T182" s="317"/>
      <c r="U182" s="318"/>
      <c r="V182" s="318"/>
      <c r="W182" s="317"/>
      <c r="X182" s="317"/>
      <c r="Y182" s="317"/>
    </row>
    <row r="183" spans="1:25" s="6" customFormat="1" ht="22" customHeight="1" thickBot="1" x14ac:dyDescent="0.4">
      <c r="A183" s="183" t="s">
        <v>196</v>
      </c>
      <c r="B183" s="184"/>
      <c r="C183" s="185"/>
      <c r="D183" s="1190"/>
      <c r="E183" s="348"/>
      <c r="F183" s="188"/>
      <c r="G183" s="727"/>
      <c r="H183" s="695"/>
      <c r="I183" s="520"/>
      <c r="J183" s="520"/>
      <c r="K183" s="318"/>
      <c r="L183" s="318"/>
      <c r="M183" s="317"/>
      <c r="N183" s="317"/>
      <c r="O183" s="317"/>
      <c r="P183" s="318"/>
      <c r="Q183" s="318"/>
      <c r="R183" s="317"/>
      <c r="S183" s="317"/>
      <c r="T183" s="317"/>
      <c r="U183" s="318"/>
      <c r="V183" s="318"/>
      <c r="W183" s="317"/>
      <c r="X183" s="317"/>
      <c r="Y183" s="317"/>
    </row>
    <row r="184" spans="1:25" s="6" customFormat="1" ht="22" customHeight="1" x14ac:dyDescent="0.35">
      <c r="A184" s="179" t="s">
        <v>197</v>
      </c>
      <c r="B184" s="180"/>
      <c r="C184" s="180"/>
      <c r="D184" s="1189" t="s">
        <v>194</v>
      </c>
      <c r="E184" s="347"/>
      <c r="F184" s="212"/>
      <c r="G184" s="726"/>
      <c r="H184" s="695"/>
      <c r="I184" s="520"/>
      <c r="J184" s="520"/>
      <c r="K184" s="318"/>
      <c r="L184" s="318"/>
      <c r="M184" s="317"/>
      <c r="N184" s="317"/>
      <c r="O184" s="317"/>
      <c r="P184" s="318"/>
      <c r="Q184" s="318"/>
      <c r="R184" s="317"/>
      <c r="S184" s="317"/>
      <c r="T184" s="317"/>
      <c r="U184" s="318"/>
      <c r="V184" s="318"/>
      <c r="W184" s="317"/>
      <c r="X184" s="317"/>
      <c r="Y184" s="317"/>
    </row>
    <row r="185" spans="1:25" s="6" customFormat="1" ht="22" customHeight="1" thickBot="1" x14ac:dyDescent="0.4">
      <c r="A185" s="183" t="s">
        <v>198</v>
      </c>
      <c r="B185" s="184"/>
      <c r="C185" s="185"/>
      <c r="D185" s="1189"/>
      <c r="E185" s="347"/>
      <c r="F185" s="212"/>
      <c r="G185" s="726"/>
      <c r="H185" s="695"/>
      <c r="I185" s="520"/>
      <c r="J185" s="520"/>
      <c r="K185" s="318"/>
      <c r="L185" s="318"/>
      <c r="M185" s="317"/>
      <c r="N185" s="317"/>
      <c r="O185" s="317"/>
      <c r="P185" s="318"/>
      <c r="Q185" s="318"/>
      <c r="R185" s="317"/>
      <c r="S185" s="317"/>
      <c r="T185" s="317"/>
      <c r="U185" s="318"/>
      <c r="V185" s="318"/>
      <c r="W185" s="317"/>
      <c r="X185" s="317"/>
      <c r="Y185" s="317"/>
    </row>
    <row r="186" spans="1:25" s="6" customFormat="1" ht="22" customHeight="1" x14ac:dyDescent="0.35">
      <c r="A186" s="179" t="s">
        <v>199</v>
      </c>
      <c r="B186" s="180"/>
      <c r="C186" s="180"/>
      <c r="D186" s="1188" t="s">
        <v>194</v>
      </c>
      <c r="E186" s="349"/>
      <c r="F186" s="187"/>
      <c r="G186" s="725"/>
      <c r="H186" s="695"/>
      <c r="I186" s="520"/>
      <c r="J186" s="520"/>
      <c r="K186" s="318"/>
      <c r="L186" s="318"/>
      <c r="M186" s="317"/>
      <c r="N186" s="317"/>
      <c r="O186" s="317"/>
      <c r="P186" s="318"/>
      <c r="Q186" s="318"/>
      <c r="R186" s="317"/>
      <c r="S186" s="317"/>
      <c r="T186" s="317"/>
      <c r="U186" s="318"/>
      <c r="V186" s="318"/>
      <c r="W186" s="317"/>
      <c r="X186" s="317"/>
      <c r="Y186" s="317"/>
    </row>
    <row r="187" spans="1:25" s="6" customFormat="1" ht="22" customHeight="1" thickBot="1" x14ac:dyDescent="0.4">
      <c r="A187" s="183" t="s">
        <v>3086</v>
      </c>
      <c r="B187" s="184"/>
      <c r="C187" s="185"/>
      <c r="D187" s="1190"/>
      <c r="E187" s="348"/>
      <c r="F187" s="188"/>
      <c r="G187" s="727"/>
      <c r="H187" s="695"/>
      <c r="I187" s="520"/>
      <c r="J187" s="520"/>
      <c r="K187" s="318"/>
      <c r="L187" s="318"/>
      <c r="M187" s="317"/>
      <c r="N187" s="317"/>
      <c r="O187" s="317"/>
      <c r="P187" s="318"/>
      <c r="Q187" s="318"/>
      <c r="R187" s="317"/>
      <c r="S187" s="317"/>
      <c r="T187" s="317"/>
      <c r="U187" s="318"/>
      <c r="V187" s="318"/>
      <c r="W187" s="317"/>
      <c r="X187" s="317"/>
      <c r="Y187" s="317"/>
    </row>
    <row r="188" spans="1:25" s="14" customFormat="1" x14ac:dyDescent="0.35">
      <c r="A188" s="105"/>
      <c r="B188" s="105"/>
      <c r="C188" s="105"/>
      <c r="D188" s="105"/>
      <c r="E188" s="350"/>
      <c r="F188" s="104"/>
      <c r="G188" s="104"/>
      <c r="H188" s="698"/>
      <c r="I188" s="323"/>
      <c r="J188" s="178"/>
      <c r="K188" s="320"/>
      <c r="L188" s="320"/>
      <c r="M188" s="319"/>
      <c r="N188" s="319"/>
      <c r="O188" s="319"/>
      <c r="P188" s="320"/>
      <c r="Q188" s="320"/>
      <c r="R188" s="319"/>
      <c r="S188" s="319"/>
      <c r="T188" s="319"/>
      <c r="U188" s="320"/>
      <c r="V188" s="320"/>
      <c r="W188" s="319"/>
      <c r="X188" s="319"/>
      <c r="Y188" s="319"/>
    </row>
    <row r="189" spans="1:25" s="143" customFormat="1" x14ac:dyDescent="0.35">
      <c r="B189" s="150"/>
      <c r="C189" s="150"/>
      <c r="D189" s="141"/>
      <c r="E189" s="211"/>
      <c r="F189" s="141"/>
      <c r="G189" s="141"/>
      <c r="H189" s="699"/>
      <c r="I189" s="321"/>
      <c r="J189" s="171"/>
      <c r="K189" s="322"/>
      <c r="L189" s="322"/>
      <c r="M189" s="321"/>
      <c r="N189" s="321"/>
      <c r="O189" s="321"/>
      <c r="P189" s="322"/>
      <c r="Q189" s="322"/>
      <c r="R189" s="321"/>
      <c r="S189" s="321"/>
      <c r="T189" s="321"/>
      <c r="U189" s="322"/>
      <c r="V189" s="322"/>
      <c r="W189" s="321"/>
      <c r="X189" s="321"/>
      <c r="Y189" s="321"/>
    </row>
    <row r="190" spans="1:25" s="143" customFormat="1" x14ac:dyDescent="0.35">
      <c r="B190" s="150"/>
      <c r="C190" s="150"/>
      <c r="D190" s="141"/>
      <c r="E190" s="211"/>
      <c r="F190" s="141"/>
      <c r="G190" s="141"/>
      <c r="H190" s="699"/>
      <c r="I190" s="321"/>
      <c r="J190" s="171"/>
      <c r="K190" s="322"/>
      <c r="L190" s="322"/>
      <c r="M190" s="321"/>
      <c r="N190" s="321"/>
      <c r="O190" s="321"/>
      <c r="P190" s="322"/>
      <c r="Q190" s="322"/>
      <c r="R190" s="321"/>
      <c r="S190" s="321"/>
      <c r="T190" s="321"/>
      <c r="U190" s="322"/>
      <c r="V190" s="322"/>
      <c r="W190" s="321"/>
      <c r="X190" s="321"/>
      <c r="Y190" s="321"/>
    </row>
    <row r="191" spans="1:25" s="143" customFormat="1" x14ac:dyDescent="0.35">
      <c r="B191" s="150"/>
      <c r="C191" s="150"/>
      <c r="D191" s="141"/>
      <c r="E191" s="211"/>
      <c r="F191" s="141"/>
      <c r="G191" s="141"/>
      <c r="H191" s="699"/>
      <c r="I191" s="321"/>
      <c r="J191" s="171"/>
      <c r="K191" s="322"/>
      <c r="L191" s="322"/>
      <c r="M191" s="321"/>
      <c r="N191" s="321"/>
      <c r="O191" s="321"/>
      <c r="P191" s="322"/>
      <c r="Q191" s="322"/>
      <c r="R191" s="321"/>
      <c r="S191" s="321"/>
      <c r="T191" s="321"/>
      <c r="U191" s="322"/>
      <c r="V191" s="322"/>
      <c r="W191" s="321"/>
      <c r="X191" s="321"/>
      <c r="Y191" s="321"/>
    </row>
    <row r="192" spans="1:25" s="143" customFormat="1" x14ac:dyDescent="0.35">
      <c r="B192" s="150"/>
      <c r="C192" s="150"/>
      <c r="D192" s="141"/>
      <c r="E192" s="211"/>
      <c r="F192" s="141"/>
      <c r="G192" s="141"/>
      <c r="H192" s="699"/>
      <c r="I192" s="321"/>
      <c r="J192" s="171"/>
      <c r="K192" s="322"/>
      <c r="L192" s="322"/>
      <c r="M192" s="321"/>
      <c r="N192" s="321"/>
      <c r="O192" s="321"/>
      <c r="P192" s="322"/>
      <c r="Q192" s="322"/>
      <c r="R192" s="321"/>
      <c r="S192" s="321"/>
      <c r="T192" s="321"/>
      <c r="U192" s="322"/>
      <c r="V192" s="322"/>
      <c r="W192" s="321"/>
      <c r="X192" s="321"/>
      <c r="Y192" s="321"/>
    </row>
    <row r="193" spans="4:6" x14ac:dyDescent="0.35">
      <c r="D193" s="115"/>
      <c r="E193" s="351"/>
      <c r="F193" s="115"/>
    </row>
    <row r="194" spans="4:6" x14ac:dyDescent="0.35">
      <c r="D194" s="115"/>
      <c r="E194" s="351"/>
      <c r="F194" s="115"/>
    </row>
    <row r="195" spans="4:6" x14ac:dyDescent="0.35">
      <c r="D195" s="115"/>
      <c r="E195" s="351"/>
      <c r="F195" s="115"/>
    </row>
    <row r="196" spans="4:6" x14ac:dyDescent="0.35">
      <c r="D196" s="115"/>
      <c r="E196" s="351"/>
      <c r="F196" s="115"/>
    </row>
    <row r="197" spans="4:6" x14ac:dyDescent="0.35">
      <c r="D197" s="115"/>
      <c r="E197" s="351"/>
      <c r="F197" s="115"/>
    </row>
    <row r="198" spans="4:6" x14ac:dyDescent="0.35">
      <c r="D198" s="105"/>
      <c r="E198" s="350"/>
      <c r="F198" s="104"/>
    </row>
    <row r="199" spans="4:6" x14ac:dyDescent="0.35">
      <c r="D199" s="14"/>
      <c r="E199" s="210"/>
      <c r="F199" s="5"/>
    </row>
    <row r="200" spans="4:6" x14ac:dyDescent="0.35">
      <c r="D200" s="14"/>
      <c r="E200" s="210"/>
      <c r="F200" s="5"/>
    </row>
    <row r="201" spans="4:6" x14ac:dyDescent="0.35">
      <c r="D201" s="14"/>
      <c r="E201" s="210"/>
      <c r="F201" s="5"/>
    </row>
    <row r="202" spans="4:6" x14ac:dyDescent="0.35">
      <c r="D202" s="14"/>
      <c r="E202" s="210"/>
      <c r="F202" s="5"/>
    </row>
  </sheetData>
  <mergeCells count="13">
    <mergeCell ref="D186:D187"/>
    <mergeCell ref="A165:B165"/>
    <mergeCell ref="A4:B4"/>
    <mergeCell ref="A111:B111"/>
    <mergeCell ref="D180:D181"/>
    <mergeCell ref="D182:D183"/>
    <mergeCell ref="D184:D185"/>
    <mergeCell ref="A2:D2"/>
    <mergeCell ref="U1:Y2"/>
    <mergeCell ref="K1:O2"/>
    <mergeCell ref="P1:T2"/>
    <mergeCell ref="B1:D1"/>
    <mergeCell ref="E1:J2"/>
  </mergeCells>
  <phoneticPr fontId="30" type="noConversion"/>
  <pageMargins left="0.25" right="0.25" top="0.75" bottom="0.75" header="0.3" footer="0.3"/>
  <pageSetup paperSize="9" scale="56" fitToHeight="0" orientation="portrait" r:id="rId1"/>
  <rowBreaks count="3" manualBreakCount="3">
    <brk id="60" max="9" man="1"/>
    <brk id="105" max="9" man="1"/>
    <brk id="164"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FF"/>
    <pageSetUpPr fitToPage="1"/>
  </sheetPr>
  <dimension ref="A1:Y353"/>
  <sheetViews>
    <sheetView view="pageBreakPreview" zoomScale="60" zoomScaleNormal="70" workbookViewId="0">
      <pane ySplit="3" topLeftCell="A335" activePane="bottomLeft" state="frozen"/>
      <selection activeCell="AN16" sqref="AN16"/>
      <selection pane="bottomLeft" activeCell="AN16" sqref="AN16"/>
    </sheetView>
  </sheetViews>
  <sheetFormatPr defaultColWidth="8.81640625" defaultRowHeight="15.5" x14ac:dyDescent="0.35"/>
  <cols>
    <col min="1" max="1" width="19.54296875" style="4" customWidth="1"/>
    <col min="2" max="2" width="16.1796875" style="4" customWidth="1"/>
    <col min="3" max="3" width="70.26953125" style="3" customWidth="1"/>
    <col min="4" max="5" width="6.1796875" style="4" customWidth="1"/>
    <col min="6" max="6" width="13.81640625" style="734" customWidth="1"/>
    <col min="7" max="9" width="13.81640625" style="323" customWidth="1"/>
    <col min="10" max="10" width="18.90625" style="178" customWidth="1"/>
    <col min="11" max="12" width="11.453125" style="333" hidden="1" customWidth="1"/>
    <col min="13" max="15" width="13.1796875" style="323" hidden="1" customWidth="1"/>
    <col min="16" max="17" width="11.453125" style="333" hidden="1" customWidth="1"/>
    <col min="18" max="20" width="13.36328125" style="323" hidden="1" customWidth="1"/>
    <col min="21" max="22" width="11.453125" style="333" hidden="1" customWidth="1"/>
    <col min="23" max="25" width="12" style="323" hidden="1" customWidth="1"/>
    <col min="26" max="26" width="8.81640625" style="3"/>
    <col min="27" max="27" width="80.90625" style="3" customWidth="1"/>
    <col min="28" max="16384" width="8.81640625" style="3"/>
  </cols>
  <sheetData>
    <row r="1" spans="1:25" s="85" customFormat="1" ht="22" customHeight="1" x14ac:dyDescent="0.35">
      <c r="A1" s="285" t="s">
        <v>0</v>
      </c>
      <c r="B1" s="1218" t="s">
        <v>2965</v>
      </c>
      <c r="C1" s="1218"/>
      <c r="D1" s="1219"/>
      <c r="E1" s="1220" t="s">
        <v>3142</v>
      </c>
      <c r="F1" s="1221"/>
      <c r="G1" s="1221"/>
      <c r="H1" s="1231"/>
      <c r="I1" s="1231"/>
      <c r="J1" s="1222"/>
      <c r="K1" s="1212" t="s">
        <v>3155</v>
      </c>
      <c r="L1" s="1213"/>
      <c r="M1" s="1213"/>
      <c r="N1" s="1213"/>
      <c r="O1" s="1214"/>
      <c r="P1" s="1212" t="s">
        <v>3154</v>
      </c>
      <c r="Q1" s="1213"/>
      <c r="R1" s="1213"/>
      <c r="S1" s="1213"/>
      <c r="T1" s="1214"/>
      <c r="U1" s="1212" t="s">
        <v>3153</v>
      </c>
      <c r="V1" s="1213"/>
      <c r="W1" s="1213"/>
      <c r="X1" s="1213"/>
      <c r="Y1" s="1214"/>
    </row>
    <row r="2" spans="1:25" s="85" customFormat="1" ht="66" customHeight="1" thickBot="1" x14ac:dyDescent="0.4">
      <c r="A2" s="1233" t="s">
        <v>2964</v>
      </c>
      <c r="B2" s="1234"/>
      <c r="C2" s="1234"/>
      <c r="D2" s="1235"/>
      <c r="E2" s="1223"/>
      <c r="F2" s="1224"/>
      <c r="G2" s="1224"/>
      <c r="H2" s="1232"/>
      <c r="I2" s="1232"/>
      <c r="J2" s="1225"/>
      <c r="K2" s="1215"/>
      <c r="L2" s="1216"/>
      <c r="M2" s="1216"/>
      <c r="N2" s="1216"/>
      <c r="O2" s="1217"/>
      <c r="P2" s="1215"/>
      <c r="Q2" s="1216"/>
      <c r="R2" s="1216"/>
      <c r="S2" s="1216"/>
      <c r="T2" s="1217"/>
      <c r="U2" s="1215"/>
      <c r="V2" s="1216"/>
      <c r="W2" s="1216"/>
      <c r="X2" s="1216"/>
      <c r="Y2" s="1217"/>
    </row>
    <row r="3" spans="1:25" s="376" customFormat="1" ht="35" customHeight="1" thickBot="1" x14ac:dyDescent="0.4">
      <c r="A3" s="389" t="s">
        <v>1</v>
      </c>
      <c r="B3" s="390" t="s">
        <v>2</v>
      </c>
      <c r="C3" s="391" t="s">
        <v>3</v>
      </c>
      <c r="D3" s="392" t="s">
        <v>4</v>
      </c>
      <c r="E3" s="393" t="s">
        <v>3141</v>
      </c>
      <c r="F3" s="394" t="s">
        <v>3157</v>
      </c>
      <c r="G3" s="394" t="s">
        <v>3156</v>
      </c>
      <c r="H3" s="394" t="s">
        <v>3252</v>
      </c>
      <c r="I3" s="718" t="s">
        <v>3251</v>
      </c>
      <c r="J3" s="395" t="s">
        <v>193</v>
      </c>
      <c r="K3" s="724" t="s">
        <v>3160</v>
      </c>
      <c r="L3" s="721" t="s">
        <v>3253</v>
      </c>
      <c r="M3" s="394" t="s">
        <v>3252</v>
      </c>
      <c r="N3" s="718" t="s">
        <v>3251</v>
      </c>
      <c r="O3" s="722" t="s">
        <v>193</v>
      </c>
      <c r="P3" s="724" t="s">
        <v>3160</v>
      </c>
      <c r="Q3" s="721" t="s">
        <v>3253</v>
      </c>
      <c r="R3" s="394" t="s">
        <v>3252</v>
      </c>
      <c r="S3" s="718" t="s">
        <v>3251</v>
      </c>
      <c r="T3" s="719" t="s">
        <v>193</v>
      </c>
      <c r="U3" s="724" t="s">
        <v>3160</v>
      </c>
      <c r="V3" s="721" t="s">
        <v>3253</v>
      </c>
      <c r="W3" s="394" t="s">
        <v>3252</v>
      </c>
      <c r="X3" s="718" t="s">
        <v>3251</v>
      </c>
      <c r="Y3" s="719" t="s">
        <v>193</v>
      </c>
    </row>
    <row r="4" spans="1:25" s="1" customFormat="1" ht="49" customHeight="1" x14ac:dyDescent="0.35">
      <c r="A4" s="387" t="s">
        <v>5</v>
      </c>
      <c r="B4" s="1314" t="s">
        <v>1013</v>
      </c>
      <c r="C4" s="1314"/>
      <c r="D4" s="1316"/>
      <c r="E4" s="388"/>
      <c r="F4" s="1317"/>
      <c r="G4" s="1317"/>
      <c r="H4" s="1318"/>
      <c r="I4" s="1318"/>
      <c r="J4" s="1319"/>
      <c r="K4" s="362"/>
      <c r="L4" s="363"/>
      <c r="M4" s="723"/>
      <c r="N4" s="723"/>
      <c r="O4" s="364"/>
      <c r="P4" s="362"/>
      <c r="Q4" s="363"/>
      <c r="R4" s="723"/>
      <c r="S4" s="723"/>
      <c r="T4" s="364"/>
      <c r="U4" s="362"/>
      <c r="V4" s="363"/>
      <c r="W4" s="723"/>
      <c r="X4" s="723"/>
      <c r="Y4" s="364"/>
    </row>
    <row r="5" spans="1:25" s="1" customFormat="1" ht="21.5" customHeight="1" x14ac:dyDescent="0.35">
      <c r="A5" s="161">
        <v>3.1</v>
      </c>
      <c r="B5" s="25"/>
      <c r="C5" s="133"/>
      <c r="D5" s="380"/>
      <c r="E5" s="383"/>
      <c r="F5" s="377"/>
      <c r="G5" s="377"/>
      <c r="H5" s="728"/>
      <c r="I5" s="728"/>
      <c r="J5" s="1320"/>
      <c r="K5" s="334"/>
      <c r="L5" s="324"/>
      <c r="M5" s="692"/>
      <c r="N5" s="692"/>
      <c r="O5" s="312"/>
      <c r="P5" s="334"/>
      <c r="Q5" s="324"/>
      <c r="R5" s="692"/>
      <c r="S5" s="692"/>
      <c r="T5" s="312"/>
      <c r="U5" s="334"/>
      <c r="V5" s="324"/>
      <c r="W5" s="692"/>
      <c r="X5" s="692"/>
      <c r="Y5" s="312"/>
    </row>
    <row r="6" spans="1:25" s="1" customFormat="1" x14ac:dyDescent="0.35">
      <c r="A6" s="51" t="s">
        <v>272</v>
      </c>
      <c r="B6" s="40">
        <v>3136</v>
      </c>
      <c r="C6" s="17" t="s">
        <v>7</v>
      </c>
      <c r="D6" s="139" t="s">
        <v>6</v>
      </c>
      <c r="E6" s="89"/>
      <c r="F6" s="377"/>
      <c r="G6" s="729"/>
      <c r="H6" s="728"/>
      <c r="I6" s="715">
        <f t="shared" ref="I6:I20" si="0">E6*G6</f>
        <v>0</v>
      </c>
      <c r="J6" s="282">
        <f t="shared" ref="J6" si="1">(E6*F6)+(E6*G6)</f>
        <v>0</v>
      </c>
      <c r="K6" s="334"/>
      <c r="L6" s="331"/>
      <c r="M6" s="692"/>
      <c r="N6" s="585">
        <f t="shared" ref="N6:N69" si="2">L6*G6</f>
        <v>0</v>
      </c>
      <c r="O6" s="314">
        <f t="shared" ref="O6:O69" si="3">SUM(K6*F6)+(L6*G6)</f>
        <v>0</v>
      </c>
      <c r="P6" s="334"/>
      <c r="Q6" s="326"/>
      <c r="R6" s="692"/>
      <c r="S6" s="585">
        <f t="shared" ref="S6:S69" si="4">Q6*G6</f>
        <v>0</v>
      </c>
      <c r="T6" s="314">
        <f t="shared" ref="T6:T69" si="5">SUM(P6*F6)+(Q6*G6)</f>
        <v>0</v>
      </c>
      <c r="U6" s="334"/>
      <c r="V6" s="326"/>
      <c r="W6" s="692"/>
      <c r="X6" s="585">
        <f t="shared" ref="X6:X69" si="6">V6*G6</f>
        <v>0</v>
      </c>
      <c r="Y6" s="314">
        <f t="shared" ref="Y6:Y69" si="7">SUM(U6*F6)+(V6*G6)</f>
        <v>0</v>
      </c>
    </row>
    <row r="7" spans="1:25" s="1" customFormat="1" x14ac:dyDescent="0.35">
      <c r="A7" s="51" t="s">
        <v>275</v>
      </c>
      <c r="B7" s="40">
        <v>3136</v>
      </c>
      <c r="C7" s="17" t="s">
        <v>8</v>
      </c>
      <c r="D7" s="139" t="s">
        <v>6</v>
      </c>
      <c r="E7" s="89"/>
      <c r="F7" s="377"/>
      <c r="G7" s="729"/>
      <c r="H7" s="728"/>
      <c r="I7" s="715">
        <f t="shared" si="0"/>
        <v>0</v>
      </c>
      <c r="J7" s="282">
        <f t="shared" ref="J7:J20" si="8">(E7*F7)+(E7*G7)</f>
        <v>0</v>
      </c>
      <c r="K7" s="334"/>
      <c r="L7" s="331"/>
      <c r="M7" s="692"/>
      <c r="N7" s="585">
        <f t="shared" si="2"/>
        <v>0</v>
      </c>
      <c r="O7" s="314">
        <f t="shared" si="3"/>
        <v>0</v>
      </c>
      <c r="P7" s="334"/>
      <c r="Q7" s="326"/>
      <c r="R7" s="692"/>
      <c r="S7" s="585">
        <f t="shared" si="4"/>
        <v>0</v>
      </c>
      <c r="T7" s="314">
        <f t="shared" si="5"/>
        <v>0</v>
      </c>
      <c r="U7" s="334"/>
      <c r="V7" s="326"/>
      <c r="W7" s="692"/>
      <c r="X7" s="585">
        <f t="shared" si="6"/>
        <v>0</v>
      </c>
      <c r="Y7" s="314">
        <f t="shared" si="7"/>
        <v>0</v>
      </c>
    </row>
    <row r="8" spans="1:25" s="1" customFormat="1" x14ac:dyDescent="0.35">
      <c r="A8" s="51" t="s">
        <v>278</v>
      </c>
      <c r="B8" s="40">
        <v>3136</v>
      </c>
      <c r="C8" s="17" t="s">
        <v>9</v>
      </c>
      <c r="D8" s="139" t="s">
        <v>6</v>
      </c>
      <c r="E8" s="89"/>
      <c r="F8" s="377"/>
      <c r="G8" s="729"/>
      <c r="H8" s="728"/>
      <c r="I8" s="715">
        <f t="shared" si="0"/>
        <v>0</v>
      </c>
      <c r="J8" s="282">
        <f t="shared" si="8"/>
        <v>0</v>
      </c>
      <c r="K8" s="334"/>
      <c r="L8" s="331"/>
      <c r="M8" s="692"/>
      <c r="N8" s="585">
        <f t="shared" si="2"/>
        <v>0</v>
      </c>
      <c r="O8" s="314">
        <f t="shared" si="3"/>
        <v>0</v>
      </c>
      <c r="P8" s="334"/>
      <c r="Q8" s="326"/>
      <c r="R8" s="692"/>
      <c r="S8" s="585">
        <f t="shared" si="4"/>
        <v>0</v>
      </c>
      <c r="T8" s="314">
        <f t="shared" si="5"/>
        <v>0</v>
      </c>
      <c r="U8" s="334"/>
      <c r="V8" s="326"/>
      <c r="W8" s="692"/>
      <c r="X8" s="585">
        <f t="shared" si="6"/>
        <v>0</v>
      </c>
      <c r="Y8" s="314">
        <f t="shared" si="7"/>
        <v>0</v>
      </c>
    </row>
    <row r="9" spans="1:25" s="1" customFormat="1" x14ac:dyDescent="0.35">
      <c r="A9" s="51" t="s">
        <v>281</v>
      </c>
      <c r="B9" s="40">
        <v>3136</v>
      </c>
      <c r="C9" s="17" t="s">
        <v>10</v>
      </c>
      <c r="D9" s="139" t="s">
        <v>6</v>
      </c>
      <c r="E9" s="89"/>
      <c r="F9" s="377"/>
      <c r="G9" s="729"/>
      <c r="H9" s="728"/>
      <c r="I9" s="715">
        <f t="shared" si="0"/>
        <v>0</v>
      </c>
      <c r="J9" s="282">
        <f t="shared" si="8"/>
        <v>0</v>
      </c>
      <c r="K9" s="334"/>
      <c r="L9" s="331"/>
      <c r="M9" s="692"/>
      <c r="N9" s="585">
        <f t="shared" si="2"/>
        <v>0</v>
      </c>
      <c r="O9" s="314">
        <f t="shared" si="3"/>
        <v>0</v>
      </c>
      <c r="P9" s="334"/>
      <c r="Q9" s="326"/>
      <c r="R9" s="692"/>
      <c r="S9" s="585">
        <f t="shared" si="4"/>
        <v>0</v>
      </c>
      <c r="T9" s="314">
        <f t="shared" si="5"/>
        <v>0</v>
      </c>
      <c r="U9" s="334"/>
      <c r="V9" s="326"/>
      <c r="W9" s="692"/>
      <c r="X9" s="585">
        <f t="shared" si="6"/>
        <v>0</v>
      </c>
      <c r="Y9" s="314">
        <f t="shared" si="7"/>
        <v>0</v>
      </c>
    </row>
    <row r="10" spans="1:25" s="1" customFormat="1" x14ac:dyDescent="0.35">
      <c r="A10" s="51" t="s">
        <v>284</v>
      </c>
      <c r="B10" s="40">
        <v>3136</v>
      </c>
      <c r="C10" s="17" t="s">
        <v>11</v>
      </c>
      <c r="D10" s="139" t="s">
        <v>6</v>
      </c>
      <c r="E10" s="89"/>
      <c r="F10" s="377"/>
      <c r="G10" s="729"/>
      <c r="H10" s="728"/>
      <c r="I10" s="715">
        <f t="shared" si="0"/>
        <v>0</v>
      </c>
      <c r="J10" s="282">
        <f t="shared" si="8"/>
        <v>0</v>
      </c>
      <c r="K10" s="334"/>
      <c r="L10" s="331"/>
      <c r="M10" s="692"/>
      <c r="N10" s="585">
        <f t="shared" si="2"/>
        <v>0</v>
      </c>
      <c r="O10" s="314">
        <f t="shared" si="3"/>
        <v>0</v>
      </c>
      <c r="P10" s="334"/>
      <c r="Q10" s="326"/>
      <c r="R10" s="692"/>
      <c r="S10" s="585">
        <f t="shared" si="4"/>
        <v>0</v>
      </c>
      <c r="T10" s="314">
        <f t="shared" si="5"/>
        <v>0</v>
      </c>
      <c r="U10" s="334"/>
      <c r="V10" s="326"/>
      <c r="W10" s="692"/>
      <c r="X10" s="585">
        <f t="shared" si="6"/>
        <v>0</v>
      </c>
      <c r="Y10" s="314">
        <f t="shared" si="7"/>
        <v>0</v>
      </c>
    </row>
    <row r="11" spans="1:25" s="1" customFormat="1" x14ac:dyDescent="0.35">
      <c r="A11" s="51" t="s">
        <v>287</v>
      </c>
      <c r="B11" s="40">
        <v>3136</v>
      </c>
      <c r="C11" s="17" t="s">
        <v>12</v>
      </c>
      <c r="D11" s="139" t="s">
        <v>6</v>
      </c>
      <c r="E11" s="89"/>
      <c r="F11" s="377"/>
      <c r="G11" s="729"/>
      <c r="H11" s="728"/>
      <c r="I11" s="715">
        <f t="shared" si="0"/>
        <v>0</v>
      </c>
      <c r="J11" s="282">
        <f t="shared" si="8"/>
        <v>0</v>
      </c>
      <c r="K11" s="334"/>
      <c r="L11" s="331"/>
      <c r="M11" s="692"/>
      <c r="N11" s="585">
        <f t="shared" si="2"/>
        <v>0</v>
      </c>
      <c r="O11" s="314">
        <f t="shared" si="3"/>
        <v>0</v>
      </c>
      <c r="P11" s="334"/>
      <c r="Q11" s="326"/>
      <c r="R11" s="692"/>
      <c r="S11" s="585">
        <f t="shared" si="4"/>
        <v>0</v>
      </c>
      <c r="T11" s="314">
        <f t="shared" si="5"/>
        <v>0</v>
      </c>
      <c r="U11" s="334"/>
      <c r="V11" s="326"/>
      <c r="W11" s="692"/>
      <c r="X11" s="585">
        <f t="shared" si="6"/>
        <v>0</v>
      </c>
      <c r="Y11" s="314">
        <f t="shared" si="7"/>
        <v>0</v>
      </c>
    </row>
    <row r="12" spans="1:25" s="1" customFormat="1" x14ac:dyDescent="0.35">
      <c r="A12" s="51" t="s">
        <v>290</v>
      </c>
      <c r="B12" s="40">
        <v>3136</v>
      </c>
      <c r="C12" s="17" t="s">
        <v>13</v>
      </c>
      <c r="D12" s="139" t="s">
        <v>6</v>
      </c>
      <c r="E12" s="89"/>
      <c r="F12" s="377"/>
      <c r="G12" s="729"/>
      <c r="H12" s="728"/>
      <c r="I12" s="715">
        <f t="shared" si="0"/>
        <v>0</v>
      </c>
      <c r="J12" s="282">
        <f t="shared" si="8"/>
        <v>0</v>
      </c>
      <c r="K12" s="334"/>
      <c r="L12" s="331"/>
      <c r="M12" s="692"/>
      <c r="N12" s="585">
        <f t="shared" si="2"/>
        <v>0</v>
      </c>
      <c r="O12" s="314">
        <f t="shared" si="3"/>
        <v>0</v>
      </c>
      <c r="P12" s="334"/>
      <c r="Q12" s="326"/>
      <c r="R12" s="692"/>
      <c r="S12" s="585">
        <f t="shared" si="4"/>
        <v>0</v>
      </c>
      <c r="T12" s="314">
        <f t="shared" si="5"/>
        <v>0</v>
      </c>
      <c r="U12" s="334"/>
      <c r="V12" s="326"/>
      <c r="W12" s="692"/>
      <c r="X12" s="585">
        <f t="shared" si="6"/>
        <v>0</v>
      </c>
      <c r="Y12" s="314">
        <f t="shared" si="7"/>
        <v>0</v>
      </c>
    </row>
    <row r="13" spans="1:25" s="1" customFormat="1" x14ac:dyDescent="0.35">
      <c r="A13" s="51" t="s">
        <v>293</v>
      </c>
      <c r="B13" s="40">
        <v>3136</v>
      </c>
      <c r="C13" s="17" t="s">
        <v>14</v>
      </c>
      <c r="D13" s="139" t="s">
        <v>6</v>
      </c>
      <c r="E13" s="89"/>
      <c r="F13" s="377"/>
      <c r="G13" s="729"/>
      <c r="H13" s="728"/>
      <c r="I13" s="715">
        <f t="shared" si="0"/>
        <v>0</v>
      </c>
      <c r="J13" s="282">
        <f t="shared" si="8"/>
        <v>0</v>
      </c>
      <c r="K13" s="334"/>
      <c r="L13" s="331"/>
      <c r="M13" s="692"/>
      <c r="N13" s="585">
        <f t="shared" si="2"/>
        <v>0</v>
      </c>
      <c r="O13" s="314">
        <f t="shared" si="3"/>
        <v>0</v>
      </c>
      <c r="P13" s="334"/>
      <c r="Q13" s="326"/>
      <c r="R13" s="692"/>
      <c r="S13" s="585">
        <f t="shared" si="4"/>
        <v>0</v>
      </c>
      <c r="T13" s="314">
        <f t="shared" si="5"/>
        <v>0</v>
      </c>
      <c r="U13" s="334"/>
      <c r="V13" s="326"/>
      <c r="W13" s="692"/>
      <c r="X13" s="585">
        <f t="shared" si="6"/>
        <v>0</v>
      </c>
      <c r="Y13" s="314">
        <f t="shared" si="7"/>
        <v>0</v>
      </c>
    </row>
    <row r="14" spans="1:25" s="1" customFormat="1" x14ac:dyDescent="0.35">
      <c r="A14" s="51" t="s">
        <v>839</v>
      </c>
      <c r="B14" s="40">
        <v>3136</v>
      </c>
      <c r="C14" s="17" t="s">
        <v>15</v>
      </c>
      <c r="D14" s="139" t="s">
        <v>6</v>
      </c>
      <c r="E14" s="89"/>
      <c r="F14" s="377"/>
      <c r="G14" s="729"/>
      <c r="H14" s="728"/>
      <c r="I14" s="715">
        <f t="shared" si="0"/>
        <v>0</v>
      </c>
      <c r="J14" s="282">
        <f t="shared" si="8"/>
        <v>0</v>
      </c>
      <c r="K14" s="334"/>
      <c r="L14" s="331"/>
      <c r="M14" s="692"/>
      <c r="N14" s="585">
        <f t="shared" si="2"/>
        <v>0</v>
      </c>
      <c r="O14" s="314">
        <f t="shared" si="3"/>
        <v>0</v>
      </c>
      <c r="P14" s="334"/>
      <c r="Q14" s="326"/>
      <c r="R14" s="692"/>
      <c r="S14" s="585">
        <f t="shared" si="4"/>
        <v>0</v>
      </c>
      <c r="T14" s="314">
        <f t="shared" si="5"/>
        <v>0</v>
      </c>
      <c r="U14" s="334"/>
      <c r="V14" s="326"/>
      <c r="W14" s="692"/>
      <c r="X14" s="585">
        <f t="shared" si="6"/>
        <v>0</v>
      </c>
      <c r="Y14" s="314">
        <f t="shared" si="7"/>
        <v>0</v>
      </c>
    </row>
    <row r="15" spans="1:25" s="1" customFormat="1" x14ac:dyDescent="0.35">
      <c r="A15" s="51" t="s">
        <v>296</v>
      </c>
      <c r="B15" s="40">
        <v>3136</v>
      </c>
      <c r="C15" s="91" t="s">
        <v>16</v>
      </c>
      <c r="D15" s="139" t="s">
        <v>6</v>
      </c>
      <c r="E15" s="89"/>
      <c r="F15" s="377"/>
      <c r="G15" s="729"/>
      <c r="H15" s="728"/>
      <c r="I15" s="715">
        <f t="shared" si="0"/>
        <v>0</v>
      </c>
      <c r="J15" s="282">
        <f t="shared" si="8"/>
        <v>0</v>
      </c>
      <c r="K15" s="334"/>
      <c r="L15" s="331"/>
      <c r="M15" s="692"/>
      <c r="N15" s="585">
        <f t="shared" si="2"/>
        <v>0</v>
      </c>
      <c r="O15" s="314">
        <f t="shared" si="3"/>
        <v>0</v>
      </c>
      <c r="P15" s="334"/>
      <c r="Q15" s="326"/>
      <c r="R15" s="692"/>
      <c r="S15" s="585">
        <f t="shared" si="4"/>
        <v>0</v>
      </c>
      <c r="T15" s="314">
        <f t="shared" si="5"/>
        <v>0</v>
      </c>
      <c r="U15" s="334"/>
      <c r="V15" s="326"/>
      <c r="W15" s="692"/>
      <c r="X15" s="585">
        <f t="shared" si="6"/>
        <v>0</v>
      </c>
      <c r="Y15" s="314">
        <f t="shared" si="7"/>
        <v>0</v>
      </c>
    </row>
    <row r="16" spans="1:25" s="1" customFormat="1" x14ac:dyDescent="0.35">
      <c r="A16" s="51" t="s">
        <v>840</v>
      </c>
      <c r="B16" s="40">
        <v>3136</v>
      </c>
      <c r="C16" s="91" t="s">
        <v>17</v>
      </c>
      <c r="D16" s="139" t="s">
        <v>6</v>
      </c>
      <c r="E16" s="89"/>
      <c r="F16" s="377"/>
      <c r="G16" s="729"/>
      <c r="H16" s="728"/>
      <c r="I16" s="715">
        <f t="shared" si="0"/>
        <v>0</v>
      </c>
      <c r="J16" s="282">
        <f t="shared" si="8"/>
        <v>0</v>
      </c>
      <c r="K16" s="334"/>
      <c r="L16" s="331"/>
      <c r="M16" s="692"/>
      <c r="N16" s="585">
        <f t="shared" si="2"/>
        <v>0</v>
      </c>
      <c r="O16" s="314">
        <f t="shared" si="3"/>
        <v>0</v>
      </c>
      <c r="P16" s="334"/>
      <c r="Q16" s="326"/>
      <c r="R16" s="692"/>
      <c r="S16" s="585">
        <f t="shared" si="4"/>
        <v>0</v>
      </c>
      <c r="T16" s="314">
        <f t="shared" si="5"/>
        <v>0</v>
      </c>
      <c r="U16" s="334"/>
      <c r="V16" s="326"/>
      <c r="W16" s="692"/>
      <c r="X16" s="585">
        <f t="shared" si="6"/>
        <v>0</v>
      </c>
      <c r="Y16" s="314">
        <f t="shared" si="7"/>
        <v>0</v>
      </c>
    </row>
    <row r="17" spans="1:25" s="1" customFormat="1" x14ac:dyDescent="0.35">
      <c r="A17" s="51" t="s">
        <v>1173</v>
      </c>
      <c r="B17" s="40">
        <v>3136</v>
      </c>
      <c r="C17" s="17" t="s">
        <v>1014</v>
      </c>
      <c r="D17" s="139" t="s">
        <v>6</v>
      </c>
      <c r="E17" s="89"/>
      <c r="F17" s="377"/>
      <c r="G17" s="729"/>
      <c r="H17" s="728"/>
      <c r="I17" s="715">
        <f t="shared" si="0"/>
        <v>0</v>
      </c>
      <c r="J17" s="282">
        <f t="shared" si="8"/>
        <v>0</v>
      </c>
      <c r="K17" s="334"/>
      <c r="L17" s="331"/>
      <c r="M17" s="692"/>
      <c r="N17" s="585">
        <f t="shared" si="2"/>
        <v>0</v>
      </c>
      <c r="O17" s="314">
        <f t="shared" si="3"/>
        <v>0</v>
      </c>
      <c r="P17" s="334"/>
      <c r="Q17" s="326"/>
      <c r="R17" s="692"/>
      <c r="S17" s="585">
        <f t="shared" si="4"/>
        <v>0</v>
      </c>
      <c r="T17" s="314">
        <f t="shared" si="5"/>
        <v>0</v>
      </c>
      <c r="U17" s="334"/>
      <c r="V17" s="326"/>
      <c r="W17" s="692"/>
      <c r="X17" s="585">
        <f t="shared" si="6"/>
        <v>0</v>
      </c>
      <c r="Y17" s="314">
        <f t="shared" si="7"/>
        <v>0</v>
      </c>
    </row>
    <row r="18" spans="1:25" s="1" customFormat="1" x14ac:dyDescent="0.35">
      <c r="A18" s="51" t="s">
        <v>1174</v>
      </c>
      <c r="B18" s="40">
        <v>3136</v>
      </c>
      <c r="C18" s="17" t="s">
        <v>1015</v>
      </c>
      <c r="D18" s="139" t="s">
        <v>6</v>
      </c>
      <c r="E18" s="89"/>
      <c r="F18" s="377"/>
      <c r="G18" s="729"/>
      <c r="H18" s="728"/>
      <c r="I18" s="715">
        <f t="shared" si="0"/>
        <v>0</v>
      </c>
      <c r="J18" s="282">
        <f t="shared" si="8"/>
        <v>0</v>
      </c>
      <c r="K18" s="334"/>
      <c r="L18" s="331"/>
      <c r="M18" s="692"/>
      <c r="N18" s="585">
        <f t="shared" si="2"/>
        <v>0</v>
      </c>
      <c r="O18" s="314">
        <f t="shared" si="3"/>
        <v>0</v>
      </c>
      <c r="P18" s="334"/>
      <c r="Q18" s="326"/>
      <c r="R18" s="692"/>
      <c r="S18" s="585">
        <f t="shared" si="4"/>
        <v>0</v>
      </c>
      <c r="T18" s="314">
        <f t="shared" si="5"/>
        <v>0</v>
      </c>
      <c r="U18" s="334"/>
      <c r="V18" s="326"/>
      <c r="W18" s="692"/>
      <c r="X18" s="585">
        <f t="shared" si="6"/>
        <v>0</v>
      </c>
      <c r="Y18" s="314">
        <f t="shared" si="7"/>
        <v>0</v>
      </c>
    </row>
    <row r="19" spans="1:25" s="1" customFormat="1" x14ac:dyDescent="0.35">
      <c r="A19" s="51" t="s">
        <v>838</v>
      </c>
      <c r="B19" s="40">
        <v>3136</v>
      </c>
      <c r="C19" s="91" t="s">
        <v>1016</v>
      </c>
      <c r="D19" s="139" t="s">
        <v>6</v>
      </c>
      <c r="E19" s="89"/>
      <c r="F19" s="377"/>
      <c r="G19" s="729"/>
      <c r="H19" s="728"/>
      <c r="I19" s="715">
        <f t="shared" si="0"/>
        <v>0</v>
      </c>
      <c r="J19" s="282">
        <f t="shared" si="8"/>
        <v>0</v>
      </c>
      <c r="K19" s="334"/>
      <c r="L19" s="331"/>
      <c r="M19" s="692"/>
      <c r="N19" s="585">
        <f t="shared" si="2"/>
        <v>0</v>
      </c>
      <c r="O19" s="314">
        <f t="shared" si="3"/>
        <v>0</v>
      </c>
      <c r="P19" s="334"/>
      <c r="Q19" s="326"/>
      <c r="R19" s="692"/>
      <c r="S19" s="585">
        <f t="shared" si="4"/>
        <v>0</v>
      </c>
      <c r="T19" s="314">
        <f t="shared" si="5"/>
        <v>0</v>
      </c>
      <c r="U19" s="334"/>
      <c r="V19" s="326"/>
      <c r="W19" s="692"/>
      <c r="X19" s="585">
        <f t="shared" si="6"/>
        <v>0</v>
      </c>
      <c r="Y19" s="314">
        <f t="shared" si="7"/>
        <v>0</v>
      </c>
    </row>
    <row r="20" spans="1:25" s="1" customFormat="1" x14ac:dyDescent="0.35">
      <c r="A20" s="51" t="s">
        <v>299</v>
      </c>
      <c r="B20" s="40">
        <v>3136</v>
      </c>
      <c r="C20" s="91" t="s">
        <v>1017</v>
      </c>
      <c r="D20" s="139" t="s">
        <v>6</v>
      </c>
      <c r="E20" s="89"/>
      <c r="F20" s="377"/>
      <c r="G20" s="729"/>
      <c r="H20" s="728"/>
      <c r="I20" s="715">
        <f t="shared" si="0"/>
        <v>0</v>
      </c>
      <c r="J20" s="282">
        <f t="shared" si="8"/>
        <v>0</v>
      </c>
      <c r="K20" s="334"/>
      <c r="L20" s="331"/>
      <c r="M20" s="692"/>
      <c r="N20" s="585">
        <f t="shared" si="2"/>
        <v>0</v>
      </c>
      <c r="O20" s="314">
        <f t="shared" si="3"/>
        <v>0</v>
      </c>
      <c r="P20" s="334"/>
      <c r="Q20" s="326"/>
      <c r="R20" s="692"/>
      <c r="S20" s="585">
        <f t="shared" si="4"/>
        <v>0</v>
      </c>
      <c r="T20" s="314">
        <f t="shared" si="5"/>
        <v>0</v>
      </c>
      <c r="U20" s="334"/>
      <c r="V20" s="326"/>
      <c r="W20" s="692"/>
      <c r="X20" s="585">
        <f t="shared" si="6"/>
        <v>0</v>
      </c>
      <c r="Y20" s="314">
        <f t="shared" si="7"/>
        <v>0</v>
      </c>
    </row>
    <row r="21" spans="1:25" s="1" customFormat="1" ht="208" customHeight="1" x14ac:dyDescent="0.35">
      <c r="A21" s="163" t="s">
        <v>5</v>
      </c>
      <c r="B21" s="1237" t="s">
        <v>1906</v>
      </c>
      <c r="C21" s="1237"/>
      <c r="D21" s="151"/>
      <c r="E21" s="56"/>
      <c r="F21" s="377"/>
      <c r="G21" s="730"/>
      <c r="H21" s="731"/>
      <c r="I21" s="731"/>
      <c r="J21" s="1321"/>
      <c r="K21" s="334"/>
      <c r="L21" s="324"/>
      <c r="M21" s="692"/>
      <c r="N21" s="692"/>
      <c r="O21" s="312"/>
      <c r="P21" s="334"/>
      <c r="Q21" s="324"/>
      <c r="R21" s="692"/>
      <c r="S21" s="692"/>
      <c r="T21" s="312"/>
      <c r="U21" s="334"/>
      <c r="V21" s="324"/>
      <c r="W21" s="692"/>
      <c r="X21" s="692"/>
      <c r="Y21" s="312"/>
    </row>
    <row r="22" spans="1:25" s="1" customFormat="1" x14ac:dyDescent="0.35">
      <c r="A22" s="161">
        <v>3.2</v>
      </c>
      <c r="B22" s="166"/>
      <c r="C22" s="166"/>
      <c r="D22" s="151"/>
      <c r="E22" s="56"/>
      <c r="F22" s="37"/>
      <c r="G22" s="730"/>
      <c r="H22" s="731"/>
      <c r="I22" s="731"/>
      <c r="J22" s="656"/>
      <c r="K22" s="334"/>
      <c r="L22" s="324"/>
      <c r="M22" s="692"/>
      <c r="N22" s="692"/>
      <c r="O22" s="312"/>
      <c r="P22" s="334"/>
      <c r="Q22" s="324"/>
      <c r="R22" s="692"/>
      <c r="S22" s="692"/>
      <c r="T22" s="312"/>
      <c r="U22" s="334"/>
      <c r="V22" s="324"/>
      <c r="W22" s="692"/>
      <c r="X22" s="692"/>
      <c r="Y22" s="312"/>
    </row>
    <row r="23" spans="1:25" s="1" customFormat="1" x14ac:dyDescent="0.35">
      <c r="A23" s="51" t="s">
        <v>3137</v>
      </c>
      <c r="B23" s="66" t="s">
        <v>19</v>
      </c>
      <c r="C23" s="17" t="s">
        <v>20</v>
      </c>
      <c r="D23" s="139" t="s">
        <v>21</v>
      </c>
      <c r="E23" s="89"/>
      <c r="F23" s="40"/>
      <c r="G23" s="729"/>
      <c r="H23" s="274">
        <f t="shared" ref="H23:H86" si="9">F23*E23</f>
        <v>0</v>
      </c>
      <c r="I23" s="715">
        <f t="shared" ref="I23:I86" si="10">E23*G23</f>
        <v>0</v>
      </c>
      <c r="J23" s="282">
        <f>(E23*F23)+(E23*G23)</f>
        <v>0</v>
      </c>
      <c r="K23" s="337"/>
      <c r="L23" s="331"/>
      <c r="M23" s="585">
        <f t="shared" ref="M23:M69" si="11">K23*F23</f>
        <v>0</v>
      </c>
      <c r="N23" s="585">
        <f t="shared" si="2"/>
        <v>0</v>
      </c>
      <c r="O23" s="314">
        <f t="shared" si="3"/>
        <v>0</v>
      </c>
      <c r="P23" s="336"/>
      <c r="Q23" s="326"/>
      <c r="R23" s="585">
        <f t="shared" ref="R23:R69" si="12">P23*F23</f>
        <v>0</v>
      </c>
      <c r="S23" s="585">
        <f t="shared" si="4"/>
        <v>0</v>
      </c>
      <c r="T23" s="314">
        <f t="shared" si="5"/>
        <v>0</v>
      </c>
      <c r="U23" s="336"/>
      <c r="V23" s="326"/>
      <c r="W23" s="585">
        <f t="shared" ref="W23:W69" si="13">U23*F23</f>
        <v>0</v>
      </c>
      <c r="X23" s="585">
        <f t="shared" si="6"/>
        <v>0</v>
      </c>
      <c r="Y23" s="314">
        <f t="shared" si="7"/>
        <v>0</v>
      </c>
    </row>
    <row r="24" spans="1:25" s="1" customFormat="1" x14ac:dyDescent="0.35">
      <c r="A24" s="51" t="s">
        <v>3138</v>
      </c>
      <c r="B24" s="66" t="s">
        <v>19</v>
      </c>
      <c r="C24" s="17" t="s">
        <v>23</v>
      </c>
      <c r="D24" s="139" t="s">
        <v>21</v>
      </c>
      <c r="E24" s="89"/>
      <c r="F24" s="40"/>
      <c r="G24" s="729"/>
      <c r="H24" s="274">
        <f t="shared" si="9"/>
        <v>0</v>
      </c>
      <c r="I24" s="715">
        <f t="shared" si="10"/>
        <v>0</v>
      </c>
      <c r="J24" s="282">
        <f t="shared" ref="J24:J86" si="14">(E24*F24)+(E24*G24)</f>
        <v>0</v>
      </c>
      <c r="K24" s="337"/>
      <c r="L24" s="331"/>
      <c r="M24" s="585">
        <f t="shared" si="11"/>
        <v>0</v>
      </c>
      <c r="N24" s="585">
        <f t="shared" si="2"/>
        <v>0</v>
      </c>
      <c r="O24" s="314">
        <f t="shared" si="3"/>
        <v>0</v>
      </c>
      <c r="P24" s="336"/>
      <c r="Q24" s="326"/>
      <c r="R24" s="585">
        <f t="shared" si="12"/>
        <v>0</v>
      </c>
      <c r="S24" s="585">
        <f t="shared" si="4"/>
        <v>0</v>
      </c>
      <c r="T24" s="314">
        <f t="shared" si="5"/>
        <v>0</v>
      </c>
      <c r="U24" s="336"/>
      <c r="V24" s="326"/>
      <c r="W24" s="585">
        <f t="shared" si="13"/>
        <v>0</v>
      </c>
      <c r="X24" s="585">
        <f t="shared" si="6"/>
        <v>0</v>
      </c>
      <c r="Y24" s="314">
        <f t="shared" si="7"/>
        <v>0</v>
      </c>
    </row>
    <row r="25" spans="1:25" s="1" customFormat="1" x14ac:dyDescent="0.35">
      <c r="A25" s="51" t="s">
        <v>3139</v>
      </c>
      <c r="B25" s="66" t="s">
        <v>25</v>
      </c>
      <c r="C25" s="17" t="s">
        <v>26</v>
      </c>
      <c r="D25" s="139" t="s">
        <v>21</v>
      </c>
      <c r="E25" s="89"/>
      <c r="F25" s="40"/>
      <c r="G25" s="729"/>
      <c r="H25" s="274">
        <f t="shared" si="9"/>
        <v>0</v>
      </c>
      <c r="I25" s="715">
        <f t="shared" si="10"/>
        <v>0</v>
      </c>
      <c r="J25" s="282">
        <f t="shared" si="14"/>
        <v>0</v>
      </c>
      <c r="K25" s="337"/>
      <c r="L25" s="331"/>
      <c r="M25" s="585">
        <f t="shared" si="11"/>
        <v>0</v>
      </c>
      <c r="N25" s="585">
        <f t="shared" si="2"/>
        <v>0</v>
      </c>
      <c r="O25" s="314">
        <f t="shared" si="3"/>
        <v>0</v>
      </c>
      <c r="P25" s="336"/>
      <c r="Q25" s="326"/>
      <c r="R25" s="585">
        <f t="shared" si="12"/>
        <v>0</v>
      </c>
      <c r="S25" s="585">
        <f t="shared" si="4"/>
        <v>0</v>
      </c>
      <c r="T25" s="314">
        <f t="shared" si="5"/>
        <v>0</v>
      </c>
      <c r="U25" s="336"/>
      <c r="V25" s="326"/>
      <c r="W25" s="585">
        <f t="shared" si="13"/>
        <v>0</v>
      </c>
      <c r="X25" s="585">
        <f t="shared" si="6"/>
        <v>0</v>
      </c>
      <c r="Y25" s="314">
        <f t="shared" si="7"/>
        <v>0</v>
      </c>
    </row>
    <row r="26" spans="1:25" s="1" customFormat="1" x14ac:dyDescent="0.35">
      <c r="A26" s="51" t="s">
        <v>3140</v>
      </c>
      <c r="B26" s="66" t="s">
        <v>25</v>
      </c>
      <c r="C26" s="17" t="s">
        <v>28</v>
      </c>
      <c r="D26" s="139" t="s">
        <v>21</v>
      </c>
      <c r="E26" s="89"/>
      <c r="F26" s="40"/>
      <c r="G26" s="729"/>
      <c r="H26" s="274">
        <f t="shared" si="9"/>
        <v>0</v>
      </c>
      <c r="I26" s="715">
        <f t="shared" si="10"/>
        <v>0</v>
      </c>
      <c r="J26" s="282">
        <f t="shared" si="14"/>
        <v>0</v>
      </c>
      <c r="K26" s="337"/>
      <c r="L26" s="331"/>
      <c r="M26" s="585">
        <f t="shared" si="11"/>
        <v>0</v>
      </c>
      <c r="N26" s="585">
        <f t="shared" si="2"/>
        <v>0</v>
      </c>
      <c r="O26" s="314">
        <f t="shared" si="3"/>
        <v>0</v>
      </c>
      <c r="P26" s="336"/>
      <c r="Q26" s="326"/>
      <c r="R26" s="585">
        <f t="shared" si="12"/>
        <v>0</v>
      </c>
      <c r="S26" s="585">
        <f t="shared" si="4"/>
        <v>0</v>
      </c>
      <c r="T26" s="314">
        <f t="shared" si="5"/>
        <v>0</v>
      </c>
      <c r="U26" s="336"/>
      <c r="V26" s="326"/>
      <c r="W26" s="585">
        <f t="shared" si="13"/>
        <v>0</v>
      </c>
      <c r="X26" s="585">
        <f t="shared" si="6"/>
        <v>0</v>
      </c>
      <c r="Y26" s="314">
        <f t="shared" si="7"/>
        <v>0</v>
      </c>
    </row>
    <row r="27" spans="1:25" s="1" customFormat="1" x14ac:dyDescent="0.35">
      <c r="A27" s="51" t="s">
        <v>313</v>
      </c>
      <c r="B27" s="66" t="s">
        <v>29</v>
      </c>
      <c r="C27" s="17" t="s">
        <v>30</v>
      </c>
      <c r="D27" s="139" t="s">
        <v>21</v>
      </c>
      <c r="E27" s="89"/>
      <c r="F27" s="40"/>
      <c r="G27" s="729"/>
      <c r="H27" s="274">
        <f t="shared" si="9"/>
        <v>0</v>
      </c>
      <c r="I27" s="715">
        <f t="shared" si="10"/>
        <v>0</v>
      </c>
      <c r="J27" s="282">
        <f t="shared" si="14"/>
        <v>0</v>
      </c>
      <c r="K27" s="337"/>
      <c r="L27" s="331"/>
      <c r="M27" s="585">
        <f t="shared" si="11"/>
        <v>0</v>
      </c>
      <c r="N27" s="585">
        <f t="shared" si="2"/>
        <v>0</v>
      </c>
      <c r="O27" s="314">
        <f t="shared" si="3"/>
        <v>0</v>
      </c>
      <c r="P27" s="336"/>
      <c r="Q27" s="326"/>
      <c r="R27" s="585">
        <f t="shared" si="12"/>
        <v>0</v>
      </c>
      <c r="S27" s="585">
        <f t="shared" si="4"/>
        <v>0</v>
      </c>
      <c r="T27" s="314">
        <f t="shared" si="5"/>
        <v>0</v>
      </c>
      <c r="U27" s="336"/>
      <c r="V27" s="326"/>
      <c r="W27" s="585">
        <f t="shared" si="13"/>
        <v>0</v>
      </c>
      <c r="X27" s="585">
        <f t="shared" si="6"/>
        <v>0</v>
      </c>
      <c r="Y27" s="314">
        <f t="shared" si="7"/>
        <v>0</v>
      </c>
    </row>
    <row r="28" spans="1:25" s="1" customFormat="1" x14ac:dyDescent="0.35">
      <c r="A28" s="51" t="s">
        <v>1163</v>
      </c>
      <c r="B28" s="66" t="s">
        <v>29</v>
      </c>
      <c r="C28" s="17" t="s">
        <v>31</v>
      </c>
      <c r="D28" s="139" t="s">
        <v>21</v>
      </c>
      <c r="E28" s="89"/>
      <c r="F28" s="40"/>
      <c r="G28" s="729"/>
      <c r="H28" s="274">
        <f t="shared" si="9"/>
        <v>0</v>
      </c>
      <c r="I28" s="715">
        <f t="shared" si="10"/>
        <v>0</v>
      </c>
      <c r="J28" s="282">
        <f t="shared" si="14"/>
        <v>0</v>
      </c>
      <c r="K28" s="337"/>
      <c r="L28" s="331"/>
      <c r="M28" s="585">
        <f t="shared" si="11"/>
        <v>0</v>
      </c>
      <c r="N28" s="585">
        <f t="shared" si="2"/>
        <v>0</v>
      </c>
      <c r="O28" s="314">
        <f t="shared" si="3"/>
        <v>0</v>
      </c>
      <c r="P28" s="336"/>
      <c r="Q28" s="326"/>
      <c r="R28" s="585">
        <f t="shared" si="12"/>
        <v>0</v>
      </c>
      <c r="S28" s="585">
        <f t="shared" si="4"/>
        <v>0</v>
      </c>
      <c r="T28" s="314">
        <f t="shared" si="5"/>
        <v>0</v>
      </c>
      <c r="U28" s="336"/>
      <c r="V28" s="326"/>
      <c r="W28" s="585">
        <f t="shared" si="13"/>
        <v>0</v>
      </c>
      <c r="X28" s="585">
        <f t="shared" si="6"/>
        <v>0</v>
      </c>
      <c r="Y28" s="314">
        <f t="shared" si="7"/>
        <v>0</v>
      </c>
    </row>
    <row r="29" spans="1:25" s="1" customFormat="1" x14ac:dyDescent="0.35">
      <c r="A29" s="51" t="s">
        <v>314</v>
      </c>
      <c r="B29" s="66" t="s">
        <v>32</v>
      </c>
      <c r="C29" s="17" t="s">
        <v>33</v>
      </c>
      <c r="D29" s="139" t="s">
        <v>21</v>
      </c>
      <c r="E29" s="89"/>
      <c r="F29" s="40"/>
      <c r="G29" s="729"/>
      <c r="H29" s="274">
        <f t="shared" si="9"/>
        <v>0</v>
      </c>
      <c r="I29" s="715">
        <f t="shared" si="10"/>
        <v>0</v>
      </c>
      <c r="J29" s="282">
        <f t="shared" si="14"/>
        <v>0</v>
      </c>
      <c r="K29" s="337"/>
      <c r="L29" s="331"/>
      <c r="M29" s="585">
        <f t="shared" si="11"/>
        <v>0</v>
      </c>
      <c r="N29" s="585">
        <f t="shared" si="2"/>
        <v>0</v>
      </c>
      <c r="O29" s="314">
        <f t="shared" si="3"/>
        <v>0</v>
      </c>
      <c r="P29" s="336"/>
      <c r="Q29" s="326"/>
      <c r="R29" s="585">
        <f t="shared" si="12"/>
        <v>0</v>
      </c>
      <c r="S29" s="585">
        <f t="shared" si="4"/>
        <v>0</v>
      </c>
      <c r="T29" s="314">
        <f t="shared" si="5"/>
        <v>0</v>
      </c>
      <c r="U29" s="336"/>
      <c r="V29" s="326"/>
      <c r="W29" s="585">
        <f t="shared" si="13"/>
        <v>0</v>
      </c>
      <c r="X29" s="585">
        <f t="shared" si="6"/>
        <v>0</v>
      </c>
      <c r="Y29" s="314">
        <f t="shared" si="7"/>
        <v>0</v>
      </c>
    </row>
    <row r="30" spans="1:25" s="1" customFormat="1" x14ac:dyDescent="0.35">
      <c r="A30" s="51" t="s">
        <v>315</v>
      </c>
      <c r="B30" s="66" t="s">
        <v>32</v>
      </c>
      <c r="C30" s="17" t="s">
        <v>34</v>
      </c>
      <c r="D30" s="139" t="s">
        <v>21</v>
      </c>
      <c r="E30" s="89"/>
      <c r="F30" s="40"/>
      <c r="G30" s="729"/>
      <c r="H30" s="274">
        <f t="shared" si="9"/>
        <v>0</v>
      </c>
      <c r="I30" s="715">
        <f t="shared" si="10"/>
        <v>0</v>
      </c>
      <c r="J30" s="282">
        <f t="shared" si="14"/>
        <v>0</v>
      </c>
      <c r="K30" s="337"/>
      <c r="L30" s="331"/>
      <c r="M30" s="585">
        <f t="shared" si="11"/>
        <v>0</v>
      </c>
      <c r="N30" s="585">
        <f t="shared" si="2"/>
        <v>0</v>
      </c>
      <c r="O30" s="314">
        <f t="shared" si="3"/>
        <v>0</v>
      </c>
      <c r="P30" s="336"/>
      <c r="Q30" s="326"/>
      <c r="R30" s="585">
        <f t="shared" si="12"/>
        <v>0</v>
      </c>
      <c r="S30" s="585">
        <f t="shared" si="4"/>
        <v>0</v>
      </c>
      <c r="T30" s="314">
        <f t="shared" si="5"/>
        <v>0</v>
      </c>
      <c r="U30" s="336"/>
      <c r="V30" s="326"/>
      <c r="W30" s="585">
        <f t="shared" si="13"/>
        <v>0</v>
      </c>
      <c r="X30" s="585">
        <f t="shared" si="6"/>
        <v>0</v>
      </c>
      <c r="Y30" s="314">
        <f t="shared" si="7"/>
        <v>0</v>
      </c>
    </row>
    <row r="31" spans="1:25" s="1" customFormat="1" x14ac:dyDescent="0.35">
      <c r="A31" s="51" t="s">
        <v>316</v>
      </c>
      <c r="B31" s="66" t="s">
        <v>35</v>
      </c>
      <c r="C31" s="17" t="s">
        <v>36</v>
      </c>
      <c r="D31" s="139" t="s">
        <v>21</v>
      </c>
      <c r="E31" s="89"/>
      <c r="F31" s="40"/>
      <c r="G31" s="729"/>
      <c r="H31" s="274">
        <f t="shared" si="9"/>
        <v>0</v>
      </c>
      <c r="I31" s="715">
        <f t="shared" si="10"/>
        <v>0</v>
      </c>
      <c r="J31" s="282">
        <f t="shared" si="14"/>
        <v>0</v>
      </c>
      <c r="K31" s="337"/>
      <c r="L31" s="331"/>
      <c r="M31" s="585">
        <f t="shared" si="11"/>
        <v>0</v>
      </c>
      <c r="N31" s="585">
        <f t="shared" si="2"/>
        <v>0</v>
      </c>
      <c r="O31" s="314">
        <f t="shared" si="3"/>
        <v>0</v>
      </c>
      <c r="P31" s="336"/>
      <c r="Q31" s="326"/>
      <c r="R31" s="585">
        <f t="shared" si="12"/>
        <v>0</v>
      </c>
      <c r="S31" s="585">
        <f t="shared" si="4"/>
        <v>0</v>
      </c>
      <c r="T31" s="314">
        <f t="shared" si="5"/>
        <v>0</v>
      </c>
      <c r="U31" s="336"/>
      <c r="V31" s="326"/>
      <c r="W31" s="585">
        <f t="shared" si="13"/>
        <v>0</v>
      </c>
      <c r="X31" s="585">
        <f t="shared" si="6"/>
        <v>0</v>
      </c>
      <c r="Y31" s="314">
        <f t="shared" si="7"/>
        <v>0</v>
      </c>
    </row>
    <row r="32" spans="1:25" s="1" customFormat="1" x14ac:dyDescent="0.35">
      <c r="A32" s="51" t="s">
        <v>317</v>
      </c>
      <c r="B32" s="66" t="s">
        <v>35</v>
      </c>
      <c r="C32" s="17" t="s">
        <v>37</v>
      </c>
      <c r="D32" s="139" t="s">
        <v>21</v>
      </c>
      <c r="E32" s="89"/>
      <c r="F32" s="40"/>
      <c r="G32" s="729"/>
      <c r="H32" s="274">
        <f t="shared" si="9"/>
        <v>0</v>
      </c>
      <c r="I32" s="715">
        <f t="shared" si="10"/>
        <v>0</v>
      </c>
      <c r="J32" s="282">
        <f t="shared" si="14"/>
        <v>0</v>
      </c>
      <c r="K32" s="337"/>
      <c r="L32" s="331"/>
      <c r="M32" s="585">
        <f t="shared" si="11"/>
        <v>0</v>
      </c>
      <c r="N32" s="585">
        <f t="shared" si="2"/>
        <v>0</v>
      </c>
      <c r="O32" s="314">
        <f t="shared" si="3"/>
        <v>0</v>
      </c>
      <c r="P32" s="336"/>
      <c r="Q32" s="326"/>
      <c r="R32" s="585">
        <f t="shared" si="12"/>
        <v>0</v>
      </c>
      <c r="S32" s="585">
        <f t="shared" si="4"/>
        <v>0</v>
      </c>
      <c r="T32" s="314">
        <f t="shared" si="5"/>
        <v>0</v>
      </c>
      <c r="U32" s="336"/>
      <c r="V32" s="326"/>
      <c r="W32" s="585">
        <f t="shared" si="13"/>
        <v>0</v>
      </c>
      <c r="X32" s="585">
        <f t="shared" si="6"/>
        <v>0</v>
      </c>
      <c r="Y32" s="314">
        <f t="shared" si="7"/>
        <v>0</v>
      </c>
    </row>
    <row r="33" spans="1:25" s="1" customFormat="1" x14ac:dyDescent="0.35">
      <c r="A33" s="51" t="s">
        <v>1907</v>
      </c>
      <c r="B33" s="66" t="s">
        <v>38</v>
      </c>
      <c r="C33" s="17" t="s">
        <v>39</v>
      </c>
      <c r="D33" s="139" t="s">
        <v>21</v>
      </c>
      <c r="E33" s="89"/>
      <c r="F33" s="40"/>
      <c r="G33" s="729"/>
      <c r="H33" s="274">
        <f t="shared" si="9"/>
        <v>0</v>
      </c>
      <c r="I33" s="715">
        <f t="shared" si="10"/>
        <v>0</v>
      </c>
      <c r="J33" s="282">
        <f t="shared" si="14"/>
        <v>0</v>
      </c>
      <c r="K33" s="337"/>
      <c r="L33" s="331"/>
      <c r="M33" s="585">
        <f t="shared" si="11"/>
        <v>0</v>
      </c>
      <c r="N33" s="585">
        <f t="shared" si="2"/>
        <v>0</v>
      </c>
      <c r="O33" s="314">
        <f t="shared" si="3"/>
        <v>0</v>
      </c>
      <c r="P33" s="336"/>
      <c r="Q33" s="326"/>
      <c r="R33" s="585">
        <f t="shared" si="12"/>
        <v>0</v>
      </c>
      <c r="S33" s="585">
        <f t="shared" si="4"/>
        <v>0</v>
      </c>
      <c r="T33" s="314">
        <f t="shared" si="5"/>
        <v>0</v>
      </c>
      <c r="U33" s="336"/>
      <c r="V33" s="326"/>
      <c r="W33" s="585">
        <f t="shared" si="13"/>
        <v>0</v>
      </c>
      <c r="X33" s="585">
        <f t="shared" si="6"/>
        <v>0</v>
      </c>
      <c r="Y33" s="314">
        <f t="shared" si="7"/>
        <v>0</v>
      </c>
    </row>
    <row r="34" spans="1:25" s="1" customFormat="1" x14ac:dyDescent="0.35">
      <c r="A34" s="51" t="s">
        <v>1908</v>
      </c>
      <c r="B34" s="66" t="s">
        <v>38</v>
      </c>
      <c r="C34" s="17" t="s">
        <v>40</v>
      </c>
      <c r="D34" s="139" t="s">
        <v>21</v>
      </c>
      <c r="E34" s="89"/>
      <c r="F34" s="40"/>
      <c r="G34" s="729"/>
      <c r="H34" s="274">
        <f t="shared" si="9"/>
        <v>0</v>
      </c>
      <c r="I34" s="715">
        <f t="shared" si="10"/>
        <v>0</v>
      </c>
      <c r="J34" s="282">
        <f t="shared" si="14"/>
        <v>0</v>
      </c>
      <c r="K34" s="337"/>
      <c r="L34" s="331"/>
      <c r="M34" s="585">
        <f t="shared" si="11"/>
        <v>0</v>
      </c>
      <c r="N34" s="585">
        <f t="shared" si="2"/>
        <v>0</v>
      </c>
      <c r="O34" s="314">
        <f t="shared" si="3"/>
        <v>0</v>
      </c>
      <c r="P34" s="336"/>
      <c r="Q34" s="326"/>
      <c r="R34" s="585">
        <f t="shared" si="12"/>
        <v>0</v>
      </c>
      <c r="S34" s="585">
        <f t="shared" si="4"/>
        <v>0</v>
      </c>
      <c r="T34" s="314">
        <f t="shared" si="5"/>
        <v>0</v>
      </c>
      <c r="U34" s="336"/>
      <c r="V34" s="326"/>
      <c r="W34" s="585">
        <f t="shared" si="13"/>
        <v>0</v>
      </c>
      <c r="X34" s="585">
        <f t="shared" si="6"/>
        <v>0</v>
      </c>
      <c r="Y34" s="314">
        <f t="shared" si="7"/>
        <v>0</v>
      </c>
    </row>
    <row r="35" spans="1:25" s="1" customFormat="1" x14ac:dyDescent="0.35">
      <c r="A35" s="51" t="s">
        <v>1909</v>
      </c>
      <c r="B35" s="66" t="s">
        <v>41</v>
      </c>
      <c r="C35" s="17" t="s">
        <v>42</v>
      </c>
      <c r="D35" s="139" t="s">
        <v>21</v>
      </c>
      <c r="E35" s="89"/>
      <c r="F35" s="40"/>
      <c r="G35" s="729"/>
      <c r="H35" s="274">
        <f t="shared" si="9"/>
        <v>0</v>
      </c>
      <c r="I35" s="715">
        <f t="shared" si="10"/>
        <v>0</v>
      </c>
      <c r="J35" s="282">
        <f t="shared" si="14"/>
        <v>0</v>
      </c>
      <c r="K35" s="337"/>
      <c r="L35" s="331"/>
      <c r="M35" s="585">
        <f t="shared" si="11"/>
        <v>0</v>
      </c>
      <c r="N35" s="585">
        <f t="shared" si="2"/>
        <v>0</v>
      </c>
      <c r="O35" s="314">
        <f t="shared" si="3"/>
        <v>0</v>
      </c>
      <c r="P35" s="336"/>
      <c r="Q35" s="326"/>
      <c r="R35" s="585">
        <f t="shared" si="12"/>
        <v>0</v>
      </c>
      <c r="S35" s="585">
        <f t="shared" si="4"/>
        <v>0</v>
      </c>
      <c r="T35" s="314">
        <f t="shared" si="5"/>
        <v>0</v>
      </c>
      <c r="U35" s="336"/>
      <c r="V35" s="326"/>
      <c r="W35" s="585">
        <f t="shared" si="13"/>
        <v>0</v>
      </c>
      <c r="X35" s="585">
        <f t="shared" si="6"/>
        <v>0</v>
      </c>
      <c r="Y35" s="314">
        <f t="shared" si="7"/>
        <v>0</v>
      </c>
    </row>
    <row r="36" spans="1:25" s="1" customFormat="1" x14ac:dyDescent="0.35">
      <c r="A36" s="51" t="s">
        <v>1910</v>
      </c>
      <c r="B36" s="66" t="s">
        <v>41</v>
      </c>
      <c r="C36" s="17" t="s">
        <v>43</v>
      </c>
      <c r="D36" s="139" t="s">
        <v>21</v>
      </c>
      <c r="E36" s="89"/>
      <c r="F36" s="40"/>
      <c r="G36" s="729"/>
      <c r="H36" s="274">
        <f t="shared" si="9"/>
        <v>0</v>
      </c>
      <c r="I36" s="715">
        <f t="shared" si="10"/>
        <v>0</v>
      </c>
      <c r="J36" s="282">
        <f t="shared" si="14"/>
        <v>0</v>
      </c>
      <c r="K36" s="337"/>
      <c r="L36" s="331"/>
      <c r="M36" s="585">
        <f t="shared" si="11"/>
        <v>0</v>
      </c>
      <c r="N36" s="585">
        <f t="shared" si="2"/>
        <v>0</v>
      </c>
      <c r="O36" s="314">
        <f t="shared" si="3"/>
        <v>0</v>
      </c>
      <c r="P36" s="336"/>
      <c r="Q36" s="326"/>
      <c r="R36" s="585">
        <f t="shared" si="12"/>
        <v>0</v>
      </c>
      <c r="S36" s="585">
        <f t="shared" si="4"/>
        <v>0</v>
      </c>
      <c r="T36" s="314">
        <f t="shared" si="5"/>
        <v>0</v>
      </c>
      <c r="U36" s="336"/>
      <c r="V36" s="326"/>
      <c r="W36" s="585">
        <f t="shared" si="13"/>
        <v>0</v>
      </c>
      <c r="X36" s="585">
        <f t="shared" si="6"/>
        <v>0</v>
      </c>
      <c r="Y36" s="314">
        <f t="shared" si="7"/>
        <v>0</v>
      </c>
    </row>
    <row r="37" spans="1:25" s="1" customFormat="1" x14ac:dyDescent="0.35">
      <c r="A37" s="51" t="s">
        <v>1911</v>
      </c>
      <c r="B37" s="66" t="s">
        <v>44</v>
      </c>
      <c r="C37" s="17" t="s">
        <v>45</v>
      </c>
      <c r="D37" s="139" t="s">
        <v>21</v>
      </c>
      <c r="E37" s="89"/>
      <c r="F37" s="40"/>
      <c r="G37" s="729"/>
      <c r="H37" s="274">
        <f t="shared" si="9"/>
        <v>0</v>
      </c>
      <c r="I37" s="715">
        <f t="shared" si="10"/>
        <v>0</v>
      </c>
      <c r="J37" s="282">
        <f t="shared" si="14"/>
        <v>0</v>
      </c>
      <c r="K37" s="337"/>
      <c r="L37" s="331"/>
      <c r="M37" s="585">
        <f t="shared" si="11"/>
        <v>0</v>
      </c>
      <c r="N37" s="585">
        <f t="shared" si="2"/>
        <v>0</v>
      </c>
      <c r="O37" s="314">
        <f t="shared" si="3"/>
        <v>0</v>
      </c>
      <c r="P37" s="336"/>
      <c r="Q37" s="326"/>
      <c r="R37" s="585">
        <f t="shared" si="12"/>
        <v>0</v>
      </c>
      <c r="S37" s="585">
        <f t="shared" si="4"/>
        <v>0</v>
      </c>
      <c r="T37" s="314">
        <f t="shared" si="5"/>
        <v>0</v>
      </c>
      <c r="U37" s="336"/>
      <c r="V37" s="326"/>
      <c r="W37" s="585">
        <f t="shared" si="13"/>
        <v>0</v>
      </c>
      <c r="X37" s="585">
        <f t="shared" si="6"/>
        <v>0</v>
      </c>
      <c r="Y37" s="314">
        <f t="shared" si="7"/>
        <v>0</v>
      </c>
    </row>
    <row r="38" spans="1:25" s="1" customFormat="1" x14ac:dyDescent="0.35">
      <c r="A38" s="51" t="s">
        <v>1912</v>
      </c>
      <c r="B38" s="66" t="s">
        <v>44</v>
      </c>
      <c r="C38" s="17" t="s">
        <v>46</v>
      </c>
      <c r="D38" s="139" t="s">
        <v>21</v>
      </c>
      <c r="E38" s="89"/>
      <c r="F38" s="40"/>
      <c r="G38" s="729"/>
      <c r="H38" s="274">
        <f t="shared" si="9"/>
        <v>0</v>
      </c>
      <c r="I38" s="715">
        <f t="shared" si="10"/>
        <v>0</v>
      </c>
      <c r="J38" s="282">
        <f t="shared" si="14"/>
        <v>0</v>
      </c>
      <c r="K38" s="337"/>
      <c r="L38" s="331"/>
      <c r="M38" s="585">
        <f t="shared" si="11"/>
        <v>0</v>
      </c>
      <c r="N38" s="585">
        <f t="shared" si="2"/>
        <v>0</v>
      </c>
      <c r="O38" s="314">
        <f t="shared" si="3"/>
        <v>0</v>
      </c>
      <c r="P38" s="336"/>
      <c r="Q38" s="326"/>
      <c r="R38" s="585">
        <f t="shared" si="12"/>
        <v>0</v>
      </c>
      <c r="S38" s="585">
        <f t="shared" si="4"/>
        <v>0</v>
      </c>
      <c r="T38" s="314">
        <f t="shared" si="5"/>
        <v>0</v>
      </c>
      <c r="U38" s="336"/>
      <c r="V38" s="326"/>
      <c r="W38" s="585">
        <f t="shared" si="13"/>
        <v>0</v>
      </c>
      <c r="X38" s="585">
        <f t="shared" si="6"/>
        <v>0</v>
      </c>
      <c r="Y38" s="314">
        <f t="shared" si="7"/>
        <v>0</v>
      </c>
    </row>
    <row r="39" spans="1:25" s="1" customFormat="1" x14ac:dyDescent="0.35">
      <c r="A39" s="51" t="s">
        <v>1913</v>
      </c>
      <c r="B39" s="66" t="s">
        <v>47</v>
      </c>
      <c r="C39" s="17" t="s">
        <v>48</v>
      </c>
      <c r="D39" s="139" t="s">
        <v>21</v>
      </c>
      <c r="E39" s="89"/>
      <c r="F39" s="40"/>
      <c r="G39" s="729"/>
      <c r="H39" s="274">
        <f t="shared" si="9"/>
        <v>0</v>
      </c>
      <c r="I39" s="715">
        <f t="shared" si="10"/>
        <v>0</v>
      </c>
      <c r="J39" s="282">
        <f t="shared" si="14"/>
        <v>0</v>
      </c>
      <c r="K39" s="337"/>
      <c r="L39" s="331"/>
      <c r="M39" s="585">
        <f t="shared" si="11"/>
        <v>0</v>
      </c>
      <c r="N39" s="585">
        <f t="shared" si="2"/>
        <v>0</v>
      </c>
      <c r="O39" s="314">
        <f t="shared" si="3"/>
        <v>0</v>
      </c>
      <c r="P39" s="336"/>
      <c r="Q39" s="326"/>
      <c r="R39" s="585">
        <f t="shared" si="12"/>
        <v>0</v>
      </c>
      <c r="S39" s="585">
        <f t="shared" si="4"/>
        <v>0</v>
      </c>
      <c r="T39" s="314">
        <f t="shared" si="5"/>
        <v>0</v>
      </c>
      <c r="U39" s="336"/>
      <c r="V39" s="326"/>
      <c r="W39" s="585">
        <f t="shared" si="13"/>
        <v>0</v>
      </c>
      <c r="X39" s="585">
        <f t="shared" si="6"/>
        <v>0</v>
      </c>
      <c r="Y39" s="314">
        <f t="shared" si="7"/>
        <v>0</v>
      </c>
    </row>
    <row r="40" spans="1:25" s="1" customFormat="1" x14ac:dyDescent="0.35">
      <c r="A40" s="51" t="s">
        <v>1914</v>
      </c>
      <c r="B40" s="66" t="s">
        <v>47</v>
      </c>
      <c r="C40" s="17" t="s">
        <v>49</v>
      </c>
      <c r="D40" s="139" t="s">
        <v>21</v>
      </c>
      <c r="E40" s="89"/>
      <c r="F40" s="40"/>
      <c r="G40" s="729"/>
      <c r="H40" s="274">
        <f t="shared" si="9"/>
        <v>0</v>
      </c>
      <c r="I40" s="715">
        <f t="shared" si="10"/>
        <v>0</v>
      </c>
      <c r="J40" s="282">
        <f t="shared" si="14"/>
        <v>0</v>
      </c>
      <c r="K40" s="337"/>
      <c r="L40" s="331"/>
      <c r="M40" s="585">
        <f t="shared" si="11"/>
        <v>0</v>
      </c>
      <c r="N40" s="585">
        <f t="shared" si="2"/>
        <v>0</v>
      </c>
      <c r="O40" s="314">
        <f t="shared" si="3"/>
        <v>0</v>
      </c>
      <c r="P40" s="336"/>
      <c r="Q40" s="326"/>
      <c r="R40" s="585">
        <f t="shared" si="12"/>
        <v>0</v>
      </c>
      <c r="S40" s="585">
        <f t="shared" si="4"/>
        <v>0</v>
      </c>
      <c r="T40" s="314">
        <f t="shared" si="5"/>
        <v>0</v>
      </c>
      <c r="U40" s="336"/>
      <c r="V40" s="326"/>
      <c r="W40" s="585">
        <f t="shared" si="13"/>
        <v>0</v>
      </c>
      <c r="X40" s="585">
        <f t="shared" si="6"/>
        <v>0</v>
      </c>
      <c r="Y40" s="314">
        <f t="shared" si="7"/>
        <v>0</v>
      </c>
    </row>
    <row r="41" spans="1:25" s="1" customFormat="1" x14ac:dyDescent="0.35">
      <c r="A41" s="51" t="s">
        <v>1915</v>
      </c>
      <c r="B41" s="66" t="s">
        <v>50</v>
      </c>
      <c r="C41" s="17" t="s">
        <v>51</v>
      </c>
      <c r="D41" s="139" t="s">
        <v>21</v>
      </c>
      <c r="E41" s="89"/>
      <c r="F41" s="40"/>
      <c r="G41" s="729"/>
      <c r="H41" s="274">
        <f t="shared" si="9"/>
        <v>0</v>
      </c>
      <c r="I41" s="715">
        <f t="shared" si="10"/>
        <v>0</v>
      </c>
      <c r="J41" s="282">
        <f t="shared" si="14"/>
        <v>0</v>
      </c>
      <c r="K41" s="337"/>
      <c r="L41" s="331"/>
      <c r="M41" s="585">
        <f t="shared" si="11"/>
        <v>0</v>
      </c>
      <c r="N41" s="585">
        <f t="shared" si="2"/>
        <v>0</v>
      </c>
      <c r="O41" s="314">
        <f t="shared" si="3"/>
        <v>0</v>
      </c>
      <c r="P41" s="336"/>
      <c r="Q41" s="326"/>
      <c r="R41" s="585">
        <f t="shared" si="12"/>
        <v>0</v>
      </c>
      <c r="S41" s="585">
        <f t="shared" si="4"/>
        <v>0</v>
      </c>
      <c r="T41" s="314">
        <f t="shared" si="5"/>
        <v>0</v>
      </c>
      <c r="U41" s="336"/>
      <c r="V41" s="326"/>
      <c r="W41" s="585">
        <f t="shared" si="13"/>
        <v>0</v>
      </c>
      <c r="X41" s="585">
        <f t="shared" si="6"/>
        <v>0</v>
      </c>
      <c r="Y41" s="314">
        <f t="shared" si="7"/>
        <v>0</v>
      </c>
    </row>
    <row r="42" spans="1:25" s="1" customFormat="1" x14ac:dyDescent="0.35">
      <c r="A42" s="51" t="s">
        <v>1916</v>
      </c>
      <c r="B42" s="66" t="s">
        <v>50</v>
      </c>
      <c r="C42" s="17" t="s">
        <v>52</v>
      </c>
      <c r="D42" s="139" t="s">
        <v>21</v>
      </c>
      <c r="E42" s="89"/>
      <c r="F42" s="40"/>
      <c r="G42" s="729"/>
      <c r="H42" s="274">
        <f t="shared" si="9"/>
        <v>0</v>
      </c>
      <c r="I42" s="715">
        <f t="shared" si="10"/>
        <v>0</v>
      </c>
      <c r="J42" s="282">
        <f t="shared" si="14"/>
        <v>0</v>
      </c>
      <c r="K42" s="337"/>
      <c r="L42" s="331"/>
      <c r="M42" s="585">
        <f t="shared" si="11"/>
        <v>0</v>
      </c>
      <c r="N42" s="585">
        <f t="shared" si="2"/>
        <v>0</v>
      </c>
      <c r="O42" s="314">
        <f t="shared" si="3"/>
        <v>0</v>
      </c>
      <c r="P42" s="336"/>
      <c r="Q42" s="326"/>
      <c r="R42" s="585">
        <f t="shared" si="12"/>
        <v>0</v>
      </c>
      <c r="S42" s="585">
        <f t="shared" si="4"/>
        <v>0</v>
      </c>
      <c r="T42" s="314">
        <f t="shared" si="5"/>
        <v>0</v>
      </c>
      <c r="U42" s="336"/>
      <c r="V42" s="326"/>
      <c r="W42" s="585">
        <f t="shared" si="13"/>
        <v>0</v>
      </c>
      <c r="X42" s="585">
        <f t="shared" si="6"/>
        <v>0</v>
      </c>
      <c r="Y42" s="314">
        <f t="shared" si="7"/>
        <v>0</v>
      </c>
    </row>
    <row r="43" spans="1:25" s="1" customFormat="1" x14ac:dyDescent="0.35">
      <c r="A43" s="51" t="s">
        <v>1917</v>
      </c>
      <c r="B43" s="66" t="s">
        <v>53</v>
      </c>
      <c r="C43" s="17" t="s">
        <v>54</v>
      </c>
      <c r="D43" s="139" t="s">
        <v>21</v>
      </c>
      <c r="E43" s="89"/>
      <c r="F43" s="40"/>
      <c r="G43" s="729"/>
      <c r="H43" s="274">
        <f t="shared" si="9"/>
        <v>0</v>
      </c>
      <c r="I43" s="715">
        <f t="shared" si="10"/>
        <v>0</v>
      </c>
      <c r="J43" s="282">
        <f t="shared" si="14"/>
        <v>0</v>
      </c>
      <c r="K43" s="337"/>
      <c r="L43" s="331"/>
      <c r="M43" s="585">
        <f t="shared" si="11"/>
        <v>0</v>
      </c>
      <c r="N43" s="585">
        <f t="shared" si="2"/>
        <v>0</v>
      </c>
      <c r="O43" s="314">
        <f t="shared" si="3"/>
        <v>0</v>
      </c>
      <c r="P43" s="336"/>
      <c r="Q43" s="326"/>
      <c r="R43" s="585">
        <f t="shared" si="12"/>
        <v>0</v>
      </c>
      <c r="S43" s="585">
        <f t="shared" si="4"/>
        <v>0</v>
      </c>
      <c r="T43" s="314">
        <f t="shared" si="5"/>
        <v>0</v>
      </c>
      <c r="U43" s="336"/>
      <c r="V43" s="326"/>
      <c r="W43" s="585">
        <f t="shared" si="13"/>
        <v>0</v>
      </c>
      <c r="X43" s="585">
        <f t="shared" si="6"/>
        <v>0</v>
      </c>
      <c r="Y43" s="314">
        <f t="shared" si="7"/>
        <v>0</v>
      </c>
    </row>
    <row r="44" spans="1:25" s="1" customFormat="1" x14ac:dyDescent="0.35">
      <c r="A44" s="51" t="s">
        <v>1918</v>
      </c>
      <c r="B44" s="66" t="s">
        <v>53</v>
      </c>
      <c r="C44" s="17" t="s">
        <v>55</v>
      </c>
      <c r="D44" s="139" t="s">
        <v>21</v>
      </c>
      <c r="E44" s="89"/>
      <c r="F44" s="40"/>
      <c r="G44" s="729"/>
      <c r="H44" s="274">
        <f t="shared" si="9"/>
        <v>0</v>
      </c>
      <c r="I44" s="715">
        <f t="shared" si="10"/>
        <v>0</v>
      </c>
      <c r="J44" s="282">
        <f t="shared" si="14"/>
        <v>0</v>
      </c>
      <c r="K44" s="337"/>
      <c r="L44" s="331"/>
      <c r="M44" s="585">
        <f t="shared" si="11"/>
        <v>0</v>
      </c>
      <c r="N44" s="585">
        <f t="shared" si="2"/>
        <v>0</v>
      </c>
      <c r="O44" s="314">
        <f t="shared" si="3"/>
        <v>0</v>
      </c>
      <c r="P44" s="336"/>
      <c r="Q44" s="326"/>
      <c r="R44" s="585">
        <f t="shared" si="12"/>
        <v>0</v>
      </c>
      <c r="S44" s="585">
        <f t="shared" si="4"/>
        <v>0</v>
      </c>
      <c r="T44" s="314">
        <f t="shared" si="5"/>
        <v>0</v>
      </c>
      <c r="U44" s="336"/>
      <c r="V44" s="326"/>
      <c r="W44" s="585">
        <f t="shared" si="13"/>
        <v>0</v>
      </c>
      <c r="X44" s="585">
        <f t="shared" si="6"/>
        <v>0</v>
      </c>
      <c r="Y44" s="314">
        <f t="shared" si="7"/>
        <v>0</v>
      </c>
    </row>
    <row r="45" spans="1:25" s="1" customFormat="1" x14ac:dyDescent="0.35">
      <c r="A45" s="51" t="s">
        <v>1919</v>
      </c>
      <c r="B45" s="66" t="s">
        <v>56</v>
      </c>
      <c r="C45" s="17" t="s">
        <v>57</v>
      </c>
      <c r="D45" s="139" t="s">
        <v>21</v>
      </c>
      <c r="E45" s="89"/>
      <c r="F45" s="40"/>
      <c r="G45" s="729"/>
      <c r="H45" s="274">
        <f t="shared" si="9"/>
        <v>0</v>
      </c>
      <c r="I45" s="715">
        <f t="shared" si="10"/>
        <v>0</v>
      </c>
      <c r="J45" s="282">
        <f t="shared" si="14"/>
        <v>0</v>
      </c>
      <c r="K45" s="337"/>
      <c r="L45" s="331"/>
      <c r="M45" s="585">
        <f t="shared" si="11"/>
        <v>0</v>
      </c>
      <c r="N45" s="585">
        <f t="shared" si="2"/>
        <v>0</v>
      </c>
      <c r="O45" s="314">
        <f t="shared" si="3"/>
        <v>0</v>
      </c>
      <c r="P45" s="336"/>
      <c r="Q45" s="326"/>
      <c r="R45" s="585">
        <f t="shared" si="12"/>
        <v>0</v>
      </c>
      <c r="S45" s="585">
        <f t="shared" si="4"/>
        <v>0</v>
      </c>
      <c r="T45" s="314">
        <f t="shared" si="5"/>
        <v>0</v>
      </c>
      <c r="U45" s="336"/>
      <c r="V45" s="326"/>
      <c r="W45" s="585">
        <f t="shared" si="13"/>
        <v>0</v>
      </c>
      <c r="X45" s="585">
        <f t="shared" si="6"/>
        <v>0</v>
      </c>
      <c r="Y45" s="314">
        <f t="shared" si="7"/>
        <v>0</v>
      </c>
    </row>
    <row r="46" spans="1:25" s="1" customFormat="1" x14ac:dyDescent="0.35">
      <c r="A46" s="51" t="s">
        <v>1920</v>
      </c>
      <c r="B46" s="66" t="s">
        <v>56</v>
      </c>
      <c r="C46" s="17" t="s">
        <v>58</v>
      </c>
      <c r="D46" s="139" t="s">
        <v>21</v>
      </c>
      <c r="E46" s="89"/>
      <c r="F46" s="40"/>
      <c r="G46" s="729"/>
      <c r="H46" s="274">
        <f t="shared" si="9"/>
        <v>0</v>
      </c>
      <c r="I46" s="715">
        <f t="shared" si="10"/>
        <v>0</v>
      </c>
      <c r="J46" s="282">
        <f t="shared" si="14"/>
        <v>0</v>
      </c>
      <c r="K46" s="337"/>
      <c r="L46" s="331"/>
      <c r="M46" s="585">
        <f t="shared" si="11"/>
        <v>0</v>
      </c>
      <c r="N46" s="585">
        <f t="shared" si="2"/>
        <v>0</v>
      </c>
      <c r="O46" s="314">
        <f t="shared" si="3"/>
        <v>0</v>
      </c>
      <c r="P46" s="336"/>
      <c r="Q46" s="326"/>
      <c r="R46" s="585">
        <f t="shared" si="12"/>
        <v>0</v>
      </c>
      <c r="S46" s="585">
        <f t="shared" si="4"/>
        <v>0</v>
      </c>
      <c r="T46" s="314">
        <f t="shared" si="5"/>
        <v>0</v>
      </c>
      <c r="U46" s="336"/>
      <c r="V46" s="326"/>
      <c r="W46" s="585">
        <f t="shared" si="13"/>
        <v>0</v>
      </c>
      <c r="X46" s="585">
        <f t="shared" si="6"/>
        <v>0</v>
      </c>
      <c r="Y46" s="314">
        <f t="shared" si="7"/>
        <v>0</v>
      </c>
    </row>
    <row r="47" spans="1:25" s="1" customFormat="1" x14ac:dyDescent="0.35">
      <c r="A47" s="51" t="s">
        <v>1921</v>
      </c>
      <c r="B47" s="66" t="s">
        <v>59</v>
      </c>
      <c r="C47" s="17" t="s">
        <v>60</v>
      </c>
      <c r="D47" s="139" t="s">
        <v>21</v>
      </c>
      <c r="E47" s="89"/>
      <c r="F47" s="40"/>
      <c r="G47" s="729"/>
      <c r="H47" s="274">
        <f t="shared" si="9"/>
        <v>0</v>
      </c>
      <c r="I47" s="715">
        <f t="shared" si="10"/>
        <v>0</v>
      </c>
      <c r="J47" s="282">
        <f t="shared" si="14"/>
        <v>0</v>
      </c>
      <c r="K47" s="337"/>
      <c r="L47" s="331"/>
      <c r="M47" s="585">
        <f t="shared" si="11"/>
        <v>0</v>
      </c>
      <c r="N47" s="585">
        <f t="shared" si="2"/>
        <v>0</v>
      </c>
      <c r="O47" s="314">
        <f t="shared" si="3"/>
        <v>0</v>
      </c>
      <c r="P47" s="336"/>
      <c r="Q47" s="326"/>
      <c r="R47" s="585">
        <f t="shared" si="12"/>
        <v>0</v>
      </c>
      <c r="S47" s="585">
        <f t="shared" si="4"/>
        <v>0</v>
      </c>
      <c r="T47" s="314">
        <f t="shared" si="5"/>
        <v>0</v>
      </c>
      <c r="U47" s="336"/>
      <c r="V47" s="326"/>
      <c r="W47" s="585">
        <f t="shared" si="13"/>
        <v>0</v>
      </c>
      <c r="X47" s="585">
        <f t="shared" si="6"/>
        <v>0</v>
      </c>
      <c r="Y47" s="314">
        <f t="shared" si="7"/>
        <v>0</v>
      </c>
    </row>
    <row r="48" spans="1:25" s="1" customFormat="1" x14ac:dyDescent="0.35">
      <c r="A48" s="51" t="s">
        <v>1922</v>
      </c>
      <c r="B48" s="66" t="s">
        <v>59</v>
      </c>
      <c r="C48" s="17" t="s">
        <v>61</v>
      </c>
      <c r="D48" s="139" t="s">
        <v>21</v>
      </c>
      <c r="E48" s="89"/>
      <c r="F48" s="40"/>
      <c r="G48" s="729"/>
      <c r="H48" s="274">
        <f t="shared" si="9"/>
        <v>0</v>
      </c>
      <c r="I48" s="715">
        <f t="shared" si="10"/>
        <v>0</v>
      </c>
      <c r="J48" s="282">
        <f t="shared" si="14"/>
        <v>0</v>
      </c>
      <c r="K48" s="337"/>
      <c r="L48" s="331"/>
      <c r="M48" s="585">
        <f t="shared" si="11"/>
        <v>0</v>
      </c>
      <c r="N48" s="585">
        <f t="shared" si="2"/>
        <v>0</v>
      </c>
      <c r="O48" s="314">
        <f t="shared" si="3"/>
        <v>0</v>
      </c>
      <c r="P48" s="336"/>
      <c r="Q48" s="326"/>
      <c r="R48" s="585">
        <f t="shared" si="12"/>
        <v>0</v>
      </c>
      <c r="S48" s="585">
        <f t="shared" si="4"/>
        <v>0</v>
      </c>
      <c r="T48" s="314">
        <f t="shared" si="5"/>
        <v>0</v>
      </c>
      <c r="U48" s="336"/>
      <c r="V48" s="326"/>
      <c r="W48" s="585">
        <f t="shared" si="13"/>
        <v>0</v>
      </c>
      <c r="X48" s="585">
        <f t="shared" si="6"/>
        <v>0</v>
      </c>
      <c r="Y48" s="314">
        <f t="shared" si="7"/>
        <v>0</v>
      </c>
    </row>
    <row r="49" spans="1:25" s="1" customFormat="1" x14ac:dyDescent="0.35">
      <c r="A49" s="51" t="s">
        <v>1923</v>
      </c>
      <c r="B49" s="66" t="s">
        <v>62</v>
      </c>
      <c r="C49" s="17" t="s">
        <v>63</v>
      </c>
      <c r="D49" s="139" t="s">
        <v>21</v>
      </c>
      <c r="E49" s="89"/>
      <c r="F49" s="40"/>
      <c r="G49" s="729"/>
      <c r="H49" s="274">
        <f t="shared" si="9"/>
        <v>0</v>
      </c>
      <c r="I49" s="715">
        <f t="shared" si="10"/>
        <v>0</v>
      </c>
      <c r="J49" s="282">
        <f t="shared" si="14"/>
        <v>0</v>
      </c>
      <c r="K49" s="337"/>
      <c r="L49" s="331"/>
      <c r="M49" s="585">
        <f t="shared" si="11"/>
        <v>0</v>
      </c>
      <c r="N49" s="585">
        <f t="shared" si="2"/>
        <v>0</v>
      </c>
      <c r="O49" s="314">
        <f t="shared" si="3"/>
        <v>0</v>
      </c>
      <c r="P49" s="336"/>
      <c r="Q49" s="326"/>
      <c r="R49" s="585">
        <f t="shared" si="12"/>
        <v>0</v>
      </c>
      <c r="S49" s="585">
        <f t="shared" si="4"/>
        <v>0</v>
      </c>
      <c r="T49" s="314">
        <f t="shared" si="5"/>
        <v>0</v>
      </c>
      <c r="U49" s="336"/>
      <c r="V49" s="326"/>
      <c r="W49" s="585">
        <f t="shared" si="13"/>
        <v>0</v>
      </c>
      <c r="X49" s="585">
        <f t="shared" si="6"/>
        <v>0</v>
      </c>
      <c r="Y49" s="314">
        <f t="shared" si="7"/>
        <v>0</v>
      </c>
    </row>
    <row r="50" spans="1:25" s="1" customFormat="1" x14ac:dyDescent="0.35">
      <c r="A50" s="51" t="s">
        <v>1924</v>
      </c>
      <c r="B50" s="66" t="s">
        <v>62</v>
      </c>
      <c r="C50" s="17" t="s">
        <v>64</v>
      </c>
      <c r="D50" s="139" t="s">
        <v>21</v>
      </c>
      <c r="E50" s="89"/>
      <c r="F50" s="40"/>
      <c r="G50" s="729"/>
      <c r="H50" s="274">
        <f t="shared" si="9"/>
        <v>0</v>
      </c>
      <c r="I50" s="715">
        <f t="shared" si="10"/>
        <v>0</v>
      </c>
      <c r="J50" s="282">
        <f t="shared" si="14"/>
        <v>0</v>
      </c>
      <c r="K50" s="337"/>
      <c r="L50" s="331"/>
      <c r="M50" s="585">
        <f t="shared" si="11"/>
        <v>0</v>
      </c>
      <c r="N50" s="585">
        <f t="shared" si="2"/>
        <v>0</v>
      </c>
      <c r="O50" s="314">
        <f t="shared" si="3"/>
        <v>0</v>
      </c>
      <c r="P50" s="336"/>
      <c r="Q50" s="326"/>
      <c r="R50" s="585">
        <f t="shared" si="12"/>
        <v>0</v>
      </c>
      <c r="S50" s="585">
        <f t="shared" si="4"/>
        <v>0</v>
      </c>
      <c r="T50" s="314">
        <f t="shared" si="5"/>
        <v>0</v>
      </c>
      <c r="U50" s="336"/>
      <c r="V50" s="326"/>
      <c r="W50" s="585">
        <f t="shared" si="13"/>
        <v>0</v>
      </c>
      <c r="X50" s="585">
        <f t="shared" si="6"/>
        <v>0</v>
      </c>
      <c r="Y50" s="314">
        <f t="shared" si="7"/>
        <v>0</v>
      </c>
    </row>
    <row r="51" spans="1:25" s="1" customFormat="1" ht="31" x14ac:dyDescent="0.35">
      <c r="A51" s="51" t="s">
        <v>1925</v>
      </c>
      <c r="B51" s="40">
        <v>1310</v>
      </c>
      <c r="C51" s="17" t="s">
        <v>65</v>
      </c>
      <c r="D51" s="139" t="s">
        <v>21</v>
      </c>
      <c r="E51" s="89"/>
      <c r="F51" s="40"/>
      <c r="G51" s="729"/>
      <c r="H51" s="274">
        <f t="shared" si="9"/>
        <v>0</v>
      </c>
      <c r="I51" s="715">
        <f t="shared" si="10"/>
        <v>0</v>
      </c>
      <c r="J51" s="282">
        <f t="shared" si="14"/>
        <v>0</v>
      </c>
      <c r="K51" s="337"/>
      <c r="L51" s="331"/>
      <c r="M51" s="585">
        <f t="shared" si="11"/>
        <v>0</v>
      </c>
      <c r="N51" s="585">
        <f t="shared" si="2"/>
        <v>0</v>
      </c>
      <c r="O51" s="314">
        <f t="shared" si="3"/>
        <v>0</v>
      </c>
      <c r="P51" s="336"/>
      <c r="Q51" s="326"/>
      <c r="R51" s="585">
        <f t="shared" si="12"/>
        <v>0</v>
      </c>
      <c r="S51" s="585">
        <f t="shared" si="4"/>
        <v>0</v>
      </c>
      <c r="T51" s="314">
        <f t="shared" si="5"/>
        <v>0</v>
      </c>
      <c r="U51" s="336"/>
      <c r="V51" s="326"/>
      <c r="W51" s="585">
        <f t="shared" si="13"/>
        <v>0</v>
      </c>
      <c r="X51" s="585">
        <f t="shared" si="6"/>
        <v>0</v>
      </c>
      <c r="Y51" s="314">
        <f t="shared" si="7"/>
        <v>0</v>
      </c>
    </row>
    <row r="52" spans="1:25" s="1" customFormat="1" ht="31" x14ac:dyDescent="0.35">
      <c r="A52" s="51" t="s">
        <v>1926</v>
      </c>
      <c r="B52" s="40">
        <v>1310</v>
      </c>
      <c r="C52" s="17" t="s">
        <v>1018</v>
      </c>
      <c r="D52" s="139" t="s">
        <v>21</v>
      </c>
      <c r="E52" s="89"/>
      <c r="F52" s="40"/>
      <c r="G52" s="729"/>
      <c r="H52" s="274">
        <f t="shared" si="9"/>
        <v>0</v>
      </c>
      <c r="I52" s="715">
        <f t="shared" si="10"/>
        <v>0</v>
      </c>
      <c r="J52" s="282">
        <f t="shared" si="14"/>
        <v>0</v>
      </c>
      <c r="K52" s="337"/>
      <c r="L52" s="331"/>
      <c r="M52" s="585">
        <f t="shared" si="11"/>
        <v>0</v>
      </c>
      <c r="N52" s="585">
        <f t="shared" si="2"/>
        <v>0</v>
      </c>
      <c r="O52" s="314">
        <f t="shared" si="3"/>
        <v>0</v>
      </c>
      <c r="P52" s="336"/>
      <c r="Q52" s="326"/>
      <c r="R52" s="585">
        <f t="shared" si="12"/>
        <v>0</v>
      </c>
      <c r="S52" s="585">
        <f t="shared" si="4"/>
        <v>0</v>
      </c>
      <c r="T52" s="314">
        <f t="shared" si="5"/>
        <v>0</v>
      </c>
      <c r="U52" s="336"/>
      <c r="V52" s="326"/>
      <c r="W52" s="585">
        <f t="shared" si="13"/>
        <v>0</v>
      </c>
      <c r="X52" s="585">
        <f t="shared" si="6"/>
        <v>0</v>
      </c>
      <c r="Y52" s="314">
        <f t="shared" si="7"/>
        <v>0</v>
      </c>
    </row>
    <row r="53" spans="1:25" s="1" customFormat="1" ht="31" x14ac:dyDescent="0.35">
      <c r="A53" s="51" t="s">
        <v>1927</v>
      </c>
      <c r="B53" s="40">
        <v>1310</v>
      </c>
      <c r="C53" s="17" t="s">
        <v>66</v>
      </c>
      <c r="D53" s="139" t="s">
        <v>21</v>
      </c>
      <c r="E53" s="89"/>
      <c r="F53" s="40"/>
      <c r="G53" s="729"/>
      <c r="H53" s="274">
        <f t="shared" si="9"/>
        <v>0</v>
      </c>
      <c r="I53" s="715">
        <f t="shared" si="10"/>
        <v>0</v>
      </c>
      <c r="J53" s="282">
        <f t="shared" si="14"/>
        <v>0</v>
      </c>
      <c r="K53" s="337"/>
      <c r="L53" s="331"/>
      <c r="M53" s="585">
        <f t="shared" si="11"/>
        <v>0</v>
      </c>
      <c r="N53" s="585">
        <f t="shared" si="2"/>
        <v>0</v>
      </c>
      <c r="O53" s="314">
        <f t="shared" si="3"/>
        <v>0</v>
      </c>
      <c r="P53" s="336"/>
      <c r="Q53" s="326"/>
      <c r="R53" s="585">
        <f t="shared" si="12"/>
        <v>0</v>
      </c>
      <c r="S53" s="585">
        <f t="shared" si="4"/>
        <v>0</v>
      </c>
      <c r="T53" s="314">
        <f t="shared" si="5"/>
        <v>0</v>
      </c>
      <c r="U53" s="336"/>
      <c r="V53" s="326"/>
      <c r="W53" s="585">
        <f t="shared" si="13"/>
        <v>0</v>
      </c>
      <c r="X53" s="585">
        <f t="shared" si="6"/>
        <v>0</v>
      </c>
      <c r="Y53" s="314">
        <f t="shared" si="7"/>
        <v>0</v>
      </c>
    </row>
    <row r="54" spans="1:25" s="1" customFormat="1" ht="31" x14ac:dyDescent="0.35">
      <c r="A54" s="51" t="s">
        <v>1928</v>
      </c>
      <c r="B54" s="40">
        <v>1310</v>
      </c>
      <c r="C54" s="17" t="s">
        <v>1019</v>
      </c>
      <c r="D54" s="139" t="s">
        <v>21</v>
      </c>
      <c r="E54" s="89"/>
      <c r="F54" s="40"/>
      <c r="G54" s="729"/>
      <c r="H54" s="274">
        <f t="shared" si="9"/>
        <v>0</v>
      </c>
      <c r="I54" s="715">
        <f t="shared" si="10"/>
        <v>0</v>
      </c>
      <c r="J54" s="282">
        <f t="shared" si="14"/>
        <v>0</v>
      </c>
      <c r="K54" s="337"/>
      <c r="L54" s="331"/>
      <c r="M54" s="585">
        <f t="shared" si="11"/>
        <v>0</v>
      </c>
      <c r="N54" s="585">
        <f t="shared" si="2"/>
        <v>0</v>
      </c>
      <c r="O54" s="314">
        <f t="shared" si="3"/>
        <v>0</v>
      </c>
      <c r="P54" s="336"/>
      <c r="Q54" s="326"/>
      <c r="R54" s="585">
        <f t="shared" si="12"/>
        <v>0</v>
      </c>
      <c r="S54" s="585">
        <f t="shared" si="4"/>
        <v>0</v>
      </c>
      <c r="T54" s="314">
        <f t="shared" si="5"/>
        <v>0</v>
      </c>
      <c r="U54" s="336"/>
      <c r="V54" s="326"/>
      <c r="W54" s="585">
        <f t="shared" si="13"/>
        <v>0</v>
      </c>
      <c r="X54" s="585">
        <f t="shared" si="6"/>
        <v>0</v>
      </c>
      <c r="Y54" s="314">
        <f t="shared" si="7"/>
        <v>0</v>
      </c>
    </row>
    <row r="55" spans="1:25" s="1" customFormat="1" ht="31" x14ac:dyDescent="0.35">
      <c r="A55" s="51" t="s">
        <v>1929</v>
      </c>
      <c r="B55" s="40">
        <v>1311</v>
      </c>
      <c r="C55" s="17" t="s">
        <v>67</v>
      </c>
      <c r="D55" s="139" t="s">
        <v>21</v>
      </c>
      <c r="E55" s="89"/>
      <c r="F55" s="40"/>
      <c r="G55" s="729"/>
      <c r="H55" s="274">
        <f t="shared" si="9"/>
        <v>0</v>
      </c>
      <c r="I55" s="715">
        <f t="shared" si="10"/>
        <v>0</v>
      </c>
      <c r="J55" s="282">
        <f t="shared" si="14"/>
        <v>0</v>
      </c>
      <c r="K55" s="337"/>
      <c r="L55" s="331"/>
      <c r="M55" s="585">
        <f t="shared" si="11"/>
        <v>0</v>
      </c>
      <c r="N55" s="585">
        <f t="shared" si="2"/>
        <v>0</v>
      </c>
      <c r="O55" s="314">
        <f t="shared" si="3"/>
        <v>0</v>
      </c>
      <c r="P55" s="336"/>
      <c r="Q55" s="326"/>
      <c r="R55" s="585">
        <f t="shared" si="12"/>
        <v>0</v>
      </c>
      <c r="S55" s="585">
        <f t="shared" si="4"/>
        <v>0</v>
      </c>
      <c r="T55" s="314">
        <f t="shared" si="5"/>
        <v>0</v>
      </c>
      <c r="U55" s="336"/>
      <c r="V55" s="326"/>
      <c r="W55" s="585">
        <f t="shared" si="13"/>
        <v>0</v>
      </c>
      <c r="X55" s="585">
        <f t="shared" si="6"/>
        <v>0</v>
      </c>
      <c r="Y55" s="314">
        <f t="shared" si="7"/>
        <v>0</v>
      </c>
    </row>
    <row r="56" spans="1:25" s="1" customFormat="1" ht="31" x14ac:dyDescent="0.35">
      <c r="A56" s="51" t="s">
        <v>1930</v>
      </c>
      <c r="B56" s="40">
        <v>1311</v>
      </c>
      <c r="C56" s="17" t="s">
        <v>68</v>
      </c>
      <c r="D56" s="139" t="s">
        <v>21</v>
      </c>
      <c r="E56" s="89"/>
      <c r="F56" s="40"/>
      <c r="G56" s="729"/>
      <c r="H56" s="274">
        <f t="shared" si="9"/>
        <v>0</v>
      </c>
      <c r="I56" s="715">
        <f t="shared" si="10"/>
        <v>0</v>
      </c>
      <c r="J56" s="282">
        <f t="shared" si="14"/>
        <v>0</v>
      </c>
      <c r="K56" s="337"/>
      <c r="L56" s="331"/>
      <c r="M56" s="585">
        <f t="shared" si="11"/>
        <v>0</v>
      </c>
      <c r="N56" s="585">
        <f t="shared" si="2"/>
        <v>0</v>
      </c>
      <c r="O56" s="314">
        <f t="shared" si="3"/>
        <v>0</v>
      </c>
      <c r="P56" s="336"/>
      <c r="Q56" s="326"/>
      <c r="R56" s="585">
        <f t="shared" si="12"/>
        <v>0</v>
      </c>
      <c r="S56" s="585">
        <f t="shared" si="4"/>
        <v>0</v>
      </c>
      <c r="T56" s="314">
        <f t="shared" si="5"/>
        <v>0</v>
      </c>
      <c r="U56" s="336"/>
      <c r="V56" s="326"/>
      <c r="W56" s="585">
        <f t="shared" si="13"/>
        <v>0</v>
      </c>
      <c r="X56" s="585">
        <f t="shared" si="6"/>
        <v>0</v>
      </c>
      <c r="Y56" s="314">
        <f t="shared" si="7"/>
        <v>0</v>
      </c>
    </row>
    <row r="57" spans="1:25" s="1" customFormat="1" ht="31" x14ac:dyDescent="0.35">
      <c r="A57" s="51" t="s">
        <v>1931</v>
      </c>
      <c r="B57" s="40">
        <v>1312</v>
      </c>
      <c r="C57" s="17" t="s">
        <v>69</v>
      </c>
      <c r="D57" s="139" t="s">
        <v>21</v>
      </c>
      <c r="E57" s="89"/>
      <c r="F57" s="40"/>
      <c r="G57" s="729"/>
      <c r="H57" s="274">
        <f t="shared" si="9"/>
        <v>0</v>
      </c>
      <c r="I57" s="715">
        <f t="shared" si="10"/>
        <v>0</v>
      </c>
      <c r="J57" s="282">
        <f t="shared" si="14"/>
        <v>0</v>
      </c>
      <c r="K57" s="337"/>
      <c r="L57" s="331"/>
      <c r="M57" s="585">
        <f t="shared" si="11"/>
        <v>0</v>
      </c>
      <c r="N57" s="585">
        <f t="shared" si="2"/>
        <v>0</v>
      </c>
      <c r="O57" s="314">
        <f t="shared" si="3"/>
        <v>0</v>
      </c>
      <c r="P57" s="336"/>
      <c r="Q57" s="326"/>
      <c r="R57" s="585">
        <f t="shared" si="12"/>
        <v>0</v>
      </c>
      <c r="S57" s="585">
        <f t="shared" si="4"/>
        <v>0</v>
      </c>
      <c r="T57" s="314">
        <f t="shared" si="5"/>
        <v>0</v>
      </c>
      <c r="U57" s="336"/>
      <c r="V57" s="326"/>
      <c r="W57" s="585">
        <f t="shared" si="13"/>
        <v>0</v>
      </c>
      <c r="X57" s="585">
        <f t="shared" si="6"/>
        <v>0</v>
      </c>
      <c r="Y57" s="314">
        <f t="shared" si="7"/>
        <v>0</v>
      </c>
    </row>
    <row r="58" spans="1:25" s="1" customFormat="1" ht="31" x14ac:dyDescent="0.35">
      <c r="A58" s="51" t="s">
        <v>1932</v>
      </c>
      <c r="B58" s="40">
        <v>1312</v>
      </c>
      <c r="C58" s="17" t="s">
        <v>70</v>
      </c>
      <c r="D58" s="139" t="s">
        <v>21</v>
      </c>
      <c r="E58" s="89"/>
      <c r="F58" s="40"/>
      <c r="G58" s="729"/>
      <c r="H58" s="274">
        <f t="shared" si="9"/>
        <v>0</v>
      </c>
      <c r="I58" s="715">
        <f t="shared" si="10"/>
        <v>0</v>
      </c>
      <c r="J58" s="282">
        <f t="shared" si="14"/>
        <v>0</v>
      </c>
      <c r="K58" s="337"/>
      <c r="L58" s="331"/>
      <c r="M58" s="585">
        <f t="shared" si="11"/>
        <v>0</v>
      </c>
      <c r="N58" s="585">
        <f t="shared" si="2"/>
        <v>0</v>
      </c>
      <c r="O58" s="314">
        <f t="shared" si="3"/>
        <v>0</v>
      </c>
      <c r="P58" s="336"/>
      <c r="Q58" s="326"/>
      <c r="R58" s="585">
        <f t="shared" si="12"/>
        <v>0</v>
      </c>
      <c r="S58" s="585">
        <f t="shared" si="4"/>
        <v>0</v>
      </c>
      <c r="T58" s="314">
        <f t="shared" si="5"/>
        <v>0</v>
      </c>
      <c r="U58" s="336"/>
      <c r="V58" s="326"/>
      <c r="W58" s="585">
        <f t="shared" si="13"/>
        <v>0</v>
      </c>
      <c r="X58" s="585">
        <f t="shared" si="6"/>
        <v>0</v>
      </c>
      <c r="Y58" s="314">
        <f t="shared" si="7"/>
        <v>0</v>
      </c>
    </row>
    <row r="59" spans="1:25" s="1" customFormat="1" x14ac:dyDescent="0.35">
      <c r="A59" s="51" t="s">
        <v>1933</v>
      </c>
      <c r="B59" s="40">
        <v>1313</v>
      </c>
      <c r="C59" s="17" t="s">
        <v>71</v>
      </c>
      <c r="D59" s="139" t="s">
        <v>21</v>
      </c>
      <c r="E59" s="89"/>
      <c r="F59" s="40"/>
      <c r="G59" s="729"/>
      <c r="H59" s="274">
        <f t="shared" si="9"/>
        <v>0</v>
      </c>
      <c r="I59" s="715">
        <f t="shared" si="10"/>
        <v>0</v>
      </c>
      <c r="J59" s="282">
        <f t="shared" si="14"/>
        <v>0</v>
      </c>
      <c r="K59" s="337"/>
      <c r="L59" s="331"/>
      <c r="M59" s="585">
        <f t="shared" si="11"/>
        <v>0</v>
      </c>
      <c r="N59" s="585">
        <f t="shared" si="2"/>
        <v>0</v>
      </c>
      <c r="O59" s="314">
        <f t="shared" si="3"/>
        <v>0</v>
      </c>
      <c r="P59" s="336"/>
      <c r="Q59" s="326"/>
      <c r="R59" s="585">
        <f t="shared" si="12"/>
        <v>0</v>
      </c>
      <c r="S59" s="585">
        <f t="shared" si="4"/>
        <v>0</v>
      </c>
      <c r="T59" s="314">
        <f t="shared" si="5"/>
        <v>0</v>
      </c>
      <c r="U59" s="336"/>
      <c r="V59" s="326"/>
      <c r="W59" s="585">
        <f t="shared" si="13"/>
        <v>0</v>
      </c>
      <c r="X59" s="585">
        <f t="shared" si="6"/>
        <v>0</v>
      </c>
      <c r="Y59" s="314">
        <f t="shared" si="7"/>
        <v>0</v>
      </c>
    </row>
    <row r="60" spans="1:25" s="1" customFormat="1" x14ac:dyDescent="0.35">
      <c r="A60" s="51" t="s">
        <v>1934</v>
      </c>
      <c r="B60" s="40">
        <v>1313</v>
      </c>
      <c r="C60" s="17" t="s">
        <v>72</v>
      </c>
      <c r="D60" s="139" t="s">
        <v>21</v>
      </c>
      <c r="E60" s="89"/>
      <c r="F60" s="40"/>
      <c r="G60" s="729"/>
      <c r="H60" s="274">
        <f t="shared" si="9"/>
        <v>0</v>
      </c>
      <c r="I60" s="715">
        <f t="shared" si="10"/>
        <v>0</v>
      </c>
      <c r="J60" s="282">
        <f t="shared" si="14"/>
        <v>0</v>
      </c>
      <c r="K60" s="337"/>
      <c r="L60" s="331"/>
      <c r="M60" s="585">
        <f t="shared" si="11"/>
        <v>0</v>
      </c>
      <c r="N60" s="585">
        <f t="shared" si="2"/>
        <v>0</v>
      </c>
      <c r="O60" s="314">
        <f t="shared" si="3"/>
        <v>0</v>
      </c>
      <c r="P60" s="336"/>
      <c r="Q60" s="326"/>
      <c r="R60" s="585">
        <f t="shared" si="12"/>
        <v>0</v>
      </c>
      <c r="S60" s="585">
        <f t="shared" si="4"/>
        <v>0</v>
      </c>
      <c r="T60" s="314">
        <f t="shared" si="5"/>
        <v>0</v>
      </c>
      <c r="U60" s="336"/>
      <c r="V60" s="326"/>
      <c r="W60" s="585">
        <f t="shared" si="13"/>
        <v>0</v>
      </c>
      <c r="X60" s="585">
        <f t="shared" si="6"/>
        <v>0</v>
      </c>
      <c r="Y60" s="314">
        <f t="shared" si="7"/>
        <v>0</v>
      </c>
    </row>
    <row r="61" spans="1:25" s="1" customFormat="1" ht="31" x14ac:dyDescent="0.35">
      <c r="A61" s="51" t="s">
        <v>1935</v>
      </c>
      <c r="B61" s="40">
        <v>1314</v>
      </c>
      <c r="C61" s="17" t="s">
        <v>73</v>
      </c>
      <c r="D61" s="139" t="s">
        <v>21</v>
      </c>
      <c r="E61" s="89"/>
      <c r="F61" s="40"/>
      <c r="G61" s="729"/>
      <c r="H61" s="274">
        <f t="shared" si="9"/>
        <v>0</v>
      </c>
      <c r="I61" s="715">
        <f t="shared" si="10"/>
        <v>0</v>
      </c>
      <c r="J61" s="282">
        <f t="shared" si="14"/>
        <v>0</v>
      </c>
      <c r="K61" s="337"/>
      <c r="L61" s="331"/>
      <c r="M61" s="585">
        <f t="shared" si="11"/>
        <v>0</v>
      </c>
      <c r="N61" s="585">
        <f t="shared" si="2"/>
        <v>0</v>
      </c>
      <c r="O61" s="314">
        <f t="shared" si="3"/>
        <v>0</v>
      </c>
      <c r="P61" s="336"/>
      <c r="Q61" s="326"/>
      <c r="R61" s="585">
        <f t="shared" si="12"/>
        <v>0</v>
      </c>
      <c r="S61" s="585">
        <f t="shared" si="4"/>
        <v>0</v>
      </c>
      <c r="T61" s="314">
        <f t="shared" si="5"/>
        <v>0</v>
      </c>
      <c r="U61" s="336"/>
      <c r="V61" s="326"/>
      <c r="W61" s="585">
        <f t="shared" si="13"/>
        <v>0</v>
      </c>
      <c r="X61" s="585">
        <f t="shared" si="6"/>
        <v>0</v>
      </c>
      <c r="Y61" s="314">
        <f t="shared" si="7"/>
        <v>0</v>
      </c>
    </row>
    <row r="62" spans="1:25" s="1" customFormat="1" ht="31" x14ac:dyDescent="0.35">
      <c r="A62" s="51" t="s">
        <v>1936</v>
      </c>
      <c r="B62" s="40">
        <v>1314</v>
      </c>
      <c r="C62" s="17" t="s">
        <v>74</v>
      </c>
      <c r="D62" s="139" t="s">
        <v>21</v>
      </c>
      <c r="E62" s="89"/>
      <c r="F62" s="40"/>
      <c r="G62" s="729"/>
      <c r="H62" s="274">
        <f t="shared" si="9"/>
        <v>0</v>
      </c>
      <c r="I62" s="715">
        <f t="shared" si="10"/>
        <v>0</v>
      </c>
      <c r="J62" s="282">
        <f t="shared" si="14"/>
        <v>0</v>
      </c>
      <c r="K62" s="337"/>
      <c r="L62" s="331"/>
      <c r="M62" s="585">
        <f t="shared" si="11"/>
        <v>0</v>
      </c>
      <c r="N62" s="585">
        <f t="shared" si="2"/>
        <v>0</v>
      </c>
      <c r="O62" s="314">
        <f t="shared" si="3"/>
        <v>0</v>
      </c>
      <c r="P62" s="336"/>
      <c r="Q62" s="326"/>
      <c r="R62" s="585">
        <f t="shared" si="12"/>
        <v>0</v>
      </c>
      <c r="S62" s="585">
        <f t="shared" si="4"/>
        <v>0</v>
      </c>
      <c r="T62" s="314">
        <f t="shared" si="5"/>
        <v>0</v>
      </c>
      <c r="U62" s="336"/>
      <c r="V62" s="326"/>
      <c r="W62" s="585">
        <f t="shared" si="13"/>
        <v>0</v>
      </c>
      <c r="X62" s="585">
        <f t="shared" si="6"/>
        <v>0</v>
      </c>
      <c r="Y62" s="314">
        <f t="shared" si="7"/>
        <v>0</v>
      </c>
    </row>
    <row r="63" spans="1:25" s="1" customFormat="1" ht="31" x14ac:dyDescent="0.35">
      <c r="A63" s="51" t="s">
        <v>1937</v>
      </c>
      <c r="B63" s="40">
        <v>1315</v>
      </c>
      <c r="C63" s="17" t="s">
        <v>75</v>
      </c>
      <c r="D63" s="139" t="s">
        <v>21</v>
      </c>
      <c r="E63" s="89"/>
      <c r="F63" s="40"/>
      <c r="G63" s="729"/>
      <c r="H63" s="274">
        <f t="shared" si="9"/>
        <v>0</v>
      </c>
      <c r="I63" s="715">
        <f t="shared" si="10"/>
        <v>0</v>
      </c>
      <c r="J63" s="282">
        <f t="shared" si="14"/>
        <v>0</v>
      </c>
      <c r="K63" s="337"/>
      <c r="L63" s="331"/>
      <c r="M63" s="585">
        <f t="shared" si="11"/>
        <v>0</v>
      </c>
      <c r="N63" s="585">
        <f t="shared" si="2"/>
        <v>0</v>
      </c>
      <c r="O63" s="314">
        <f t="shared" si="3"/>
        <v>0</v>
      </c>
      <c r="P63" s="336"/>
      <c r="Q63" s="326"/>
      <c r="R63" s="585">
        <f t="shared" si="12"/>
        <v>0</v>
      </c>
      <c r="S63" s="585">
        <f t="shared" si="4"/>
        <v>0</v>
      </c>
      <c r="T63" s="314">
        <f t="shared" si="5"/>
        <v>0</v>
      </c>
      <c r="U63" s="336"/>
      <c r="V63" s="326"/>
      <c r="W63" s="585">
        <f t="shared" si="13"/>
        <v>0</v>
      </c>
      <c r="X63" s="585">
        <f t="shared" si="6"/>
        <v>0</v>
      </c>
      <c r="Y63" s="314">
        <f t="shared" si="7"/>
        <v>0</v>
      </c>
    </row>
    <row r="64" spans="1:25" s="1" customFormat="1" ht="31" x14ac:dyDescent="0.35">
      <c r="A64" s="51" t="s">
        <v>1938</v>
      </c>
      <c r="B64" s="40">
        <v>1315</v>
      </c>
      <c r="C64" s="17" t="s">
        <v>76</v>
      </c>
      <c r="D64" s="139" t="s">
        <v>21</v>
      </c>
      <c r="E64" s="89"/>
      <c r="F64" s="40"/>
      <c r="G64" s="729"/>
      <c r="H64" s="274">
        <f t="shared" si="9"/>
        <v>0</v>
      </c>
      <c r="I64" s="715">
        <f t="shared" si="10"/>
        <v>0</v>
      </c>
      <c r="J64" s="282">
        <f t="shared" si="14"/>
        <v>0</v>
      </c>
      <c r="K64" s="337"/>
      <c r="L64" s="331"/>
      <c r="M64" s="585">
        <f t="shared" si="11"/>
        <v>0</v>
      </c>
      <c r="N64" s="585">
        <f t="shared" si="2"/>
        <v>0</v>
      </c>
      <c r="O64" s="314">
        <f t="shared" si="3"/>
        <v>0</v>
      </c>
      <c r="P64" s="336"/>
      <c r="Q64" s="326"/>
      <c r="R64" s="585">
        <f t="shared" si="12"/>
        <v>0</v>
      </c>
      <c r="S64" s="585">
        <f t="shared" si="4"/>
        <v>0</v>
      </c>
      <c r="T64" s="314">
        <f t="shared" si="5"/>
        <v>0</v>
      </c>
      <c r="U64" s="336"/>
      <c r="V64" s="326"/>
      <c r="W64" s="585">
        <f t="shared" si="13"/>
        <v>0</v>
      </c>
      <c r="X64" s="585">
        <f t="shared" si="6"/>
        <v>0</v>
      </c>
      <c r="Y64" s="314">
        <f t="shared" si="7"/>
        <v>0</v>
      </c>
    </row>
    <row r="65" spans="1:25" s="1" customFormat="1" x14ac:dyDescent="0.35">
      <c r="A65" s="51" t="s">
        <v>1939</v>
      </c>
      <c r="B65" s="40">
        <v>1316</v>
      </c>
      <c r="C65" s="17" t="s">
        <v>77</v>
      </c>
      <c r="D65" s="139" t="s">
        <v>21</v>
      </c>
      <c r="E65" s="89"/>
      <c r="F65" s="40"/>
      <c r="G65" s="729"/>
      <c r="H65" s="274">
        <f t="shared" si="9"/>
        <v>0</v>
      </c>
      <c r="I65" s="715">
        <f t="shared" si="10"/>
        <v>0</v>
      </c>
      <c r="J65" s="282">
        <f t="shared" si="14"/>
        <v>0</v>
      </c>
      <c r="K65" s="337"/>
      <c r="L65" s="331"/>
      <c r="M65" s="585">
        <f t="shared" si="11"/>
        <v>0</v>
      </c>
      <c r="N65" s="585">
        <f t="shared" si="2"/>
        <v>0</v>
      </c>
      <c r="O65" s="314">
        <f t="shared" si="3"/>
        <v>0</v>
      </c>
      <c r="P65" s="336"/>
      <c r="Q65" s="326"/>
      <c r="R65" s="585">
        <f t="shared" si="12"/>
        <v>0</v>
      </c>
      <c r="S65" s="585">
        <f t="shared" si="4"/>
        <v>0</v>
      </c>
      <c r="T65" s="314">
        <f t="shared" si="5"/>
        <v>0</v>
      </c>
      <c r="U65" s="336"/>
      <c r="V65" s="326"/>
      <c r="W65" s="585">
        <f t="shared" si="13"/>
        <v>0</v>
      </c>
      <c r="X65" s="585">
        <f t="shared" si="6"/>
        <v>0</v>
      </c>
      <c r="Y65" s="314">
        <f t="shared" si="7"/>
        <v>0</v>
      </c>
    </row>
    <row r="66" spans="1:25" s="1" customFormat="1" x14ac:dyDescent="0.35">
      <c r="A66" s="51" t="s">
        <v>1940</v>
      </c>
      <c r="B66" s="40">
        <v>1316</v>
      </c>
      <c r="C66" s="17" t="s">
        <v>78</v>
      </c>
      <c r="D66" s="139" t="s">
        <v>21</v>
      </c>
      <c r="E66" s="89"/>
      <c r="F66" s="40"/>
      <c r="G66" s="729"/>
      <c r="H66" s="274">
        <f t="shared" si="9"/>
        <v>0</v>
      </c>
      <c r="I66" s="715">
        <f t="shared" si="10"/>
        <v>0</v>
      </c>
      <c r="J66" s="282">
        <f t="shared" si="14"/>
        <v>0</v>
      </c>
      <c r="K66" s="337"/>
      <c r="L66" s="331"/>
      <c r="M66" s="585">
        <f t="shared" si="11"/>
        <v>0</v>
      </c>
      <c r="N66" s="585">
        <f t="shared" si="2"/>
        <v>0</v>
      </c>
      <c r="O66" s="314">
        <f t="shared" si="3"/>
        <v>0</v>
      </c>
      <c r="P66" s="336"/>
      <c r="Q66" s="326"/>
      <c r="R66" s="585">
        <f t="shared" si="12"/>
        <v>0</v>
      </c>
      <c r="S66" s="585">
        <f t="shared" si="4"/>
        <v>0</v>
      </c>
      <c r="T66" s="314">
        <f t="shared" si="5"/>
        <v>0</v>
      </c>
      <c r="U66" s="336"/>
      <c r="V66" s="326"/>
      <c r="W66" s="585">
        <f t="shared" si="13"/>
        <v>0</v>
      </c>
      <c r="X66" s="585">
        <f t="shared" si="6"/>
        <v>0</v>
      </c>
      <c r="Y66" s="314">
        <f t="shared" si="7"/>
        <v>0</v>
      </c>
    </row>
    <row r="67" spans="1:25" s="1" customFormat="1" x14ac:dyDescent="0.35">
      <c r="A67" s="51" t="s">
        <v>1941</v>
      </c>
      <c r="B67" s="40" t="s">
        <v>81</v>
      </c>
      <c r="C67" s="17" t="s">
        <v>79</v>
      </c>
      <c r="D67" s="139" t="s">
        <v>21</v>
      </c>
      <c r="E67" s="89"/>
      <c r="F67" s="40"/>
      <c r="G67" s="729"/>
      <c r="H67" s="274">
        <f t="shared" si="9"/>
        <v>0</v>
      </c>
      <c r="I67" s="715">
        <f t="shared" si="10"/>
        <v>0</v>
      </c>
      <c r="J67" s="282">
        <f t="shared" si="14"/>
        <v>0</v>
      </c>
      <c r="K67" s="337"/>
      <c r="L67" s="331"/>
      <c r="M67" s="585">
        <f t="shared" si="11"/>
        <v>0</v>
      </c>
      <c r="N67" s="585">
        <f t="shared" si="2"/>
        <v>0</v>
      </c>
      <c r="O67" s="314">
        <f t="shared" si="3"/>
        <v>0</v>
      </c>
      <c r="P67" s="336"/>
      <c r="Q67" s="326"/>
      <c r="R67" s="585">
        <f t="shared" si="12"/>
        <v>0</v>
      </c>
      <c r="S67" s="585">
        <f t="shared" si="4"/>
        <v>0</v>
      </c>
      <c r="T67" s="314">
        <f t="shared" si="5"/>
        <v>0</v>
      </c>
      <c r="U67" s="336"/>
      <c r="V67" s="326"/>
      <c r="W67" s="585">
        <f t="shared" si="13"/>
        <v>0</v>
      </c>
      <c r="X67" s="585">
        <f t="shared" si="6"/>
        <v>0</v>
      </c>
      <c r="Y67" s="314">
        <f t="shared" si="7"/>
        <v>0</v>
      </c>
    </row>
    <row r="68" spans="1:25" s="1" customFormat="1" x14ac:dyDescent="0.35">
      <c r="A68" s="51" t="s">
        <v>1942</v>
      </c>
      <c r="B68" s="40" t="s">
        <v>81</v>
      </c>
      <c r="C68" s="17" t="s">
        <v>80</v>
      </c>
      <c r="D68" s="139" t="s">
        <v>21</v>
      </c>
      <c r="E68" s="89"/>
      <c r="F68" s="40"/>
      <c r="G68" s="729"/>
      <c r="H68" s="274">
        <f t="shared" si="9"/>
        <v>0</v>
      </c>
      <c r="I68" s="715">
        <f t="shared" si="10"/>
        <v>0</v>
      </c>
      <c r="J68" s="282">
        <f t="shared" si="14"/>
        <v>0</v>
      </c>
      <c r="K68" s="337"/>
      <c r="L68" s="331"/>
      <c r="M68" s="585">
        <f t="shared" si="11"/>
        <v>0</v>
      </c>
      <c r="N68" s="585">
        <f t="shared" si="2"/>
        <v>0</v>
      </c>
      <c r="O68" s="314">
        <f t="shared" si="3"/>
        <v>0</v>
      </c>
      <c r="P68" s="336"/>
      <c r="Q68" s="326"/>
      <c r="R68" s="585">
        <f t="shared" si="12"/>
        <v>0</v>
      </c>
      <c r="S68" s="585">
        <f t="shared" si="4"/>
        <v>0</v>
      </c>
      <c r="T68" s="314">
        <f t="shared" si="5"/>
        <v>0</v>
      </c>
      <c r="U68" s="336"/>
      <c r="V68" s="326"/>
      <c r="W68" s="585">
        <f t="shared" si="13"/>
        <v>0</v>
      </c>
      <c r="X68" s="585">
        <f t="shared" si="6"/>
        <v>0</v>
      </c>
      <c r="Y68" s="314">
        <f t="shared" si="7"/>
        <v>0</v>
      </c>
    </row>
    <row r="69" spans="1:25" s="1" customFormat="1" ht="31" x14ac:dyDescent="0.35">
      <c r="A69" s="51" t="s">
        <v>1943</v>
      </c>
      <c r="B69" s="40" t="s">
        <v>81</v>
      </c>
      <c r="C69" s="17" t="s">
        <v>82</v>
      </c>
      <c r="D69" s="139" t="s">
        <v>21</v>
      </c>
      <c r="E69" s="89"/>
      <c r="F69" s="40"/>
      <c r="G69" s="729"/>
      <c r="H69" s="274">
        <f t="shared" si="9"/>
        <v>0</v>
      </c>
      <c r="I69" s="715">
        <f t="shared" si="10"/>
        <v>0</v>
      </c>
      <c r="J69" s="282">
        <f t="shared" si="14"/>
        <v>0</v>
      </c>
      <c r="K69" s="337"/>
      <c r="L69" s="331"/>
      <c r="M69" s="585">
        <f t="shared" si="11"/>
        <v>0</v>
      </c>
      <c r="N69" s="585">
        <f t="shared" si="2"/>
        <v>0</v>
      </c>
      <c r="O69" s="314">
        <f t="shared" si="3"/>
        <v>0</v>
      </c>
      <c r="P69" s="336"/>
      <c r="Q69" s="326"/>
      <c r="R69" s="585">
        <f t="shared" si="12"/>
        <v>0</v>
      </c>
      <c r="S69" s="585">
        <f t="shared" si="4"/>
        <v>0</v>
      </c>
      <c r="T69" s="314">
        <f t="shared" si="5"/>
        <v>0</v>
      </c>
      <c r="U69" s="336"/>
      <c r="V69" s="326"/>
      <c r="W69" s="585">
        <f t="shared" si="13"/>
        <v>0</v>
      </c>
      <c r="X69" s="585">
        <f t="shared" si="6"/>
        <v>0</v>
      </c>
      <c r="Y69" s="314">
        <f t="shared" si="7"/>
        <v>0</v>
      </c>
    </row>
    <row r="70" spans="1:25" s="1" customFormat="1" ht="31" x14ac:dyDescent="0.35">
      <c r="A70" s="51" t="s">
        <v>1944</v>
      </c>
      <c r="B70" s="40" t="s">
        <v>81</v>
      </c>
      <c r="C70" s="17" t="s">
        <v>83</v>
      </c>
      <c r="D70" s="139" t="s">
        <v>21</v>
      </c>
      <c r="E70" s="89"/>
      <c r="F70" s="40"/>
      <c r="G70" s="729"/>
      <c r="H70" s="274">
        <f t="shared" si="9"/>
        <v>0</v>
      </c>
      <c r="I70" s="715">
        <f t="shared" si="10"/>
        <v>0</v>
      </c>
      <c r="J70" s="282">
        <f t="shared" si="14"/>
        <v>0</v>
      </c>
      <c r="K70" s="337"/>
      <c r="L70" s="331"/>
      <c r="M70" s="585">
        <f t="shared" ref="M70:M133" si="15">K70*F70</f>
        <v>0</v>
      </c>
      <c r="N70" s="585">
        <f t="shared" ref="N70:N133" si="16">L70*G70</f>
        <v>0</v>
      </c>
      <c r="O70" s="314">
        <f t="shared" ref="O70:O133" si="17">SUM(K70*F70)+(L70*G70)</f>
        <v>0</v>
      </c>
      <c r="P70" s="336"/>
      <c r="Q70" s="326"/>
      <c r="R70" s="585">
        <f t="shared" ref="R70:R133" si="18">P70*F70</f>
        <v>0</v>
      </c>
      <c r="S70" s="585">
        <f t="shared" ref="S70:S133" si="19">Q70*G70</f>
        <v>0</v>
      </c>
      <c r="T70" s="314">
        <f t="shared" ref="T70:T133" si="20">SUM(P70*F70)+(Q70*G70)</f>
        <v>0</v>
      </c>
      <c r="U70" s="336"/>
      <c r="V70" s="326"/>
      <c r="W70" s="585">
        <f t="shared" ref="W70:W133" si="21">U70*F70</f>
        <v>0</v>
      </c>
      <c r="X70" s="585">
        <f t="shared" ref="X70:X133" si="22">V70*G70</f>
        <v>0</v>
      </c>
      <c r="Y70" s="314">
        <f t="shared" ref="Y70:Y133" si="23">SUM(U70*F70)+(V70*G70)</f>
        <v>0</v>
      </c>
    </row>
    <row r="71" spans="1:25" s="1" customFormat="1" x14ac:dyDescent="0.35">
      <c r="A71" s="51" t="s">
        <v>1945</v>
      </c>
      <c r="B71" s="40">
        <v>1343</v>
      </c>
      <c r="C71" s="17" t="s">
        <v>79</v>
      </c>
      <c r="D71" s="139" t="s">
        <v>21</v>
      </c>
      <c r="E71" s="89"/>
      <c r="F71" s="40"/>
      <c r="G71" s="729"/>
      <c r="H71" s="274">
        <f t="shared" si="9"/>
        <v>0</v>
      </c>
      <c r="I71" s="715">
        <f t="shared" si="10"/>
        <v>0</v>
      </c>
      <c r="J71" s="282">
        <f t="shared" si="14"/>
        <v>0</v>
      </c>
      <c r="K71" s="337"/>
      <c r="L71" s="331"/>
      <c r="M71" s="585">
        <f t="shared" si="15"/>
        <v>0</v>
      </c>
      <c r="N71" s="585">
        <f t="shared" si="16"/>
        <v>0</v>
      </c>
      <c r="O71" s="314">
        <f t="shared" si="17"/>
        <v>0</v>
      </c>
      <c r="P71" s="336"/>
      <c r="Q71" s="326"/>
      <c r="R71" s="585">
        <f t="shared" si="18"/>
        <v>0</v>
      </c>
      <c r="S71" s="585">
        <f t="shared" si="19"/>
        <v>0</v>
      </c>
      <c r="T71" s="314">
        <f t="shared" si="20"/>
        <v>0</v>
      </c>
      <c r="U71" s="336"/>
      <c r="V71" s="326"/>
      <c r="W71" s="585">
        <f t="shared" si="21"/>
        <v>0</v>
      </c>
      <c r="X71" s="585">
        <f t="shared" si="22"/>
        <v>0</v>
      </c>
      <c r="Y71" s="314">
        <f t="shared" si="23"/>
        <v>0</v>
      </c>
    </row>
    <row r="72" spans="1:25" s="1" customFormat="1" ht="31" x14ac:dyDescent="0.35">
      <c r="A72" s="51" t="s">
        <v>1946</v>
      </c>
      <c r="B72" s="40">
        <v>1343</v>
      </c>
      <c r="C72" s="17" t="s">
        <v>84</v>
      </c>
      <c r="D72" s="139" t="s">
        <v>21</v>
      </c>
      <c r="E72" s="89"/>
      <c r="F72" s="40"/>
      <c r="G72" s="729"/>
      <c r="H72" s="274">
        <f t="shared" si="9"/>
        <v>0</v>
      </c>
      <c r="I72" s="715">
        <f t="shared" si="10"/>
        <v>0</v>
      </c>
      <c r="J72" s="282">
        <f t="shared" si="14"/>
        <v>0</v>
      </c>
      <c r="K72" s="337"/>
      <c r="L72" s="331"/>
      <c r="M72" s="585">
        <f t="shared" si="15"/>
        <v>0</v>
      </c>
      <c r="N72" s="585">
        <f t="shared" si="16"/>
        <v>0</v>
      </c>
      <c r="O72" s="314">
        <f t="shared" si="17"/>
        <v>0</v>
      </c>
      <c r="P72" s="336"/>
      <c r="Q72" s="326"/>
      <c r="R72" s="585">
        <f t="shared" si="18"/>
        <v>0</v>
      </c>
      <c r="S72" s="585">
        <f t="shared" si="19"/>
        <v>0</v>
      </c>
      <c r="T72" s="314">
        <f t="shared" si="20"/>
        <v>0</v>
      </c>
      <c r="U72" s="336"/>
      <c r="V72" s="326"/>
      <c r="W72" s="585">
        <f t="shared" si="21"/>
        <v>0</v>
      </c>
      <c r="X72" s="585">
        <f t="shared" si="22"/>
        <v>0</v>
      </c>
      <c r="Y72" s="314">
        <f t="shared" si="23"/>
        <v>0</v>
      </c>
    </row>
    <row r="73" spans="1:25" s="1" customFormat="1" ht="31" x14ac:dyDescent="0.35">
      <c r="A73" s="51" t="s">
        <v>1947</v>
      </c>
      <c r="B73" s="40">
        <v>1344</v>
      </c>
      <c r="C73" s="17" t="s">
        <v>85</v>
      </c>
      <c r="D73" s="139" t="s">
        <v>21</v>
      </c>
      <c r="E73" s="89"/>
      <c r="F73" s="40"/>
      <c r="G73" s="729"/>
      <c r="H73" s="274">
        <f t="shared" si="9"/>
        <v>0</v>
      </c>
      <c r="I73" s="715">
        <f t="shared" si="10"/>
        <v>0</v>
      </c>
      <c r="J73" s="282">
        <f t="shared" si="14"/>
        <v>0</v>
      </c>
      <c r="K73" s="337"/>
      <c r="L73" s="331"/>
      <c r="M73" s="585">
        <f t="shared" si="15"/>
        <v>0</v>
      </c>
      <c r="N73" s="585">
        <f t="shared" si="16"/>
        <v>0</v>
      </c>
      <c r="O73" s="314">
        <f t="shared" si="17"/>
        <v>0</v>
      </c>
      <c r="P73" s="336"/>
      <c r="Q73" s="326"/>
      <c r="R73" s="585">
        <f t="shared" si="18"/>
        <v>0</v>
      </c>
      <c r="S73" s="585">
        <f t="shared" si="19"/>
        <v>0</v>
      </c>
      <c r="T73" s="314">
        <f t="shared" si="20"/>
        <v>0</v>
      </c>
      <c r="U73" s="336"/>
      <c r="V73" s="326"/>
      <c r="W73" s="585">
        <f t="shared" si="21"/>
        <v>0</v>
      </c>
      <c r="X73" s="585">
        <f t="shared" si="22"/>
        <v>0</v>
      </c>
      <c r="Y73" s="314">
        <f t="shared" si="23"/>
        <v>0</v>
      </c>
    </row>
    <row r="74" spans="1:25" s="1" customFormat="1" ht="31" x14ac:dyDescent="0.35">
      <c r="A74" s="51" t="s">
        <v>1948</v>
      </c>
      <c r="B74" s="40">
        <v>1344</v>
      </c>
      <c r="C74" s="17" t="s">
        <v>86</v>
      </c>
      <c r="D74" s="139" t="s">
        <v>21</v>
      </c>
      <c r="E74" s="89"/>
      <c r="F74" s="40"/>
      <c r="G74" s="729"/>
      <c r="H74" s="274">
        <f t="shared" si="9"/>
        <v>0</v>
      </c>
      <c r="I74" s="715">
        <f t="shared" si="10"/>
        <v>0</v>
      </c>
      <c r="J74" s="282">
        <f t="shared" si="14"/>
        <v>0</v>
      </c>
      <c r="K74" s="337"/>
      <c r="L74" s="331"/>
      <c r="M74" s="585">
        <f t="shared" si="15"/>
        <v>0</v>
      </c>
      <c r="N74" s="585">
        <f t="shared" si="16"/>
        <v>0</v>
      </c>
      <c r="O74" s="314">
        <f t="shared" si="17"/>
        <v>0</v>
      </c>
      <c r="P74" s="336"/>
      <c r="Q74" s="326"/>
      <c r="R74" s="585">
        <f t="shared" si="18"/>
        <v>0</v>
      </c>
      <c r="S74" s="585">
        <f t="shared" si="19"/>
        <v>0</v>
      </c>
      <c r="T74" s="314">
        <f t="shared" si="20"/>
        <v>0</v>
      </c>
      <c r="U74" s="336"/>
      <c r="V74" s="326"/>
      <c r="W74" s="585">
        <f t="shared" si="21"/>
        <v>0</v>
      </c>
      <c r="X74" s="585">
        <f t="shared" si="22"/>
        <v>0</v>
      </c>
      <c r="Y74" s="314">
        <f t="shared" si="23"/>
        <v>0</v>
      </c>
    </row>
    <row r="75" spans="1:25" s="1" customFormat="1" x14ac:dyDescent="0.35">
      <c r="A75" s="51" t="s">
        <v>1949</v>
      </c>
      <c r="B75" s="40">
        <v>1346</v>
      </c>
      <c r="C75" s="17" t="s">
        <v>758</v>
      </c>
      <c r="D75" s="139" t="s">
        <v>21</v>
      </c>
      <c r="E75" s="89"/>
      <c r="F75" s="40"/>
      <c r="G75" s="729"/>
      <c r="H75" s="274">
        <f t="shared" si="9"/>
        <v>0</v>
      </c>
      <c r="I75" s="715">
        <f t="shared" si="10"/>
        <v>0</v>
      </c>
      <c r="J75" s="282">
        <f t="shared" si="14"/>
        <v>0</v>
      </c>
      <c r="K75" s="337"/>
      <c r="L75" s="331"/>
      <c r="M75" s="585">
        <f t="shared" si="15"/>
        <v>0</v>
      </c>
      <c r="N75" s="585">
        <f t="shared" si="16"/>
        <v>0</v>
      </c>
      <c r="O75" s="314">
        <f t="shared" si="17"/>
        <v>0</v>
      </c>
      <c r="P75" s="336"/>
      <c r="Q75" s="326"/>
      <c r="R75" s="585">
        <f t="shared" si="18"/>
        <v>0</v>
      </c>
      <c r="S75" s="585">
        <f t="shared" si="19"/>
        <v>0</v>
      </c>
      <c r="T75" s="314">
        <f t="shared" si="20"/>
        <v>0</v>
      </c>
      <c r="U75" s="336"/>
      <c r="V75" s="326"/>
      <c r="W75" s="585">
        <f t="shared" si="21"/>
        <v>0</v>
      </c>
      <c r="X75" s="585">
        <f t="shared" si="22"/>
        <v>0</v>
      </c>
      <c r="Y75" s="314">
        <f t="shared" si="23"/>
        <v>0</v>
      </c>
    </row>
    <row r="76" spans="1:25" s="1" customFormat="1" x14ac:dyDescent="0.35">
      <c r="A76" s="51" t="s">
        <v>1950</v>
      </c>
      <c r="B76" s="40">
        <v>1346</v>
      </c>
      <c r="C76" s="17" t="s">
        <v>759</v>
      </c>
      <c r="D76" s="139" t="s">
        <v>21</v>
      </c>
      <c r="E76" s="89"/>
      <c r="F76" s="40"/>
      <c r="G76" s="729"/>
      <c r="H76" s="274">
        <f t="shared" si="9"/>
        <v>0</v>
      </c>
      <c r="I76" s="715">
        <f t="shared" si="10"/>
        <v>0</v>
      </c>
      <c r="J76" s="282">
        <f t="shared" si="14"/>
        <v>0</v>
      </c>
      <c r="K76" s="337"/>
      <c r="L76" s="331"/>
      <c r="M76" s="585">
        <f t="shared" si="15"/>
        <v>0</v>
      </c>
      <c r="N76" s="585">
        <f t="shared" si="16"/>
        <v>0</v>
      </c>
      <c r="O76" s="314">
        <f t="shared" si="17"/>
        <v>0</v>
      </c>
      <c r="P76" s="336"/>
      <c r="Q76" s="326"/>
      <c r="R76" s="585">
        <f t="shared" si="18"/>
        <v>0</v>
      </c>
      <c r="S76" s="585">
        <f t="shared" si="19"/>
        <v>0</v>
      </c>
      <c r="T76" s="314">
        <f t="shared" si="20"/>
        <v>0</v>
      </c>
      <c r="U76" s="336"/>
      <c r="V76" s="326"/>
      <c r="W76" s="585">
        <f t="shared" si="21"/>
        <v>0</v>
      </c>
      <c r="X76" s="585">
        <f t="shared" si="22"/>
        <v>0</v>
      </c>
      <c r="Y76" s="314">
        <f t="shared" si="23"/>
        <v>0</v>
      </c>
    </row>
    <row r="77" spans="1:25" s="1" customFormat="1" ht="31" x14ac:dyDescent="0.35">
      <c r="A77" s="51" t="s">
        <v>1951</v>
      </c>
      <c r="B77" s="40">
        <v>1370</v>
      </c>
      <c r="C77" s="17" t="s">
        <v>87</v>
      </c>
      <c r="D77" s="139" t="s">
        <v>21</v>
      </c>
      <c r="E77" s="89"/>
      <c r="F77" s="40"/>
      <c r="G77" s="729"/>
      <c r="H77" s="274">
        <f t="shared" si="9"/>
        <v>0</v>
      </c>
      <c r="I77" s="715">
        <f t="shared" si="10"/>
        <v>0</v>
      </c>
      <c r="J77" s="282">
        <f t="shared" si="14"/>
        <v>0</v>
      </c>
      <c r="K77" s="337"/>
      <c r="L77" s="331"/>
      <c r="M77" s="585">
        <f t="shared" si="15"/>
        <v>0</v>
      </c>
      <c r="N77" s="585">
        <f t="shared" si="16"/>
        <v>0</v>
      </c>
      <c r="O77" s="314">
        <f t="shared" si="17"/>
        <v>0</v>
      </c>
      <c r="P77" s="336"/>
      <c r="Q77" s="326"/>
      <c r="R77" s="585">
        <f t="shared" si="18"/>
        <v>0</v>
      </c>
      <c r="S77" s="585">
        <f t="shared" si="19"/>
        <v>0</v>
      </c>
      <c r="T77" s="314">
        <f t="shared" si="20"/>
        <v>0</v>
      </c>
      <c r="U77" s="336"/>
      <c r="V77" s="326"/>
      <c r="W77" s="585">
        <f t="shared" si="21"/>
        <v>0</v>
      </c>
      <c r="X77" s="585">
        <f t="shared" si="22"/>
        <v>0</v>
      </c>
      <c r="Y77" s="314">
        <f t="shared" si="23"/>
        <v>0</v>
      </c>
    </row>
    <row r="78" spans="1:25" s="1" customFormat="1" ht="31" x14ac:dyDescent="0.35">
      <c r="A78" s="51" t="s">
        <v>1952</v>
      </c>
      <c r="B78" s="40">
        <v>1370</v>
      </c>
      <c r="C78" s="17" t="s">
        <v>88</v>
      </c>
      <c r="D78" s="139" t="s">
        <v>21</v>
      </c>
      <c r="E78" s="89"/>
      <c r="F78" s="40"/>
      <c r="G78" s="729"/>
      <c r="H78" s="274">
        <f t="shared" si="9"/>
        <v>0</v>
      </c>
      <c r="I78" s="715">
        <f t="shared" si="10"/>
        <v>0</v>
      </c>
      <c r="J78" s="282">
        <f t="shared" si="14"/>
        <v>0</v>
      </c>
      <c r="K78" s="337"/>
      <c r="L78" s="331"/>
      <c r="M78" s="585">
        <f t="shared" si="15"/>
        <v>0</v>
      </c>
      <c r="N78" s="585">
        <f t="shared" si="16"/>
        <v>0</v>
      </c>
      <c r="O78" s="314">
        <f t="shared" si="17"/>
        <v>0</v>
      </c>
      <c r="P78" s="336"/>
      <c r="Q78" s="326"/>
      <c r="R78" s="585">
        <f t="shared" si="18"/>
        <v>0</v>
      </c>
      <c r="S78" s="585">
        <f t="shared" si="19"/>
        <v>0</v>
      </c>
      <c r="T78" s="314">
        <f t="shared" si="20"/>
        <v>0</v>
      </c>
      <c r="U78" s="336"/>
      <c r="V78" s="326"/>
      <c r="W78" s="585">
        <f t="shared" si="21"/>
        <v>0</v>
      </c>
      <c r="X78" s="585">
        <f t="shared" si="22"/>
        <v>0</v>
      </c>
      <c r="Y78" s="314">
        <f t="shared" si="23"/>
        <v>0</v>
      </c>
    </row>
    <row r="79" spans="1:25" s="1" customFormat="1" ht="31" x14ac:dyDescent="0.35">
      <c r="A79" s="51" t="s">
        <v>1953</v>
      </c>
      <c r="B79" s="40">
        <v>1370</v>
      </c>
      <c r="C79" s="17" t="s">
        <v>89</v>
      </c>
      <c r="D79" s="139" t="s">
        <v>21</v>
      </c>
      <c r="E79" s="89"/>
      <c r="F79" s="40"/>
      <c r="G79" s="729"/>
      <c r="H79" s="274">
        <f t="shared" si="9"/>
        <v>0</v>
      </c>
      <c r="I79" s="715">
        <f t="shared" si="10"/>
        <v>0</v>
      </c>
      <c r="J79" s="282">
        <f t="shared" si="14"/>
        <v>0</v>
      </c>
      <c r="K79" s="337"/>
      <c r="L79" s="331"/>
      <c r="M79" s="585">
        <f t="shared" si="15"/>
        <v>0</v>
      </c>
      <c r="N79" s="585">
        <f t="shared" si="16"/>
        <v>0</v>
      </c>
      <c r="O79" s="314">
        <f t="shared" si="17"/>
        <v>0</v>
      </c>
      <c r="P79" s="336"/>
      <c r="Q79" s="326"/>
      <c r="R79" s="585">
        <f t="shared" si="18"/>
        <v>0</v>
      </c>
      <c r="S79" s="585">
        <f t="shared" si="19"/>
        <v>0</v>
      </c>
      <c r="T79" s="314">
        <f t="shared" si="20"/>
        <v>0</v>
      </c>
      <c r="U79" s="336"/>
      <c r="V79" s="326"/>
      <c r="W79" s="585">
        <f t="shared" si="21"/>
        <v>0</v>
      </c>
      <c r="X79" s="585">
        <f t="shared" si="22"/>
        <v>0</v>
      </c>
      <c r="Y79" s="314">
        <f t="shared" si="23"/>
        <v>0</v>
      </c>
    </row>
    <row r="80" spans="1:25" s="1" customFormat="1" ht="31" x14ac:dyDescent="0.35">
      <c r="A80" s="51" t="s">
        <v>1954</v>
      </c>
      <c r="B80" s="40">
        <v>1370</v>
      </c>
      <c r="C80" s="17" t="s">
        <v>90</v>
      </c>
      <c r="D80" s="139" t="s">
        <v>21</v>
      </c>
      <c r="E80" s="89"/>
      <c r="F80" s="40"/>
      <c r="G80" s="729"/>
      <c r="H80" s="274">
        <f t="shared" si="9"/>
        <v>0</v>
      </c>
      <c r="I80" s="715">
        <f t="shared" si="10"/>
        <v>0</v>
      </c>
      <c r="J80" s="282">
        <f t="shared" si="14"/>
        <v>0</v>
      </c>
      <c r="K80" s="337"/>
      <c r="L80" s="331"/>
      <c r="M80" s="585">
        <f t="shared" si="15"/>
        <v>0</v>
      </c>
      <c r="N80" s="585">
        <f t="shared" si="16"/>
        <v>0</v>
      </c>
      <c r="O80" s="314">
        <f t="shared" si="17"/>
        <v>0</v>
      </c>
      <c r="P80" s="336"/>
      <c r="Q80" s="326"/>
      <c r="R80" s="585">
        <f t="shared" si="18"/>
        <v>0</v>
      </c>
      <c r="S80" s="585">
        <f t="shared" si="19"/>
        <v>0</v>
      </c>
      <c r="T80" s="314">
        <f t="shared" si="20"/>
        <v>0</v>
      </c>
      <c r="U80" s="336"/>
      <c r="V80" s="326"/>
      <c r="W80" s="585">
        <f t="shared" si="21"/>
        <v>0</v>
      </c>
      <c r="X80" s="585">
        <f t="shared" si="22"/>
        <v>0</v>
      </c>
      <c r="Y80" s="314">
        <f t="shared" si="23"/>
        <v>0</v>
      </c>
    </row>
    <row r="81" spans="1:25" s="1" customFormat="1" ht="31" x14ac:dyDescent="0.35">
      <c r="A81" s="51" t="s">
        <v>1955</v>
      </c>
      <c r="B81" s="40">
        <v>1371</v>
      </c>
      <c r="C81" s="17" t="s">
        <v>91</v>
      </c>
      <c r="D81" s="139" t="s">
        <v>21</v>
      </c>
      <c r="E81" s="89"/>
      <c r="F81" s="40"/>
      <c r="G81" s="729"/>
      <c r="H81" s="274">
        <f t="shared" si="9"/>
        <v>0</v>
      </c>
      <c r="I81" s="715">
        <f t="shared" si="10"/>
        <v>0</v>
      </c>
      <c r="J81" s="282">
        <f t="shared" si="14"/>
        <v>0</v>
      </c>
      <c r="K81" s="337"/>
      <c r="L81" s="331"/>
      <c r="M81" s="585">
        <f t="shared" si="15"/>
        <v>0</v>
      </c>
      <c r="N81" s="585">
        <f t="shared" si="16"/>
        <v>0</v>
      </c>
      <c r="O81" s="314">
        <f t="shared" si="17"/>
        <v>0</v>
      </c>
      <c r="P81" s="336"/>
      <c r="Q81" s="326"/>
      <c r="R81" s="585">
        <f t="shared" si="18"/>
        <v>0</v>
      </c>
      <c r="S81" s="585">
        <f t="shared" si="19"/>
        <v>0</v>
      </c>
      <c r="T81" s="314">
        <f t="shared" si="20"/>
        <v>0</v>
      </c>
      <c r="U81" s="336"/>
      <c r="V81" s="326"/>
      <c r="W81" s="585">
        <f t="shared" si="21"/>
        <v>0</v>
      </c>
      <c r="X81" s="585">
        <f t="shared" si="22"/>
        <v>0</v>
      </c>
      <c r="Y81" s="314">
        <f t="shared" si="23"/>
        <v>0</v>
      </c>
    </row>
    <row r="82" spans="1:25" s="1" customFormat="1" ht="31" x14ac:dyDescent="0.35">
      <c r="A82" s="51" t="s">
        <v>1956</v>
      </c>
      <c r="B82" s="40">
        <v>1371</v>
      </c>
      <c r="C82" s="17" t="s">
        <v>92</v>
      </c>
      <c r="D82" s="139" t="s">
        <v>21</v>
      </c>
      <c r="E82" s="89"/>
      <c r="F82" s="40"/>
      <c r="G82" s="729"/>
      <c r="H82" s="274">
        <f t="shared" si="9"/>
        <v>0</v>
      </c>
      <c r="I82" s="715">
        <f t="shared" si="10"/>
        <v>0</v>
      </c>
      <c r="J82" s="282">
        <f t="shared" si="14"/>
        <v>0</v>
      </c>
      <c r="K82" s="337"/>
      <c r="L82" s="331"/>
      <c r="M82" s="585">
        <f t="shared" si="15"/>
        <v>0</v>
      </c>
      <c r="N82" s="585">
        <f t="shared" si="16"/>
        <v>0</v>
      </c>
      <c r="O82" s="314">
        <f t="shared" si="17"/>
        <v>0</v>
      </c>
      <c r="P82" s="336"/>
      <c r="Q82" s="326"/>
      <c r="R82" s="585">
        <f t="shared" si="18"/>
        <v>0</v>
      </c>
      <c r="S82" s="585">
        <f t="shared" si="19"/>
        <v>0</v>
      </c>
      <c r="T82" s="314">
        <f t="shared" si="20"/>
        <v>0</v>
      </c>
      <c r="U82" s="336"/>
      <c r="V82" s="326"/>
      <c r="W82" s="585">
        <f t="shared" si="21"/>
        <v>0</v>
      </c>
      <c r="X82" s="585">
        <f t="shared" si="22"/>
        <v>0</v>
      </c>
      <c r="Y82" s="314">
        <f t="shared" si="23"/>
        <v>0</v>
      </c>
    </row>
    <row r="83" spans="1:25" s="1" customFormat="1" x14ac:dyDescent="0.35">
      <c r="A83" s="51" t="s">
        <v>1957</v>
      </c>
      <c r="B83" s="40">
        <v>1373</v>
      </c>
      <c r="C83" s="17" t="s">
        <v>93</v>
      </c>
      <c r="D83" s="139" t="s">
        <v>21</v>
      </c>
      <c r="E83" s="89"/>
      <c r="F83" s="40"/>
      <c r="G83" s="729"/>
      <c r="H83" s="274">
        <f t="shared" si="9"/>
        <v>0</v>
      </c>
      <c r="I83" s="715">
        <f t="shared" si="10"/>
        <v>0</v>
      </c>
      <c r="J83" s="282">
        <f t="shared" si="14"/>
        <v>0</v>
      </c>
      <c r="K83" s="337"/>
      <c r="L83" s="331"/>
      <c r="M83" s="585">
        <f t="shared" si="15"/>
        <v>0</v>
      </c>
      <c r="N83" s="585">
        <f t="shared" si="16"/>
        <v>0</v>
      </c>
      <c r="O83" s="314">
        <f t="shared" si="17"/>
        <v>0</v>
      </c>
      <c r="P83" s="336"/>
      <c r="Q83" s="326"/>
      <c r="R83" s="585">
        <f t="shared" si="18"/>
        <v>0</v>
      </c>
      <c r="S83" s="585">
        <f t="shared" si="19"/>
        <v>0</v>
      </c>
      <c r="T83" s="314">
        <f t="shared" si="20"/>
        <v>0</v>
      </c>
      <c r="U83" s="336"/>
      <c r="V83" s="326"/>
      <c r="W83" s="585">
        <f t="shared" si="21"/>
        <v>0</v>
      </c>
      <c r="X83" s="585">
        <f t="shared" si="22"/>
        <v>0</v>
      </c>
      <c r="Y83" s="314">
        <f t="shared" si="23"/>
        <v>0</v>
      </c>
    </row>
    <row r="84" spans="1:25" s="1" customFormat="1" ht="31" x14ac:dyDescent="0.35">
      <c r="A84" s="51" t="s">
        <v>1958</v>
      </c>
      <c r="B84" s="40">
        <v>1373</v>
      </c>
      <c r="C84" s="17" t="s">
        <v>94</v>
      </c>
      <c r="D84" s="139" t="s">
        <v>21</v>
      </c>
      <c r="E84" s="89"/>
      <c r="F84" s="40"/>
      <c r="G84" s="729"/>
      <c r="H84" s="274">
        <f t="shared" si="9"/>
        <v>0</v>
      </c>
      <c r="I84" s="715">
        <f t="shared" si="10"/>
        <v>0</v>
      </c>
      <c r="J84" s="282">
        <f t="shared" si="14"/>
        <v>0</v>
      </c>
      <c r="K84" s="337"/>
      <c r="L84" s="331"/>
      <c r="M84" s="585">
        <f t="shared" si="15"/>
        <v>0</v>
      </c>
      <c r="N84" s="585">
        <f t="shared" si="16"/>
        <v>0</v>
      </c>
      <c r="O84" s="314">
        <f t="shared" si="17"/>
        <v>0</v>
      </c>
      <c r="P84" s="336"/>
      <c r="Q84" s="326"/>
      <c r="R84" s="585">
        <f t="shared" si="18"/>
        <v>0</v>
      </c>
      <c r="S84" s="585">
        <f t="shared" si="19"/>
        <v>0</v>
      </c>
      <c r="T84" s="314">
        <f t="shared" si="20"/>
        <v>0</v>
      </c>
      <c r="U84" s="336"/>
      <c r="V84" s="326"/>
      <c r="W84" s="585">
        <f t="shared" si="21"/>
        <v>0</v>
      </c>
      <c r="X84" s="585">
        <f t="shared" si="22"/>
        <v>0</v>
      </c>
      <c r="Y84" s="314">
        <f t="shared" si="23"/>
        <v>0</v>
      </c>
    </row>
    <row r="85" spans="1:25" s="1" customFormat="1" ht="31" x14ac:dyDescent="0.35">
      <c r="A85" s="51" t="s">
        <v>1959</v>
      </c>
      <c r="B85" s="40">
        <v>1374</v>
      </c>
      <c r="C85" s="17" t="s">
        <v>95</v>
      </c>
      <c r="D85" s="139" t="s">
        <v>21</v>
      </c>
      <c r="E85" s="89"/>
      <c r="F85" s="40"/>
      <c r="G85" s="729"/>
      <c r="H85" s="274">
        <f t="shared" si="9"/>
        <v>0</v>
      </c>
      <c r="I85" s="715">
        <f t="shared" si="10"/>
        <v>0</v>
      </c>
      <c r="J85" s="282">
        <f t="shared" si="14"/>
        <v>0</v>
      </c>
      <c r="K85" s="337"/>
      <c r="L85" s="331"/>
      <c r="M85" s="585">
        <f t="shared" si="15"/>
        <v>0</v>
      </c>
      <c r="N85" s="585">
        <f t="shared" si="16"/>
        <v>0</v>
      </c>
      <c r="O85" s="314">
        <f t="shared" si="17"/>
        <v>0</v>
      </c>
      <c r="P85" s="336"/>
      <c r="Q85" s="326"/>
      <c r="R85" s="585">
        <f t="shared" si="18"/>
        <v>0</v>
      </c>
      <c r="S85" s="585">
        <f t="shared" si="19"/>
        <v>0</v>
      </c>
      <c r="T85" s="314">
        <f t="shared" si="20"/>
        <v>0</v>
      </c>
      <c r="U85" s="336"/>
      <c r="V85" s="326"/>
      <c r="W85" s="585">
        <f t="shared" si="21"/>
        <v>0</v>
      </c>
      <c r="X85" s="585">
        <f t="shared" si="22"/>
        <v>0</v>
      </c>
      <c r="Y85" s="314">
        <f t="shared" si="23"/>
        <v>0</v>
      </c>
    </row>
    <row r="86" spans="1:25" s="1" customFormat="1" ht="31" x14ac:dyDescent="0.35">
      <c r="A86" s="51" t="s">
        <v>1960</v>
      </c>
      <c r="B86" s="40">
        <v>1374</v>
      </c>
      <c r="C86" s="17" t="s">
        <v>96</v>
      </c>
      <c r="D86" s="139" t="s">
        <v>21</v>
      </c>
      <c r="E86" s="89"/>
      <c r="F86" s="40"/>
      <c r="G86" s="729"/>
      <c r="H86" s="274">
        <f t="shared" si="9"/>
        <v>0</v>
      </c>
      <c r="I86" s="715">
        <f t="shared" si="10"/>
        <v>0</v>
      </c>
      <c r="J86" s="282">
        <f t="shared" si="14"/>
        <v>0</v>
      </c>
      <c r="K86" s="337"/>
      <c r="L86" s="331"/>
      <c r="M86" s="585">
        <f t="shared" si="15"/>
        <v>0</v>
      </c>
      <c r="N86" s="585">
        <f t="shared" si="16"/>
        <v>0</v>
      </c>
      <c r="O86" s="314">
        <f t="shared" si="17"/>
        <v>0</v>
      </c>
      <c r="P86" s="336"/>
      <c r="Q86" s="326"/>
      <c r="R86" s="585">
        <f t="shared" si="18"/>
        <v>0</v>
      </c>
      <c r="S86" s="585">
        <f t="shared" si="19"/>
        <v>0</v>
      </c>
      <c r="T86" s="314">
        <f t="shared" si="20"/>
        <v>0</v>
      </c>
      <c r="U86" s="336"/>
      <c r="V86" s="326"/>
      <c r="W86" s="585">
        <f t="shared" si="21"/>
        <v>0</v>
      </c>
      <c r="X86" s="585">
        <f t="shared" si="22"/>
        <v>0</v>
      </c>
      <c r="Y86" s="314">
        <f t="shared" si="23"/>
        <v>0</v>
      </c>
    </row>
    <row r="87" spans="1:25" s="1" customFormat="1" x14ac:dyDescent="0.35">
      <c r="A87" s="51" t="s">
        <v>1961</v>
      </c>
      <c r="B87" s="40">
        <v>1376</v>
      </c>
      <c r="C87" s="17" t="s">
        <v>97</v>
      </c>
      <c r="D87" s="139" t="s">
        <v>21</v>
      </c>
      <c r="E87" s="89"/>
      <c r="F87" s="40"/>
      <c r="G87" s="729"/>
      <c r="H87" s="274">
        <f t="shared" ref="H87:H150" si="24">F87*E87</f>
        <v>0</v>
      </c>
      <c r="I87" s="715">
        <f t="shared" ref="I87:I150" si="25">E87*G87</f>
        <v>0</v>
      </c>
      <c r="J87" s="282">
        <f t="shared" ref="J87:J150" si="26">(E87*F87)+(E87*G87)</f>
        <v>0</v>
      </c>
      <c r="K87" s="337"/>
      <c r="L87" s="331"/>
      <c r="M87" s="585">
        <f t="shared" si="15"/>
        <v>0</v>
      </c>
      <c r="N87" s="585">
        <f t="shared" si="16"/>
        <v>0</v>
      </c>
      <c r="O87" s="314">
        <f t="shared" si="17"/>
        <v>0</v>
      </c>
      <c r="P87" s="336"/>
      <c r="Q87" s="326"/>
      <c r="R87" s="585">
        <f t="shared" si="18"/>
        <v>0</v>
      </c>
      <c r="S87" s="585">
        <f t="shared" si="19"/>
        <v>0</v>
      </c>
      <c r="T87" s="314">
        <f t="shared" si="20"/>
        <v>0</v>
      </c>
      <c r="U87" s="336"/>
      <c r="V87" s="326"/>
      <c r="W87" s="585">
        <f t="shared" si="21"/>
        <v>0</v>
      </c>
      <c r="X87" s="585">
        <f t="shared" si="22"/>
        <v>0</v>
      </c>
      <c r="Y87" s="314">
        <f t="shared" si="23"/>
        <v>0</v>
      </c>
    </row>
    <row r="88" spans="1:25" s="1" customFormat="1" x14ac:dyDescent="0.35">
      <c r="A88" s="51" t="s">
        <v>1962</v>
      </c>
      <c r="B88" s="40">
        <v>1376</v>
      </c>
      <c r="C88" s="17" t="s">
        <v>98</v>
      </c>
      <c r="D88" s="139" t="s">
        <v>21</v>
      </c>
      <c r="E88" s="89"/>
      <c r="F88" s="40"/>
      <c r="G88" s="729"/>
      <c r="H88" s="274">
        <f t="shared" si="24"/>
        <v>0</v>
      </c>
      <c r="I88" s="715">
        <f t="shared" si="25"/>
        <v>0</v>
      </c>
      <c r="J88" s="282">
        <f t="shared" si="26"/>
        <v>0</v>
      </c>
      <c r="K88" s="337"/>
      <c r="L88" s="331"/>
      <c r="M88" s="585">
        <f t="shared" si="15"/>
        <v>0</v>
      </c>
      <c r="N88" s="585">
        <f t="shared" si="16"/>
        <v>0</v>
      </c>
      <c r="O88" s="314">
        <f t="shared" si="17"/>
        <v>0</v>
      </c>
      <c r="P88" s="336"/>
      <c r="Q88" s="326"/>
      <c r="R88" s="585">
        <f t="shared" si="18"/>
        <v>0</v>
      </c>
      <c r="S88" s="585">
        <f t="shared" si="19"/>
        <v>0</v>
      </c>
      <c r="T88" s="314">
        <f t="shared" si="20"/>
        <v>0</v>
      </c>
      <c r="U88" s="336"/>
      <c r="V88" s="326"/>
      <c r="W88" s="585">
        <f t="shared" si="21"/>
        <v>0</v>
      </c>
      <c r="X88" s="585">
        <f t="shared" si="22"/>
        <v>0</v>
      </c>
      <c r="Y88" s="314">
        <f t="shared" si="23"/>
        <v>0</v>
      </c>
    </row>
    <row r="89" spans="1:25" s="1" customFormat="1" ht="31" x14ac:dyDescent="0.35">
      <c r="A89" s="51" t="s">
        <v>1963</v>
      </c>
      <c r="B89" s="40">
        <v>1710</v>
      </c>
      <c r="C89" s="17" t="s">
        <v>99</v>
      </c>
      <c r="D89" s="139" t="s">
        <v>21</v>
      </c>
      <c r="E89" s="89"/>
      <c r="F89" s="40"/>
      <c r="G89" s="729"/>
      <c r="H89" s="274">
        <f t="shared" si="24"/>
        <v>0</v>
      </c>
      <c r="I89" s="715">
        <f t="shared" si="25"/>
        <v>0</v>
      </c>
      <c r="J89" s="282">
        <f t="shared" si="26"/>
        <v>0</v>
      </c>
      <c r="K89" s="337"/>
      <c r="L89" s="331"/>
      <c r="M89" s="585">
        <f t="shared" si="15"/>
        <v>0</v>
      </c>
      <c r="N89" s="585">
        <f t="shared" si="16"/>
        <v>0</v>
      </c>
      <c r="O89" s="314">
        <f t="shared" si="17"/>
        <v>0</v>
      </c>
      <c r="P89" s="336"/>
      <c r="Q89" s="326"/>
      <c r="R89" s="585">
        <f t="shared" si="18"/>
        <v>0</v>
      </c>
      <c r="S89" s="585">
        <f t="shared" si="19"/>
        <v>0</v>
      </c>
      <c r="T89" s="314">
        <f t="shared" si="20"/>
        <v>0</v>
      </c>
      <c r="U89" s="336"/>
      <c r="V89" s="326"/>
      <c r="W89" s="585">
        <f t="shared" si="21"/>
        <v>0</v>
      </c>
      <c r="X89" s="585">
        <f t="shared" si="22"/>
        <v>0</v>
      </c>
      <c r="Y89" s="314">
        <f t="shared" si="23"/>
        <v>0</v>
      </c>
    </row>
    <row r="90" spans="1:25" s="1" customFormat="1" ht="31" x14ac:dyDescent="0.35">
      <c r="A90" s="51" t="s">
        <v>1964</v>
      </c>
      <c r="B90" s="40">
        <v>1710</v>
      </c>
      <c r="C90" s="17" t="s">
        <v>1020</v>
      </c>
      <c r="D90" s="139" t="s">
        <v>21</v>
      </c>
      <c r="E90" s="89"/>
      <c r="F90" s="40"/>
      <c r="G90" s="729"/>
      <c r="H90" s="274">
        <f t="shared" si="24"/>
        <v>0</v>
      </c>
      <c r="I90" s="715">
        <f t="shared" si="25"/>
        <v>0</v>
      </c>
      <c r="J90" s="282">
        <f t="shared" si="26"/>
        <v>0</v>
      </c>
      <c r="K90" s="337"/>
      <c r="L90" s="331"/>
      <c r="M90" s="585">
        <f t="shared" si="15"/>
        <v>0</v>
      </c>
      <c r="N90" s="585">
        <f t="shared" si="16"/>
        <v>0</v>
      </c>
      <c r="O90" s="314">
        <f t="shared" si="17"/>
        <v>0</v>
      </c>
      <c r="P90" s="336"/>
      <c r="Q90" s="326"/>
      <c r="R90" s="585">
        <f t="shared" si="18"/>
        <v>0</v>
      </c>
      <c r="S90" s="585">
        <f t="shared" si="19"/>
        <v>0</v>
      </c>
      <c r="T90" s="314">
        <f t="shared" si="20"/>
        <v>0</v>
      </c>
      <c r="U90" s="336"/>
      <c r="V90" s="326"/>
      <c r="W90" s="585">
        <f t="shared" si="21"/>
        <v>0</v>
      </c>
      <c r="X90" s="585">
        <f t="shared" si="22"/>
        <v>0</v>
      </c>
      <c r="Y90" s="314">
        <f t="shared" si="23"/>
        <v>0</v>
      </c>
    </row>
    <row r="91" spans="1:25" s="1" customFormat="1" ht="31" x14ac:dyDescent="0.35">
      <c r="A91" s="51" t="s">
        <v>1965</v>
      </c>
      <c r="B91" s="40">
        <v>1710</v>
      </c>
      <c r="C91" s="17" t="s">
        <v>100</v>
      </c>
      <c r="D91" s="139" t="s">
        <v>21</v>
      </c>
      <c r="E91" s="89"/>
      <c r="F91" s="40"/>
      <c r="G91" s="729"/>
      <c r="H91" s="274">
        <f t="shared" si="24"/>
        <v>0</v>
      </c>
      <c r="I91" s="715">
        <f t="shared" si="25"/>
        <v>0</v>
      </c>
      <c r="J91" s="282">
        <f t="shared" si="26"/>
        <v>0</v>
      </c>
      <c r="K91" s="337"/>
      <c r="L91" s="331"/>
      <c r="M91" s="585">
        <f t="shared" si="15"/>
        <v>0</v>
      </c>
      <c r="N91" s="585">
        <f t="shared" si="16"/>
        <v>0</v>
      </c>
      <c r="O91" s="314">
        <f t="shared" si="17"/>
        <v>0</v>
      </c>
      <c r="P91" s="336"/>
      <c r="Q91" s="326"/>
      <c r="R91" s="585">
        <f t="shared" si="18"/>
        <v>0</v>
      </c>
      <c r="S91" s="585">
        <f t="shared" si="19"/>
        <v>0</v>
      </c>
      <c r="T91" s="314">
        <f t="shared" si="20"/>
        <v>0</v>
      </c>
      <c r="U91" s="336"/>
      <c r="V91" s="326"/>
      <c r="W91" s="585">
        <f t="shared" si="21"/>
        <v>0</v>
      </c>
      <c r="X91" s="585">
        <f t="shared" si="22"/>
        <v>0</v>
      </c>
      <c r="Y91" s="314">
        <f t="shared" si="23"/>
        <v>0</v>
      </c>
    </row>
    <row r="92" spans="1:25" s="1" customFormat="1" ht="31" x14ac:dyDescent="0.35">
      <c r="A92" s="51" t="s">
        <v>1966</v>
      </c>
      <c r="B92" s="40">
        <v>1710</v>
      </c>
      <c r="C92" s="17" t="s">
        <v>1021</v>
      </c>
      <c r="D92" s="139" t="s">
        <v>21</v>
      </c>
      <c r="E92" s="89"/>
      <c r="F92" s="40"/>
      <c r="G92" s="729"/>
      <c r="H92" s="274">
        <f t="shared" si="24"/>
        <v>0</v>
      </c>
      <c r="I92" s="715">
        <f t="shared" si="25"/>
        <v>0</v>
      </c>
      <c r="J92" s="282">
        <f t="shared" si="26"/>
        <v>0</v>
      </c>
      <c r="K92" s="337"/>
      <c r="L92" s="331"/>
      <c r="M92" s="585">
        <f t="shared" si="15"/>
        <v>0</v>
      </c>
      <c r="N92" s="585">
        <f t="shared" si="16"/>
        <v>0</v>
      </c>
      <c r="O92" s="314">
        <f t="shared" si="17"/>
        <v>0</v>
      </c>
      <c r="P92" s="336"/>
      <c r="Q92" s="326"/>
      <c r="R92" s="585">
        <f t="shared" si="18"/>
        <v>0</v>
      </c>
      <c r="S92" s="585">
        <f t="shared" si="19"/>
        <v>0</v>
      </c>
      <c r="T92" s="314">
        <f t="shared" si="20"/>
        <v>0</v>
      </c>
      <c r="U92" s="336"/>
      <c r="V92" s="326"/>
      <c r="W92" s="585">
        <f t="shared" si="21"/>
        <v>0</v>
      </c>
      <c r="X92" s="585">
        <f t="shared" si="22"/>
        <v>0</v>
      </c>
      <c r="Y92" s="314">
        <f t="shared" si="23"/>
        <v>0</v>
      </c>
    </row>
    <row r="93" spans="1:25" s="1" customFormat="1" ht="31" x14ac:dyDescent="0.35">
      <c r="A93" s="51" t="s">
        <v>1967</v>
      </c>
      <c r="B93" s="40" t="s">
        <v>1041</v>
      </c>
      <c r="C93" s="17" t="s">
        <v>1042</v>
      </c>
      <c r="D93" s="139" t="s">
        <v>21</v>
      </c>
      <c r="E93" s="89"/>
      <c r="F93" s="40"/>
      <c r="G93" s="729"/>
      <c r="H93" s="274">
        <f t="shared" si="24"/>
        <v>0</v>
      </c>
      <c r="I93" s="715">
        <f t="shared" si="25"/>
        <v>0</v>
      </c>
      <c r="J93" s="282">
        <f t="shared" si="26"/>
        <v>0</v>
      </c>
      <c r="K93" s="337"/>
      <c r="L93" s="331"/>
      <c r="M93" s="585">
        <f t="shared" si="15"/>
        <v>0</v>
      </c>
      <c r="N93" s="585">
        <f t="shared" si="16"/>
        <v>0</v>
      </c>
      <c r="O93" s="314">
        <f t="shared" si="17"/>
        <v>0</v>
      </c>
      <c r="P93" s="336"/>
      <c r="Q93" s="326"/>
      <c r="R93" s="585">
        <f t="shared" si="18"/>
        <v>0</v>
      </c>
      <c r="S93" s="585">
        <f t="shared" si="19"/>
        <v>0</v>
      </c>
      <c r="T93" s="314">
        <f t="shared" si="20"/>
        <v>0</v>
      </c>
      <c r="U93" s="336"/>
      <c r="V93" s="326"/>
      <c r="W93" s="585">
        <f t="shared" si="21"/>
        <v>0</v>
      </c>
      <c r="X93" s="585">
        <f t="shared" si="22"/>
        <v>0</v>
      </c>
      <c r="Y93" s="314">
        <f t="shared" si="23"/>
        <v>0</v>
      </c>
    </row>
    <row r="94" spans="1:25" s="1" customFormat="1" ht="31" x14ac:dyDescent="0.35">
      <c r="A94" s="51" t="s">
        <v>1968</v>
      </c>
      <c r="B94" s="40" t="s">
        <v>1041</v>
      </c>
      <c r="C94" s="17" t="s">
        <v>1043</v>
      </c>
      <c r="D94" s="139" t="s">
        <v>21</v>
      </c>
      <c r="E94" s="89"/>
      <c r="F94" s="40"/>
      <c r="G94" s="729"/>
      <c r="H94" s="274">
        <f t="shared" si="24"/>
        <v>0</v>
      </c>
      <c r="I94" s="715">
        <f t="shared" si="25"/>
        <v>0</v>
      </c>
      <c r="J94" s="282">
        <f t="shared" si="26"/>
        <v>0</v>
      </c>
      <c r="K94" s="337"/>
      <c r="L94" s="331"/>
      <c r="M94" s="585">
        <f t="shared" si="15"/>
        <v>0</v>
      </c>
      <c r="N94" s="585">
        <f t="shared" si="16"/>
        <v>0</v>
      </c>
      <c r="O94" s="314">
        <f t="shared" si="17"/>
        <v>0</v>
      </c>
      <c r="P94" s="336"/>
      <c r="Q94" s="326"/>
      <c r="R94" s="585">
        <f t="shared" si="18"/>
        <v>0</v>
      </c>
      <c r="S94" s="585">
        <f t="shared" si="19"/>
        <v>0</v>
      </c>
      <c r="T94" s="314">
        <f t="shared" si="20"/>
        <v>0</v>
      </c>
      <c r="U94" s="336"/>
      <c r="V94" s="326"/>
      <c r="W94" s="585">
        <f t="shared" si="21"/>
        <v>0</v>
      </c>
      <c r="X94" s="585">
        <f t="shared" si="22"/>
        <v>0</v>
      </c>
      <c r="Y94" s="314">
        <f t="shared" si="23"/>
        <v>0</v>
      </c>
    </row>
    <row r="95" spans="1:25" s="1" customFormat="1" ht="31" x14ac:dyDescent="0.35">
      <c r="A95" s="51" t="s">
        <v>1969</v>
      </c>
      <c r="B95" s="40" t="s">
        <v>1041</v>
      </c>
      <c r="C95" s="17" t="s">
        <v>1044</v>
      </c>
      <c r="D95" s="139" t="s">
        <v>21</v>
      </c>
      <c r="E95" s="89"/>
      <c r="F95" s="40"/>
      <c r="G95" s="729"/>
      <c r="H95" s="274">
        <f t="shared" si="24"/>
        <v>0</v>
      </c>
      <c r="I95" s="715">
        <f t="shared" si="25"/>
        <v>0</v>
      </c>
      <c r="J95" s="282">
        <f t="shared" si="26"/>
        <v>0</v>
      </c>
      <c r="K95" s="337"/>
      <c r="L95" s="331"/>
      <c r="M95" s="585">
        <f t="shared" si="15"/>
        <v>0</v>
      </c>
      <c r="N95" s="585">
        <f t="shared" si="16"/>
        <v>0</v>
      </c>
      <c r="O95" s="314">
        <f t="shared" si="17"/>
        <v>0</v>
      </c>
      <c r="P95" s="336"/>
      <c r="Q95" s="326"/>
      <c r="R95" s="585">
        <f t="shared" si="18"/>
        <v>0</v>
      </c>
      <c r="S95" s="585">
        <f t="shared" si="19"/>
        <v>0</v>
      </c>
      <c r="T95" s="314">
        <f t="shared" si="20"/>
        <v>0</v>
      </c>
      <c r="U95" s="336"/>
      <c r="V95" s="326"/>
      <c r="W95" s="585">
        <f t="shared" si="21"/>
        <v>0</v>
      </c>
      <c r="X95" s="585">
        <f t="shared" si="22"/>
        <v>0</v>
      </c>
      <c r="Y95" s="314">
        <f t="shared" si="23"/>
        <v>0</v>
      </c>
    </row>
    <row r="96" spans="1:25" s="1" customFormat="1" ht="31" x14ac:dyDescent="0.35">
      <c r="A96" s="51" t="s">
        <v>1970</v>
      </c>
      <c r="B96" s="40" t="s">
        <v>1041</v>
      </c>
      <c r="C96" s="17" t="s">
        <v>1045</v>
      </c>
      <c r="D96" s="139" t="s">
        <v>21</v>
      </c>
      <c r="E96" s="89"/>
      <c r="F96" s="40"/>
      <c r="G96" s="729"/>
      <c r="H96" s="274">
        <f t="shared" si="24"/>
        <v>0</v>
      </c>
      <c r="I96" s="715">
        <f t="shared" si="25"/>
        <v>0</v>
      </c>
      <c r="J96" s="282">
        <f t="shared" si="26"/>
        <v>0</v>
      </c>
      <c r="K96" s="337"/>
      <c r="L96" s="331"/>
      <c r="M96" s="585">
        <f t="shared" si="15"/>
        <v>0</v>
      </c>
      <c r="N96" s="585">
        <f t="shared" si="16"/>
        <v>0</v>
      </c>
      <c r="O96" s="314">
        <f t="shared" si="17"/>
        <v>0</v>
      </c>
      <c r="P96" s="336"/>
      <c r="Q96" s="326"/>
      <c r="R96" s="585">
        <f t="shared" si="18"/>
        <v>0</v>
      </c>
      <c r="S96" s="585">
        <f t="shared" si="19"/>
        <v>0</v>
      </c>
      <c r="T96" s="314">
        <f t="shared" si="20"/>
        <v>0</v>
      </c>
      <c r="U96" s="336"/>
      <c r="V96" s="326"/>
      <c r="W96" s="585">
        <f t="shared" si="21"/>
        <v>0</v>
      </c>
      <c r="X96" s="585">
        <f t="shared" si="22"/>
        <v>0</v>
      </c>
      <c r="Y96" s="314">
        <f t="shared" si="23"/>
        <v>0</v>
      </c>
    </row>
    <row r="97" spans="1:25" s="1" customFormat="1" ht="31" x14ac:dyDescent="0.35">
      <c r="A97" s="51" t="s">
        <v>1971</v>
      </c>
      <c r="B97" s="40">
        <v>1711</v>
      </c>
      <c r="C97" s="17" t="s">
        <v>834</v>
      </c>
      <c r="D97" s="139" t="s">
        <v>21</v>
      </c>
      <c r="E97" s="89"/>
      <c r="F97" s="40"/>
      <c r="G97" s="729"/>
      <c r="H97" s="274">
        <f t="shared" si="24"/>
        <v>0</v>
      </c>
      <c r="I97" s="715">
        <f t="shared" si="25"/>
        <v>0</v>
      </c>
      <c r="J97" s="282">
        <f t="shared" si="26"/>
        <v>0</v>
      </c>
      <c r="K97" s="337"/>
      <c r="L97" s="331"/>
      <c r="M97" s="585">
        <f t="shared" si="15"/>
        <v>0</v>
      </c>
      <c r="N97" s="585">
        <f t="shared" si="16"/>
        <v>0</v>
      </c>
      <c r="O97" s="314">
        <f t="shared" si="17"/>
        <v>0</v>
      </c>
      <c r="P97" s="336"/>
      <c r="Q97" s="326"/>
      <c r="R97" s="585">
        <f t="shared" si="18"/>
        <v>0</v>
      </c>
      <c r="S97" s="585">
        <f t="shared" si="19"/>
        <v>0</v>
      </c>
      <c r="T97" s="314">
        <f t="shared" si="20"/>
        <v>0</v>
      </c>
      <c r="U97" s="336"/>
      <c r="V97" s="326"/>
      <c r="W97" s="585">
        <f t="shared" si="21"/>
        <v>0</v>
      </c>
      <c r="X97" s="585">
        <f t="shared" si="22"/>
        <v>0</v>
      </c>
      <c r="Y97" s="314">
        <f t="shared" si="23"/>
        <v>0</v>
      </c>
    </row>
    <row r="98" spans="1:25" s="1" customFormat="1" ht="31" x14ac:dyDescent="0.35">
      <c r="A98" s="51" t="s">
        <v>1972</v>
      </c>
      <c r="B98" s="40">
        <v>1711</v>
      </c>
      <c r="C98" s="17" t="s">
        <v>835</v>
      </c>
      <c r="D98" s="139" t="s">
        <v>21</v>
      </c>
      <c r="E98" s="89"/>
      <c r="F98" s="40"/>
      <c r="G98" s="729"/>
      <c r="H98" s="274">
        <f t="shared" si="24"/>
        <v>0</v>
      </c>
      <c r="I98" s="715">
        <f t="shared" si="25"/>
        <v>0</v>
      </c>
      <c r="J98" s="282">
        <f t="shared" si="26"/>
        <v>0</v>
      </c>
      <c r="K98" s="337"/>
      <c r="L98" s="331"/>
      <c r="M98" s="585">
        <f t="shared" si="15"/>
        <v>0</v>
      </c>
      <c r="N98" s="585">
        <f t="shared" si="16"/>
        <v>0</v>
      </c>
      <c r="O98" s="314">
        <f t="shared" si="17"/>
        <v>0</v>
      </c>
      <c r="P98" s="336"/>
      <c r="Q98" s="326"/>
      <c r="R98" s="585">
        <f t="shared" si="18"/>
        <v>0</v>
      </c>
      <c r="S98" s="585">
        <f t="shared" si="19"/>
        <v>0</v>
      </c>
      <c r="T98" s="314">
        <f t="shared" si="20"/>
        <v>0</v>
      </c>
      <c r="U98" s="336"/>
      <c r="V98" s="326"/>
      <c r="W98" s="585">
        <f t="shared" si="21"/>
        <v>0</v>
      </c>
      <c r="X98" s="585">
        <f t="shared" si="22"/>
        <v>0</v>
      </c>
      <c r="Y98" s="314">
        <f t="shared" si="23"/>
        <v>0</v>
      </c>
    </row>
    <row r="99" spans="1:25" s="1" customFormat="1" ht="31" x14ac:dyDescent="0.35">
      <c r="A99" s="51" t="s">
        <v>1973</v>
      </c>
      <c r="B99" s="40" t="s">
        <v>1046</v>
      </c>
      <c r="C99" s="17" t="s">
        <v>1047</v>
      </c>
      <c r="D99" s="139" t="s">
        <v>21</v>
      </c>
      <c r="E99" s="89"/>
      <c r="F99" s="40"/>
      <c r="G99" s="729"/>
      <c r="H99" s="274">
        <f t="shared" si="24"/>
        <v>0</v>
      </c>
      <c r="I99" s="715">
        <f t="shared" si="25"/>
        <v>0</v>
      </c>
      <c r="J99" s="282">
        <f t="shared" si="26"/>
        <v>0</v>
      </c>
      <c r="K99" s="337"/>
      <c r="L99" s="331"/>
      <c r="M99" s="585">
        <f t="shared" si="15"/>
        <v>0</v>
      </c>
      <c r="N99" s="585">
        <f t="shared" si="16"/>
        <v>0</v>
      </c>
      <c r="O99" s="314">
        <f t="shared" si="17"/>
        <v>0</v>
      </c>
      <c r="P99" s="336"/>
      <c r="Q99" s="326"/>
      <c r="R99" s="585">
        <f t="shared" si="18"/>
        <v>0</v>
      </c>
      <c r="S99" s="585">
        <f t="shared" si="19"/>
        <v>0</v>
      </c>
      <c r="T99" s="314">
        <f t="shared" si="20"/>
        <v>0</v>
      </c>
      <c r="U99" s="336"/>
      <c r="V99" s="326"/>
      <c r="W99" s="585">
        <f t="shared" si="21"/>
        <v>0</v>
      </c>
      <c r="X99" s="585">
        <f t="shared" si="22"/>
        <v>0</v>
      </c>
      <c r="Y99" s="314">
        <f t="shared" si="23"/>
        <v>0</v>
      </c>
    </row>
    <row r="100" spans="1:25" s="1" customFormat="1" ht="31" x14ac:dyDescent="0.35">
      <c r="A100" s="51" t="s">
        <v>1974</v>
      </c>
      <c r="B100" s="40" t="s">
        <v>1046</v>
      </c>
      <c r="C100" s="17" t="s">
        <v>1048</v>
      </c>
      <c r="D100" s="139" t="s">
        <v>21</v>
      </c>
      <c r="E100" s="89"/>
      <c r="F100" s="40"/>
      <c r="G100" s="729"/>
      <c r="H100" s="274">
        <f t="shared" si="24"/>
        <v>0</v>
      </c>
      <c r="I100" s="715">
        <f t="shared" si="25"/>
        <v>0</v>
      </c>
      <c r="J100" s="282">
        <f t="shared" si="26"/>
        <v>0</v>
      </c>
      <c r="K100" s="337"/>
      <c r="L100" s="331"/>
      <c r="M100" s="585">
        <f t="shared" si="15"/>
        <v>0</v>
      </c>
      <c r="N100" s="585">
        <f t="shared" si="16"/>
        <v>0</v>
      </c>
      <c r="O100" s="314">
        <f t="shared" si="17"/>
        <v>0</v>
      </c>
      <c r="P100" s="336"/>
      <c r="Q100" s="326"/>
      <c r="R100" s="585">
        <f t="shared" si="18"/>
        <v>0</v>
      </c>
      <c r="S100" s="585">
        <f t="shared" si="19"/>
        <v>0</v>
      </c>
      <c r="T100" s="314">
        <f t="shared" si="20"/>
        <v>0</v>
      </c>
      <c r="U100" s="336"/>
      <c r="V100" s="326"/>
      <c r="W100" s="585">
        <f t="shared" si="21"/>
        <v>0</v>
      </c>
      <c r="X100" s="585">
        <f t="shared" si="22"/>
        <v>0</v>
      </c>
      <c r="Y100" s="314">
        <f t="shared" si="23"/>
        <v>0</v>
      </c>
    </row>
    <row r="101" spans="1:25" s="1" customFormat="1" ht="31" x14ac:dyDescent="0.35">
      <c r="A101" s="51" t="s">
        <v>1975</v>
      </c>
      <c r="B101" s="40">
        <v>1712</v>
      </c>
      <c r="C101" s="17" t="s">
        <v>836</v>
      </c>
      <c r="D101" s="139" t="s">
        <v>21</v>
      </c>
      <c r="E101" s="89"/>
      <c r="F101" s="40"/>
      <c r="G101" s="729"/>
      <c r="H101" s="274">
        <f t="shared" si="24"/>
        <v>0</v>
      </c>
      <c r="I101" s="715">
        <f t="shared" si="25"/>
        <v>0</v>
      </c>
      <c r="J101" s="282">
        <f t="shared" si="26"/>
        <v>0</v>
      </c>
      <c r="K101" s="337"/>
      <c r="L101" s="331"/>
      <c r="M101" s="585">
        <f t="shared" si="15"/>
        <v>0</v>
      </c>
      <c r="N101" s="585">
        <f t="shared" si="16"/>
        <v>0</v>
      </c>
      <c r="O101" s="314">
        <f t="shared" si="17"/>
        <v>0</v>
      </c>
      <c r="P101" s="336"/>
      <c r="Q101" s="326"/>
      <c r="R101" s="585">
        <f t="shared" si="18"/>
        <v>0</v>
      </c>
      <c r="S101" s="585">
        <f t="shared" si="19"/>
        <v>0</v>
      </c>
      <c r="T101" s="314">
        <f t="shared" si="20"/>
        <v>0</v>
      </c>
      <c r="U101" s="336"/>
      <c r="V101" s="326"/>
      <c r="W101" s="585">
        <f t="shared" si="21"/>
        <v>0</v>
      </c>
      <c r="X101" s="585">
        <f t="shared" si="22"/>
        <v>0</v>
      </c>
      <c r="Y101" s="314">
        <f t="shared" si="23"/>
        <v>0</v>
      </c>
    </row>
    <row r="102" spans="1:25" s="1" customFormat="1" ht="31" x14ac:dyDescent="0.35">
      <c r="A102" s="51" t="s">
        <v>1976</v>
      </c>
      <c r="B102" s="40">
        <v>1712</v>
      </c>
      <c r="C102" s="17" t="s">
        <v>837</v>
      </c>
      <c r="D102" s="139" t="s">
        <v>21</v>
      </c>
      <c r="E102" s="89"/>
      <c r="F102" s="40"/>
      <c r="G102" s="729"/>
      <c r="H102" s="274">
        <f t="shared" si="24"/>
        <v>0</v>
      </c>
      <c r="I102" s="715">
        <f t="shared" si="25"/>
        <v>0</v>
      </c>
      <c r="J102" s="282">
        <f t="shared" si="26"/>
        <v>0</v>
      </c>
      <c r="K102" s="337"/>
      <c r="L102" s="331"/>
      <c r="M102" s="585">
        <f t="shared" si="15"/>
        <v>0</v>
      </c>
      <c r="N102" s="585">
        <f t="shared" si="16"/>
        <v>0</v>
      </c>
      <c r="O102" s="314">
        <f t="shared" si="17"/>
        <v>0</v>
      </c>
      <c r="P102" s="336"/>
      <c r="Q102" s="326"/>
      <c r="R102" s="585">
        <f t="shared" si="18"/>
        <v>0</v>
      </c>
      <c r="S102" s="585">
        <f t="shared" si="19"/>
        <v>0</v>
      </c>
      <c r="T102" s="314">
        <f t="shared" si="20"/>
        <v>0</v>
      </c>
      <c r="U102" s="336"/>
      <c r="V102" s="326"/>
      <c r="W102" s="585">
        <f t="shared" si="21"/>
        <v>0</v>
      </c>
      <c r="X102" s="585">
        <f t="shared" si="22"/>
        <v>0</v>
      </c>
      <c r="Y102" s="314">
        <f t="shared" si="23"/>
        <v>0</v>
      </c>
    </row>
    <row r="103" spans="1:25" s="1" customFormat="1" x14ac:dyDescent="0.35">
      <c r="A103" s="51" t="s">
        <v>1977</v>
      </c>
      <c r="B103" s="40">
        <v>1713</v>
      </c>
      <c r="C103" s="17" t="s">
        <v>101</v>
      </c>
      <c r="D103" s="139" t="s">
        <v>21</v>
      </c>
      <c r="E103" s="89"/>
      <c r="F103" s="40"/>
      <c r="G103" s="729"/>
      <c r="H103" s="274">
        <f t="shared" si="24"/>
        <v>0</v>
      </c>
      <c r="I103" s="715">
        <f t="shared" si="25"/>
        <v>0</v>
      </c>
      <c r="J103" s="282">
        <f t="shared" si="26"/>
        <v>0</v>
      </c>
      <c r="K103" s="337"/>
      <c r="L103" s="331"/>
      <c r="M103" s="585">
        <f t="shared" si="15"/>
        <v>0</v>
      </c>
      <c r="N103" s="585">
        <f t="shared" si="16"/>
        <v>0</v>
      </c>
      <c r="O103" s="314">
        <f t="shared" si="17"/>
        <v>0</v>
      </c>
      <c r="P103" s="336"/>
      <c r="Q103" s="326"/>
      <c r="R103" s="585">
        <f t="shared" si="18"/>
        <v>0</v>
      </c>
      <c r="S103" s="585">
        <f t="shared" si="19"/>
        <v>0</v>
      </c>
      <c r="T103" s="314">
        <f t="shared" si="20"/>
        <v>0</v>
      </c>
      <c r="U103" s="336"/>
      <c r="V103" s="326"/>
      <c r="W103" s="585">
        <f t="shared" si="21"/>
        <v>0</v>
      </c>
      <c r="X103" s="585">
        <f t="shared" si="22"/>
        <v>0</v>
      </c>
      <c r="Y103" s="314">
        <f t="shared" si="23"/>
        <v>0</v>
      </c>
    </row>
    <row r="104" spans="1:25" s="1" customFormat="1" x14ac:dyDescent="0.35">
      <c r="A104" s="51" t="s">
        <v>1978</v>
      </c>
      <c r="B104" s="40">
        <v>1713</v>
      </c>
      <c r="C104" s="17" t="s">
        <v>102</v>
      </c>
      <c r="D104" s="139" t="s">
        <v>21</v>
      </c>
      <c r="E104" s="89"/>
      <c r="F104" s="40"/>
      <c r="G104" s="729"/>
      <c r="H104" s="274">
        <f t="shared" si="24"/>
        <v>0</v>
      </c>
      <c r="I104" s="715">
        <f t="shared" si="25"/>
        <v>0</v>
      </c>
      <c r="J104" s="282">
        <f t="shared" si="26"/>
        <v>0</v>
      </c>
      <c r="K104" s="337"/>
      <c r="L104" s="331"/>
      <c r="M104" s="585">
        <f t="shared" si="15"/>
        <v>0</v>
      </c>
      <c r="N104" s="585">
        <f t="shared" si="16"/>
        <v>0</v>
      </c>
      <c r="O104" s="314">
        <f t="shared" si="17"/>
        <v>0</v>
      </c>
      <c r="P104" s="336"/>
      <c r="Q104" s="326"/>
      <c r="R104" s="585">
        <f t="shared" si="18"/>
        <v>0</v>
      </c>
      <c r="S104" s="585">
        <f t="shared" si="19"/>
        <v>0</v>
      </c>
      <c r="T104" s="314">
        <f t="shared" si="20"/>
        <v>0</v>
      </c>
      <c r="U104" s="336"/>
      <c r="V104" s="326"/>
      <c r="W104" s="585">
        <f t="shared" si="21"/>
        <v>0</v>
      </c>
      <c r="X104" s="585">
        <f t="shared" si="22"/>
        <v>0</v>
      </c>
      <c r="Y104" s="314">
        <f t="shared" si="23"/>
        <v>0</v>
      </c>
    </row>
    <row r="105" spans="1:25" s="1" customFormat="1" x14ac:dyDescent="0.35">
      <c r="A105" s="51" t="s">
        <v>1979</v>
      </c>
      <c r="B105" s="40" t="s">
        <v>1049</v>
      </c>
      <c r="C105" s="17" t="s">
        <v>1050</v>
      </c>
      <c r="D105" s="139" t="s">
        <v>21</v>
      </c>
      <c r="E105" s="89"/>
      <c r="F105" s="40"/>
      <c r="G105" s="729"/>
      <c r="H105" s="274">
        <f t="shared" si="24"/>
        <v>0</v>
      </c>
      <c r="I105" s="715">
        <f t="shared" si="25"/>
        <v>0</v>
      </c>
      <c r="J105" s="282">
        <f t="shared" si="26"/>
        <v>0</v>
      </c>
      <c r="K105" s="337"/>
      <c r="L105" s="331"/>
      <c r="M105" s="585">
        <f t="shared" si="15"/>
        <v>0</v>
      </c>
      <c r="N105" s="585">
        <f t="shared" si="16"/>
        <v>0</v>
      </c>
      <c r="O105" s="314">
        <f t="shared" si="17"/>
        <v>0</v>
      </c>
      <c r="P105" s="336"/>
      <c r="Q105" s="326"/>
      <c r="R105" s="585">
        <f t="shared" si="18"/>
        <v>0</v>
      </c>
      <c r="S105" s="585">
        <f t="shared" si="19"/>
        <v>0</v>
      </c>
      <c r="T105" s="314">
        <f t="shared" si="20"/>
        <v>0</v>
      </c>
      <c r="U105" s="336"/>
      <c r="V105" s="326"/>
      <c r="W105" s="585">
        <f t="shared" si="21"/>
        <v>0</v>
      </c>
      <c r="X105" s="585">
        <f t="shared" si="22"/>
        <v>0</v>
      </c>
      <c r="Y105" s="314">
        <f t="shared" si="23"/>
        <v>0</v>
      </c>
    </row>
    <row r="106" spans="1:25" s="1" customFormat="1" x14ac:dyDescent="0.35">
      <c r="A106" s="51" t="s">
        <v>1980</v>
      </c>
      <c r="B106" s="40" t="s">
        <v>1049</v>
      </c>
      <c r="C106" s="17" t="s">
        <v>1051</v>
      </c>
      <c r="D106" s="139" t="s">
        <v>21</v>
      </c>
      <c r="E106" s="89"/>
      <c r="F106" s="40"/>
      <c r="G106" s="729"/>
      <c r="H106" s="274">
        <f t="shared" si="24"/>
        <v>0</v>
      </c>
      <c r="I106" s="715">
        <f t="shared" si="25"/>
        <v>0</v>
      </c>
      <c r="J106" s="282">
        <f t="shared" si="26"/>
        <v>0</v>
      </c>
      <c r="K106" s="337"/>
      <c r="L106" s="331"/>
      <c r="M106" s="585">
        <f t="shared" si="15"/>
        <v>0</v>
      </c>
      <c r="N106" s="585">
        <f t="shared" si="16"/>
        <v>0</v>
      </c>
      <c r="O106" s="314">
        <f t="shared" si="17"/>
        <v>0</v>
      </c>
      <c r="P106" s="336"/>
      <c r="Q106" s="326"/>
      <c r="R106" s="585">
        <f t="shared" si="18"/>
        <v>0</v>
      </c>
      <c r="S106" s="585">
        <f t="shared" si="19"/>
        <v>0</v>
      </c>
      <c r="T106" s="314">
        <f t="shared" si="20"/>
        <v>0</v>
      </c>
      <c r="U106" s="336"/>
      <c r="V106" s="326"/>
      <c r="W106" s="585">
        <f t="shared" si="21"/>
        <v>0</v>
      </c>
      <c r="X106" s="585">
        <f t="shared" si="22"/>
        <v>0</v>
      </c>
      <c r="Y106" s="314">
        <f t="shared" si="23"/>
        <v>0</v>
      </c>
    </row>
    <row r="107" spans="1:25" s="1" customFormat="1" x14ac:dyDescent="0.35">
      <c r="A107" s="51" t="s">
        <v>1981</v>
      </c>
      <c r="B107" s="40">
        <v>1714</v>
      </c>
      <c r="C107" s="17" t="s">
        <v>103</v>
      </c>
      <c r="D107" s="139" t="s">
        <v>21</v>
      </c>
      <c r="E107" s="89"/>
      <c r="F107" s="40"/>
      <c r="G107" s="729"/>
      <c r="H107" s="274">
        <f t="shared" si="24"/>
        <v>0</v>
      </c>
      <c r="I107" s="715">
        <f t="shared" si="25"/>
        <v>0</v>
      </c>
      <c r="J107" s="282">
        <f t="shared" si="26"/>
        <v>0</v>
      </c>
      <c r="K107" s="337"/>
      <c r="L107" s="331"/>
      <c r="M107" s="585">
        <f t="shared" si="15"/>
        <v>0</v>
      </c>
      <c r="N107" s="585">
        <f t="shared" si="16"/>
        <v>0</v>
      </c>
      <c r="O107" s="314">
        <f t="shared" si="17"/>
        <v>0</v>
      </c>
      <c r="P107" s="336"/>
      <c r="Q107" s="326"/>
      <c r="R107" s="585">
        <f t="shared" si="18"/>
        <v>0</v>
      </c>
      <c r="S107" s="585">
        <f t="shared" si="19"/>
        <v>0</v>
      </c>
      <c r="T107" s="314">
        <f t="shared" si="20"/>
        <v>0</v>
      </c>
      <c r="U107" s="336"/>
      <c r="V107" s="326"/>
      <c r="W107" s="585">
        <f t="shared" si="21"/>
        <v>0</v>
      </c>
      <c r="X107" s="585">
        <f t="shared" si="22"/>
        <v>0</v>
      </c>
      <c r="Y107" s="314">
        <f t="shared" si="23"/>
        <v>0</v>
      </c>
    </row>
    <row r="108" spans="1:25" s="1" customFormat="1" ht="31" x14ac:dyDescent="0.35">
      <c r="A108" s="51" t="s">
        <v>1982</v>
      </c>
      <c r="B108" s="40">
        <v>1714</v>
      </c>
      <c r="C108" s="17" t="s">
        <v>104</v>
      </c>
      <c r="D108" s="139" t="s">
        <v>21</v>
      </c>
      <c r="E108" s="89"/>
      <c r="F108" s="40"/>
      <c r="G108" s="729"/>
      <c r="H108" s="274">
        <f t="shared" si="24"/>
        <v>0</v>
      </c>
      <c r="I108" s="715">
        <f t="shared" si="25"/>
        <v>0</v>
      </c>
      <c r="J108" s="282">
        <f t="shared" si="26"/>
        <v>0</v>
      </c>
      <c r="K108" s="337"/>
      <c r="L108" s="331"/>
      <c r="M108" s="585">
        <f t="shared" si="15"/>
        <v>0</v>
      </c>
      <c r="N108" s="585">
        <f t="shared" si="16"/>
        <v>0</v>
      </c>
      <c r="O108" s="314">
        <f t="shared" si="17"/>
        <v>0</v>
      </c>
      <c r="P108" s="336"/>
      <c r="Q108" s="326"/>
      <c r="R108" s="585">
        <f t="shared" si="18"/>
        <v>0</v>
      </c>
      <c r="S108" s="585">
        <f t="shared" si="19"/>
        <v>0</v>
      </c>
      <c r="T108" s="314">
        <f t="shared" si="20"/>
        <v>0</v>
      </c>
      <c r="U108" s="336"/>
      <c r="V108" s="326"/>
      <c r="W108" s="585">
        <f t="shared" si="21"/>
        <v>0</v>
      </c>
      <c r="X108" s="585">
        <f t="shared" si="22"/>
        <v>0</v>
      </c>
      <c r="Y108" s="314">
        <f t="shared" si="23"/>
        <v>0</v>
      </c>
    </row>
    <row r="109" spans="1:25" s="1" customFormat="1" x14ac:dyDescent="0.35">
      <c r="A109" s="51" t="s">
        <v>1983</v>
      </c>
      <c r="B109" s="40" t="s">
        <v>1052</v>
      </c>
      <c r="C109" s="17" t="s">
        <v>1053</v>
      </c>
      <c r="D109" s="139" t="s">
        <v>21</v>
      </c>
      <c r="E109" s="89"/>
      <c r="F109" s="40"/>
      <c r="G109" s="729"/>
      <c r="H109" s="274">
        <f t="shared" si="24"/>
        <v>0</v>
      </c>
      <c r="I109" s="715">
        <f t="shared" si="25"/>
        <v>0</v>
      </c>
      <c r="J109" s="282">
        <f t="shared" si="26"/>
        <v>0</v>
      </c>
      <c r="K109" s="337"/>
      <c r="L109" s="331"/>
      <c r="M109" s="585">
        <f t="shared" si="15"/>
        <v>0</v>
      </c>
      <c r="N109" s="585">
        <f t="shared" si="16"/>
        <v>0</v>
      </c>
      <c r="O109" s="314">
        <f t="shared" si="17"/>
        <v>0</v>
      </c>
      <c r="P109" s="336"/>
      <c r="Q109" s="326"/>
      <c r="R109" s="585">
        <f t="shared" si="18"/>
        <v>0</v>
      </c>
      <c r="S109" s="585">
        <f t="shared" si="19"/>
        <v>0</v>
      </c>
      <c r="T109" s="314">
        <f t="shared" si="20"/>
        <v>0</v>
      </c>
      <c r="U109" s="336"/>
      <c r="V109" s="326"/>
      <c r="W109" s="585">
        <f t="shared" si="21"/>
        <v>0</v>
      </c>
      <c r="X109" s="585">
        <f t="shared" si="22"/>
        <v>0</v>
      </c>
      <c r="Y109" s="314">
        <f t="shared" si="23"/>
        <v>0</v>
      </c>
    </row>
    <row r="110" spans="1:25" s="1" customFormat="1" ht="31" x14ac:dyDescent="0.35">
      <c r="A110" s="51" t="s">
        <v>1984</v>
      </c>
      <c r="B110" s="40" t="s">
        <v>1052</v>
      </c>
      <c r="C110" s="17" t="s">
        <v>1054</v>
      </c>
      <c r="D110" s="139" t="s">
        <v>21</v>
      </c>
      <c r="E110" s="89"/>
      <c r="F110" s="40"/>
      <c r="G110" s="729"/>
      <c r="H110" s="274">
        <f t="shared" si="24"/>
        <v>0</v>
      </c>
      <c r="I110" s="715">
        <f t="shared" si="25"/>
        <v>0</v>
      </c>
      <c r="J110" s="282">
        <f t="shared" si="26"/>
        <v>0</v>
      </c>
      <c r="K110" s="337"/>
      <c r="L110" s="331"/>
      <c r="M110" s="585">
        <f t="shared" si="15"/>
        <v>0</v>
      </c>
      <c r="N110" s="585">
        <f t="shared" si="16"/>
        <v>0</v>
      </c>
      <c r="O110" s="314">
        <f t="shared" si="17"/>
        <v>0</v>
      </c>
      <c r="P110" s="336"/>
      <c r="Q110" s="326"/>
      <c r="R110" s="585">
        <f t="shared" si="18"/>
        <v>0</v>
      </c>
      <c r="S110" s="585">
        <f t="shared" si="19"/>
        <v>0</v>
      </c>
      <c r="T110" s="314">
        <f t="shared" si="20"/>
        <v>0</v>
      </c>
      <c r="U110" s="336"/>
      <c r="V110" s="326"/>
      <c r="W110" s="585">
        <f t="shared" si="21"/>
        <v>0</v>
      </c>
      <c r="X110" s="585">
        <f t="shared" si="22"/>
        <v>0</v>
      </c>
      <c r="Y110" s="314">
        <f t="shared" si="23"/>
        <v>0</v>
      </c>
    </row>
    <row r="111" spans="1:25" s="1" customFormat="1" ht="31" x14ac:dyDescent="0.35">
      <c r="A111" s="51" t="s">
        <v>1985</v>
      </c>
      <c r="B111" s="40" t="s">
        <v>1055</v>
      </c>
      <c r="C111" s="17" t="s">
        <v>1060</v>
      </c>
      <c r="D111" s="139" t="s">
        <v>21</v>
      </c>
      <c r="E111" s="89"/>
      <c r="F111" s="40"/>
      <c r="G111" s="729"/>
      <c r="H111" s="274">
        <f t="shared" si="24"/>
        <v>0</v>
      </c>
      <c r="I111" s="715">
        <f t="shared" si="25"/>
        <v>0</v>
      </c>
      <c r="J111" s="282">
        <f t="shared" si="26"/>
        <v>0</v>
      </c>
      <c r="K111" s="337"/>
      <c r="L111" s="331"/>
      <c r="M111" s="585">
        <f t="shared" si="15"/>
        <v>0</v>
      </c>
      <c r="N111" s="585">
        <f t="shared" si="16"/>
        <v>0</v>
      </c>
      <c r="O111" s="314">
        <f t="shared" si="17"/>
        <v>0</v>
      </c>
      <c r="P111" s="336"/>
      <c r="Q111" s="326"/>
      <c r="R111" s="585">
        <f t="shared" si="18"/>
        <v>0</v>
      </c>
      <c r="S111" s="585">
        <f t="shared" si="19"/>
        <v>0</v>
      </c>
      <c r="T111" s="314">
        <f t="shared" si="20"/>
        <v>0</v>
      </c>
      <c r="U111" s="336"/>
      <c r="V111" s="326"/>
      <c r="W111" s="585">
        <f t="shared" si="21"/>
        <v>0</v>
      </c>
      <c r="X111" s="585">
        <f t="shared" si="22"/>
        <v>0</v>
      </c>
      <c r="Y111" s="314">
        <f t="shared" si="23"/>
        <v>0</v>
      </c>
    </row>
    <row r="112" spans="1:25" s="1" customFormat="1" ht="31" x14ac:dyDescent="0.35">
      <c r="A112" s="51" t="s">
        <v>1986</v>
      </c>
      <c r="B112" s="40" t="s">
        <v>1055</v>
      </c>
      <c r="C112" s="17" t="s">
        <v>1061</v>
      </c>
      <c r="D112" s="139" t="s">
        <v>21</v>
      </c>
      <c r="E112" s="89"/>
      <c r="F112" s="40"/>
      <c r="G112" s="729"/>
      <c r="H112" s="274">
        <f t="shared" si="24"/>
        <v>0</v>
      </c>
      <c r="I112" s="715">
        <f t="shared" si="25"/>
        <v>0</v>
      </c>
      <c r="J112" s="282">
        <f t="shared" si="26"/>
        <v>0</v>
      </c>
      <c r="K112" s="337"/>
      <c r="L112" s="331"/>
      <c r="M112" s="585">
        <f t="shared" si="15"/>
        <v>0</v>
      </c>
      <c r="N112" s="585">
        <f t="shared" si="16"/>
        <v>0</v>
      </c>
      <c r="O112" s="314">
        <f t="shared" si="17"/>
        <v>0</v>
      </c>
      <c r="P112" s="336"/>
      <c r="Q112" s="326"/>
      <c r="R112" s="585">
        <f t="shared" si="18"/>
        <v>0</v>
      </c>
      <c r="S112" s="585">
        <f t="shared" si="19"/>
        <v>0</v>
      </c>
      <c r="T112" s="314">
        <f t="shared" si="20"/>
        <v>0</v>
      </c>
      <c r="U112" s="336"/>
      <c r="V112" s="326"/>
      <c r="W112" s="585">
        <f t="shared" si="21"/>
        <v>0</v>
      </c>
      <c r="X112" s="585">
        <f t="shared" si="22"/>
        <v>0</v>
      </c>
      <c r="Y112" s="314">
        <f t="shared" si="23"/>
        <v>0</v>
      </c>
    </row>
    <row r="113" spans="1:25" s="1" customFormat="1" x14ac:dyDescent="0.35">
      <c r="A113" s="51" t="s">
        <v>1987</v>
      </c>
      <c r="B113" s="40" t="s">
        <v>1056</v>
      </c>
      <c r="C113" s="17" t="s">
        <v>1058</v>
      </c>
      <c r="D113" s="139" t="s">
        <v>21</v>
      </c>
      <c r="E113" s="89"/>
      <c r="F113" s="40"/>
      <c r="G113" s="729"/>
      <c r="H113" s="274">
        <f t="shared" si="24"/>
        <v>0</v>
      </c>
      <c r="I113" s="715">
        <f t="shared" si="25"/>
        <v>0</v>
      </c>
      <c r="J113" s="282">
        <f t="shared" si="26"/>
        <v>0</v>
      </c>
      <c r="K113" s="337"/>
      <c r="L113" s="331"/>
      <c r="M113" s="585">
        <f t="shared" si="15"/>
        <v>0</v>
      </c>
      <c r="N113" s="585">
        <f t="shared" si="16"/>
        <v>0</v>
      </c>
      <c r="O113" s="314">
        <f t="shared" si="17"/>
        <v>0</v>
      </c>
      <c r="P113" s="336"/>
      <c r="Q113" s="326"/>
      <c r="R113" s="585">
        <f t="shared" si="18"/>
        <v>0</v>
      </c>
      <c r="S113" s="585">
        <f t="shared" si="19"/>
        <v>0</v>
      </c>
      <c r="T113" s="314">
        <f t="shared" si="20"/>
        <v>0</v>
      </c>
      <c r="U113" s="336"/>
      <c r="V113" s="326"/>
      <c r="W113" s="585">
        <f t="shared" si="21"/>
        <v>0</v>
      </c>
      <c r="X113" s="585">
        <f t="shared" si="22"/>
        <v>0</v>
      </c>
      <c r="Y113" s="314">
        <f t="shared" si="23"/>
        <v>0</v>
      </c>
    </row>
    <row r="114" spans="1:25" s="1" customFormat="1" ht="31" x14ac:dyDescent="0.35">
      <c r="A114" s="51" t="s">
        <v>1988</v>
      </c>
      <c r="B114" s="40" t="s">
        <v>1056</v>
      </c>
      <c r="C114" s="17" t="s">
        <v>1059</v>
      </c>
      <c r="D114" s="139" t="s">
        <v>21</v>
      </c>
      <c r="E114" s="89"/>
      <c r="F114" s="40"/>
      <c r="G114" s="729"/>
      <c r="H114" s="274">
        <f t="shared" si="24"/>
        <v>0</v>
      </c>
      <c r="I114" s="715">
        <f t="shared" si="25"/>
        <v>0</v>
      </c>
      <c r="J114" s="282">
        <f t="shared" si="26"/>
        <v>0</v>
      </c>
      <c r="K114" s="337"/>
      <c r="L114" s="331"/>
      <c r="M114" s="585">
        <f t="shared" si="15"/>
        <v>0</v>
      </c>
      <c r="N114" s="585">
        <f t="shared" si="16"/>
        <v>0</v>
      </c>
      <c r="O114" s="314">
        <f t="shared" si="17"/>
        <v>0</v>
      </c>
      <c r="P114" s="336"/>
      <c r="Q114" s="326"/>
      <c r="R114" s="585">
        <f t="shared" si="18"/>
        <v>0</v>
      </c>
      <c r="S114" s="585">
        <f t="shared" si="19"/>
        <v>0</v>
      </c>
      <c r="T114" s="314">
        <f t="shared" si="20"/>
        <v>0</v>
      </c>
      <c r="U114" s="336"/>
      <c r="V114" s="326"/>
      <c r="W114" s="585">
        <f t="shared" si="21"/>
        <v>0</v>
      </c>
      <c r="X114" s="585">
        <f t="shared" si="22"/>
        <v>0</v>
      </c>
      <c r="Y114" s="314">
        <f t="shared" si="23"/>
        <v>0</v>
      </c>
    </row>
    <row r="115" spans="1:25" s="1" customFormat="1" x14ac:dyDescent="0.35">
      <c r="A115" s="51" t="s">
        <v>1989</v>
      </c>
      <c r="B115" s="40" t="s">
        <v>1057</v>
      </c>
      <c r="C115" s="17" t="s">
        <v>1062</v>
      </c>
      <c r="D115" s="139" t="s">
        <v>21</v>
      </c>
      <c r="E115" s="89"/>
      <c r="F115" s="40"/>
      <c r="G115" s="729"/>
      <c r="H115" s="274">
        <f t="shared" si="24"/>
        <v>0</v>
      </c>
      <c r="I115" s="715">
        <f t="shared" si="25"/>
        <v>0</v>
      </c>
      <c r="J115" s="282">
        <f t="shared" si="26"/>
        <v>0</v>
      </c>
      <c r="K115" s="337"/>
      <c r="L115" s="331"/>
      <c r="M115" s="585">
        <f t="shared" si="15"/>
        <v>0</v>
      </c>
      <c r="N115" s="585">
        <f t="shared" si="16"/>
        <v>0</v>
      </c>
      <c r="O115" s="314">
        <f t="shared" si="17"/>
        <v>0</v>
      </c>
      <c r="P115" s="336"/>
      <c r="Q115" s="326"/>
      <c r="R115" s="585">
        <f t="shared" si="18"/>
        <v>0</v>
      </c>
      <c r="S115" s="585">
        <f t="shared" si="19"/>
        <v>0</v>
      </c>
      <c r="T115" s="314">
        <f t="shared" si="20"/>
        <v>0</v>
      </c>
      <c r="U115" s="336"/>
      <c r="V115" s="326"/>
      <c r="W115" s="585">
        <f t="shared" si="21"/>
        <v>0</v>
      </c>
      <c r="X115" s="585">
        <f t="shared" si="22"/>
        <v>0</v>
      </c>
      <c r="Y115" s="314">
        <f t="shared" si="23"/>
        <v>0</v>
      </c>
    </row>
    <row r="116" spans="1:25" s="1" customFormat="1" ht="31" x14ac:dyDescent="0.35">
      <c r="A116" s="51" t="s">
        <v>1990</v>
      </c>
      <c r="B116" s="40" t="s">
        <v>1057</v>
      </c>
      <c r="C116" s="17" t="s">
        <v>1063</v>
      </c>
      <c r="D116" s="139" t="s">
        <v>21</v>
      </c>
      <c r="E116" s="89"/>
      <c r="F116" s="40"/>
      <c r="G116" s="729"/>
      <c r="H116" s="274">
        <f t="shared" si="24"/>
        <v>0</v>
      </c>
      <c r="I116" s="715">
        <f t="shared" si="25"/>
        <v>0</v>
      </c>
      <c r="J116" s="282">
        <f t="shared" si="26"/>
        <v>0</v>
      </c>
      <c r="K116" s="337"/>
      <c r="L116" s="331"/>
      <c r="M116" s="585">
        <f t="shared" si="15"/>
        <v>0</v>
      </c>
      <c r="N116" s="585">
        <f t="shared" si="16"/>
        <v>0</v>
      </c>
      <c r="O116" s="314">
        <f t="shared" si="17"/>
        <v>0</v>
      </c>
      <c r="P116" s="336"/>
      <c r="Q116" s="326"/>
      <c r="R116" s="585">
        <f t="shared" si="18"/>
        <v>0</v>
      </c>
      <c r="S116" s="585">
        <f t="shared" si="19"/>
        <v>0</v>
      </c>
      <c r="T116" s="314">
        <f t="shared" si="20"/>
        <v>0</v>
      </c>
      <c r="U116" s="336"/>
      <c r="V116" s="326"/>
      <c r="W116" s="585">
        <f t="shared" si="21"/>
        <v>0</v>
      </c>
      <c r="X116" s="585">
        <f t="shared" si="22"/>
        <v>0</v>
      </c>
      <c r="Y116" s="314">
        <f t="shared" si="23"/>
        <v>0</v>
      </c>
    </row>
    <row r="117" spans="1:25" s="1" customFormat="1" ht="31" x14ac:dyDescent="0.35">
      <c r="A117" s="51" t="s">
        <v>1991</v>
      </c>
      <c r="B117" s="40">
        <v>1715</v>
      </c>
      <c r="C117" s="17" t="s">
        <v>105</v>
      </c>
      <c r="D117" s="139" t="s">
        <v>21</v>
      </c>
      <c r="E117" s="89"/>
      <c r="F117" s="40"/>
      <c r="G117" s="729"/>
      <c r="H117" s="274">
        <f t="shared" si="24"/>
        <v>0</v>
      </c>
      <c r="I117" s="715">
        <f t="shared" si="25"/>
        <v>0</v>
      </c>
      <c r="J117" s="282">
        <f t="shared" si="26"/>
        <v>0</v>
      </c>
      <c r="K117" s="337"/>
      <c r="L117" s="331"/>
      <c r="M117" s="585">
        <f t="shared" si="15"/>
        <v>0</v>
      </c>
      <c r="N117" s="585">
        <f t="shared" si="16"/>
        <v>0</v>
      </c>
      <c r="O117" s="314">
        <f t="shared" si="17"/>
        <v>0</v>
      </c>
      <c r="P117" s="336"/>
      <c r="Q117" s="326"/>
      <c r="R117" s="585">
        <f t="shared" si="18"/>
        <v>0</v>
      </c>
      <c r="S117" s="585">
        <f t="shared" si="19"/>
        <v>0</v>
      </c>
      <c r="T117" s="314">
        <f t="shared" si="20"/>
        <v>0</v>
      </c>
      <c r="U117" s="336"/>
      <c r="V117" s="326"/>
      <c r="W117" s="585">
        <f t="shared" si="21"/>
        <v>0</v>
      </c>
      <c r="X117" s="585">
        <f t="shared" si="22"/>
        <v>0</v>
      </c>
      <c r="Y117" s="314">
        <f t="shared" si="23"/>
        <v>0</v>
      </c>
    </row>
    <row r="118" spans="1:25" s="1" customFormat="1" ht="31" x14ac:dyDescent="0.35">
      <c r="A118" s="51" t="s">
        <v>1992</v>
      </c>
      <c r="B118" s="40">
        <v>1715</v>
      </c>
      <c r="C118" s="17" t="s">
        <v>105</v>
      </c>
      <c r="D118" s="139" t="s">
        <v>21</v>
      </c>
      <c r="E118" s="89"/>
      <c r="F118" s="40"/>
      <c r="G118" s="729"/>
      <c r="H118" s="274">
        <f t="shared" si="24"/>
        <v>0</v>
      </c>
      <c r="I118" s="715">
        <f t="shared" si="25"/>
        <v>0</v>
      </c>
      <c r="J118" s="282">
        <f t="shared" si="26"/>
        <v>0</v>
      </c>
      <c r="K118" s="337"/>
      <c r="L118" s="331"/>
      <c r="M118" s="585">
        <f t="shared" si="15"/>
        <v>0</v>
      </c>
      <c r="N118" s="585">
        <f t="shared" si="16"/>
        <v>0</v>
      </c>
      <c r="O118" s="314">
        <f t="shared" si="17"/>
        <v>0</v>
      </c>
      <c r="P118" s="336"/>
      <c r="Q118" s="326"/>
      <c r="R118" s="585">
        <f t="shared" si="18"/>
        <v>0</v>
      </c>
      <c r="S118" s="585">
        <f t="shared" si="19"/>
        <v>0</v>
      </c>
      <c r="T118" s="314">
        <f t="shared" si="20"/>
        <v>0</v>
      </c>
      <c r="U118" s="336"/>
      <c r="V118" s="326"/>
      <c r="W118" s="585">
        <f t="shared" si="21"/>
        <v>0</v>
      </c>
      <c r="X118" s="585">
        <f t="shared" si="22"/>
        <v>0</v>
      </c>
      <c r="Y118" s="314">
        <f t="shared" si="23"/>
        <v>0</v>
      </c>
    </row>
    <row r="119" spans="1:25" s="1" customFormat="1" x14ac:dyDescent="0.35">
      <c r="A119" s="51" t="s">
        <v>1993</v>
      </c>
      <c r="B119" s="40">
        <v>1716</v>
      </c>
      <c r="C119" s="17" t="s">
        <v>106</v>
      </c>
      <c r="D119" s="139" t="s">
        <v>21</v>
      </c>
      <c r="E119" s="89"/>
      <c r="F119" s="40"/>
      <c r="G119" s="729"/>
      <c r="H119" s="274">
        <f t="shared" si="24"/>
        <v>0</v>
      </c>
      <c r="I119" s="715">
        <f t="shared" si="25"/>
        <v>0</v>
      </c>
      <c r="J119" s="282">
        <f t="shared" si="26"/>
        <v>0</v>
      </c>
      <c r="K119" s="337"/>
      <c r="L119" s="331"/>
      <c r="M119" s="585">
        <f t="shared" si="15"/>
        <v>0</v>
      </c>
      <c r="N119" s="585">
        <f t="shared" si="16"/>
        <v>0</v>
      </c>
      <c r="O119" s="314">
        <f t="shared" si="17"/>
        <v>0</v>
      </c>
      <c r="P119" s="336"/>
      <c r="Q119" s="326"/>
      <c r="R119" s="585">
        <f t="shared" si="18"/>
        <v>0</v>
      </c>
      <c r="S119" s="585">
        <f t="shared" si="19"/>
        <v>0</v>
      </c>
      <c r="T119" s="314">
        <f t="shared" si="20"/>
        <v>0</v>
      </c>
      <c r="U119" s="336"/>
      <c r="V119" s="326"/>
      <c r="W119" s="585">
        <f t="shared" si="21"/>
        <v>0</v>
      </c>
      <c r="X119" s="585">
        <f t="shared" si="22"/>
        <v>0</v>
      </c>
      <c r="Y119" s="314">
        <f t="shared" si="23"/>
        <v>0</v>
      </c>
    </row>
    <row r="120" spans="1:25" s="1" customFormat="1" x14ac:dyDescent="0.35">
      <c r="A120" s="51" t="s">
        <v>1994</v>
      </c>
      <c r="B120" s="40">
        <v>1716</v>
      </c>
      <c r="C120" s="17" t="s">
        <v>107</v>
      </c>
      <c r="D120" s="139" t="s">
        <v>21</v>
      </c>
      <c r="E120" s="89"/>
      <c r="F120" s="40"/>
      <c r="G120" s="729"/>
      <c r="H120" s="274">
        <f t="shared" si="24"/>
        <v>0</v>
      </c>
      <c r="I120" s="715">
        <f t="shared" si="25"/>
        <v>0</v>
      </c>
      <c r="J120" s="282">
        <f t="shared" si="26"/>
        <v>0</v>
      </c>
      <c r="K120" s="337"/>
      <c r="L120" s="331"/>
      <c r="M120" s="585">
        <f t="shared" si="15"/>
        <v>0</v>
      </c>
      <c r="N120" s="585">
        <f t="shared" si="16"/>
        <v>0</v>
      </c>
      <c r="O120" s="314">
        <f t="shared" si="17"/>
        <v>0</v>
      </c>
      <c r="P120" s="336"/>
      <c r="Q120" s="326"/>
      <c r="R120" s="585">
        <f t="shared" si="18"/>
        <v>0</v>
      </c>
      <c r="S120" s="585">
        <f t="shared" si="19"/>
        <v>0</v>
      </c>
      <c r="T120" s="314">
        <f t="shared" si="20"/>
        <v>0</v>
      </c>
      <c r="U120" s="336"/>
      <c r="V120" s="326"/>
      <c r="W120" s="585">
        <f t="shared" si="21"/>
        <v>0</v>
      </c>
      <c r="X120" s="585">
        <f t="shared" si="22"/>
        <v>0</v>
      </c>
      <c r="Y120" s="314">
        <f t="shared" si="23"/>
        <v>0</v>
      </c>
    </row>
    <row r="121" spans="1:25" s="1" customFormat="1" x14ac:dyDescent="0.35">
      <c r="A121" s="51" t="s">
        <v>1995</v>
      </c>
      <c r="B121" s="40" t="s">
        <v>1064</v>
      </c>
      <c r="C121" s="17" t="s">
        <v>1065</v>
      </c>
      <c r="D121" s="139" t="s">
        <v>21</v>
      </c>
      <c r="E121" s="89"/>
      <c r="F121" s="40"/>
      <c r="G121" s="729"/>
      <c r="H121" s="274">
        <f t="shared" si="24"/>
        <v>0</v>
      </c>
      <c r="I121" s="715">
        <f t="shared" si="25"/>
        <v>0</v>
      </c>
      <c r="J121" s="282">
        <f t="shared" si="26"/>
        <v>0</v>
      </c>
      <c r="K121" s="337"/>
      <c r="L121" s="331"/>
      <c r="M121" s="585">
        <f t="shared" si="15"/>
        <v>0</v>
      </c>
      <c r="N121" s="585">
        <f t="shared" si="16"/>
        <v>0</v>
      </c>
      <c r="O121" s="314">
        <f t="shared" si="17"/>
        <v>0</v>
      </c>
      <c r="P121" s="336"/>
      <c r="Q121" s="326"/>
      <c r="R121" s="585">
        <f t="shared" si="18"/>
        <v>0</v>
      </c>
      <c r="S121" s="585">
        <f t="shared" si="19"/>
        <v>0</v>
      </c>
      <c r="T121" s="314">
        <f t="shared" si="20"/>
        <v>0</v>
      </c>
      <c r="U121" s="336"/>
      <c r="V121" s="326"/>
      <c r="W121" s="585">
        <f t="shared" si="21"/>
        <v>0</v>
      </c>
      <c r="X121" s="585">
        <f t="shared" si="22"/>
        <v>0</v>
      </c>
      <c r="Y121" s="314">
        <f t="shared" si="23"/>
        <v>0</v>
      </c>
    </row>
    <row r="122" spans="1:25" s="1" customFormat="1" x14ac:dyDescent="0.35">
      <c r="A122" s="51" t="s">
        <v>1996</v>
      </c>
      <c r="B122" s="40" t="s">
        <v>1064</v>
      </c>
      <c r="C122" s="17" t="s">
        <v>1066</v>
      </c>
      <c r="D122" s="139" t="s">
        <v>21</v>
      </c>
      <c r="E122" s="89"/>
      <c r="F122" s="40"/>
      <c r="G122" s="729"/>
      <c r="H122" s="274">
        <f t="shared" si="24"/>
        <v>0</v>
      </c>
      <c r="I122" s="715">
        <f t="shared" si="25"/>
        <v>0</v>
      </c>
      <c r="J122" s="282">
        <f t="shared" si="26"/>
        <v>0</v>
      </c>
      <c r="K122" s="337"/>
      <c r="L122" s="331"/>
      <c r="M122" s="585">
        <f t="shared" si="15"/>
        <v>0</v>
      </c>
      <c r="N122" s="585">
        <f t="shared" si="16"/>
        <v>0</v>
      </c>
      <c r="O122" s="314">
        <f t="shared" si="17"/>
        <v>0</v>
      </c>
      <c r="P122" s="336"/>
      <c r="Q122" s="326"/>
      <c r="R122" s="585">
        <f t="shared" si="18"/>
        <v>0</v>
      </c>
      <c r="S122" s="585">
        <f t="shared" si="19"/>
        <v>0</v>
      </c>
      <c r="T122" s="314">
        <f t="shared" si="20"/>
        <v>0</v>
      </c>
      <c r="U122" s="336"/>
      <c r="V122" s="326"/>
      <c r="W122" s="585">
        <f t="shared" si="21"/>
        <v>0</v>
      </c>
      <c r="X122" s="585">
        <f t="shared" si="22"/>
        <v>0</v>
      </c>
      <c r="Y122" s="314">
        <f t="shared" si="23"/>
        <v>0</v>
      </c>
    </row>
    <row r="123" spans="1:25" s="1" customFormat="1" collapsed="1" x14ac:dyDescent="0.35">
      <c r="A123" s="51" t="s">
        <v>1997</v>
      </c>
      <c r="B123" s="40" t="s">
        <v>108</v>
      </c>
      <c r="C123" s="17" t="s">
        <v>109</v>
      </c>
      <c r="D123" s="139" t="s">
        <v>21</v>
      </c>
      <c r="E123" s="89"/>
      <c r="F123" s="40"/>
      <c r="G123" s="729"/>
      <c r="H123" s="274">
        <f t="shared" si="24"/>
        <v>0</v>
      </c>
      <c r="I123" s="715">
        <f t="shared" si="25"/>
        <v>0</v>
      </c>
      <c r="J123" s="282">
        <f t="shared" si="26"/>
        <v>0</v>
      </c>
      <c r="K123" s="337"/>
      <c r="L123" s="331"/>
      <c r="M123" s="585">
        <f t="shared" si="15"/>
        <v>0</v>
      </c>
      <c r="N123" s="585">
        <f t="shared" si="16"/>
        <v>0</v>
      </c>
      <c r="O123" s="314">
        <f t="shared" si="17"/>
        <v>0</v>
      </c>
      <c r="P123" s="336"/>
      <c r="Q123" s="326"/>
      <c r="R123" s="585">
        <f t="shared" si="18"/>
        <v>0</v>
      </c>
      <c r="S123" s="585">
        <f t="shared" si="19"/>
        <v>0</v>
      </c>
      <c r="T123" s="314">
        <f t="shared" si="20"/>
        <v>0</v>
      </c>
      <c r="U123" s="336"/>
      <c r="V123" s="326"/>
      <c r="W123" s="585">
        <f t="shared" si="21"/>
        <v>0</v>
      </c>
      <c r="X123" s="585">
        <f t="shared" si="22"/>
        <v>0</v>
      </c>
      <c r="Y123" s="314">
        <f t="shared" si="23"/>
        <v>0</v>
      </c>
    </row>
    <row r="124" spans="1:25" s="1" customFormat="1" x14ac:dyDescent="0.35">
      <c r="A124" s="51" t="s">
        <v>1998</v>
      </c>
      <c r="B124" s="40" t="s">
        <v>108</v>
      </c>
      <c r="C124" s="17" t="s">
        <v>110</v>
      </c>
      <c r="D124" s="139" t="s">
        <v>21</v>
      </c>
      <c r="E124" s="89"/>
      <c r="F124" s="40"/>
      <c r="G124" s="729"/>
      <c r="H124" s="274">
        <f t="shared" si="24"/>
        <v>0</v>
      </c>
      <c r="I124" s="715">
        <f t="shared" si="25"/>
        <v>0</v>
      </c>
      <c r="J124" s="282">
        <f t="shared" si="26"/>
        <v>0</v>
      </c>
      <c r="K124" s="337"/>
      <c r="L124" s="331"/>
      <c r="M124" s="585">
        <f t="shared" si="15"/>
        <v>0</v>
      </c>
      <c r="N124" s="585">
        <f t="shared" si="16"/>
        <v>0</v>
      </c>
      <c r="O124" s="314">
        <f t="shared" si="17"/>
        <v>0</v>
      </c>
      <c r="P124" s="336"/>
      <c r="Q124" s="326"/>
      <c r="R124" s="585">
        <f t="shared" si="18"/>
        <v>0</v>
      </c>
      <c r="S124" s="585">
        <f t="shared" si="19"/>
        <v>0</v>
      </c>
      <c r="T124" s="314">
        <f t="shared" si="20"/>
        <v>0</v>
      </c>
      <c r="U124" s="336"/>
      <c r="V124" s="326"/>
      <c r="W124" s="585">
        <f t="shared" si="21"/>
        <v>0</v>
      </c>
      <c r="X124" s="585">
        <f t="shared" si="22"/>
        <v>0</v>
      </c>
      <c r="Y124" s="314">
        <f t="shared" si="23"/>
        <v>0</v>
      </c>
    </row>
    <row r="125" spans="1:25" s="1" customFormat="1" ht="31" collapsed="1" x14ac:dyDescent="0.35">
      <c r="A125" s="51" t="s">
        <v>1999</v>
      </c>
      <c r="B125" s="40" t="s">
        <v>108</v>
      </c>
      <c r="C125" s="17" t="s">
        <v>111</v>
      </c>
      <c r="D125" s="139" t="s">
        <v>21</v>
      </c>
      <c r="E125" s="89"/>
      <c r="F125" s="40"/>
      <c r="G125" s="729"/>
      <c r="H125" s="274">
        <f t="shared" si="24"/>
        <v>0</v>
      </c>
      <c r="I125" s="715">
        <f t="shared" si="25"/>
        <v>0</v>
      </c>
      <c r="J125" s="282">
        <f t="shared" si="26"/>
        <v>0</v>
      </c>
      <c r="K125" s="337"/>
      <c r="L125" s="331"/>
      <c r="M125" s="585">
        <f t="shared" si="15"/>
        <v>0</v>
      </c>
      <c r="N125" s="585">
        <f t="shared" si="16"/>
        <v>0</v>
      </c>
      <c r="O125" s="314">
        <f t="shared" si="17"/>
        <v>0</v>
      </c>
      <c r="P125" s="336"/>
      <c r="Q125" s="326"/>
      <c r="R125" s="585">
        <f t="shared" si="18"/>
        <v>0</v>
      </c>
      <c r="S125" s="585">
        <f t="shared" si="19"/>
        <v>0</v>
      </c>
      <c r="T125" s="314">
        <f t="shared" si="20"/>
        <v>0</v>
      </c>
      <c r="U125" s="336"/>
      <c r="V125" s="326"/>
      <c r="W125" s="585">
        <f t="shared" si="21"/>
        <v>0</v>
      </c>
      <c r="X125" s="585">
        <f t="shared" si="22"/>
        <v>0</v>
      </c>
      <c r="Y125" s="314">
        <f t="shared" si="23"/>
        <v>0</v>
      </c>
    </row>
    <row r="126" spans="1:25" s="1" customFormat="1" ht="31" collapsed="1" x14ac:dyDescent="0.35">
      <c r="A126" s="51" t="s">
        <v>2000</v>
      </c>
      <c r="B126" s="40" t="s">
        <v>108</v>
      </c>
      <c r="C126" s="17" t="s">
        <v>112</v>
      </c>
      <c r="D126" s="139" t="s">
        <v>21</v>
      </c>
      <c r="E126" s="89"/>
      <c r="F126" s="40"/>
      <c r="G126" s="729"/>
      <c r="H126" s="274">
        <f t="shared" si="24"/>
        <v>0</v>
      </c>
      <c r="I126" s="715">
        <f t="shared" si="25"/>
        <v>0</v>
      </c>
      <c r="J126" s="282">
        <f t="shared" si="26"/>
        <v>0</v>
      </c>
      <c r="K126" s="337"/>
      <c r="L126" s="331"/>
      <c r="M126" s="585">
        <f t="shared" si="15"/>
        <v>0</v>
      </c>
      <c r="N126" s="585">
        <f t="shared" si="16"/>
        <v>0</v>
      </c>
      <c r="O126" s="314">
        <f t="shared" si="17"/>
        <v>0</v>
      </c>
      <c r="P126" s="336"/>
      <c r="Q126" s="326"/>
      <c r="R126" s="585">
        <f t="shared" si="18"/>
        <v>0</v>
      </c>
      <c r="S126" s="585">
        <f t="shared" si="19"/>
        <v>0</v>
      </c>
      <c r="T126" s="314">
        <f t="shared" si="20"/>
        <v>0</v>
      </c>
      <c r="U126" s="336"/>
      <c r="V126" s="326"/>
      <c r="W126" s="585">
        <f t="shared" si="21"/>
        <v>0</v>
      </c>
      <c r="X126" s="585">
        <f t="shared" si="22"/>
        <v>0</v>
      </c>
      <c r="Y126" s="314">
        <f t="shared" si="23"/>
        <v>0</v>
      </c>
    </row>
    <row r="127" spans="1:25" s="1" customFormat="1" collapsed="1" x14ac:dyDescent="0.35">
      <c r="A127" s="51" t="s">
        <v>2001</v>
      </c>
      <c r="B127" s="40" t="s">
        <v>1022</v>
      </c>
      <c r="C127" s="17" t="s">
        <v>109</v>
      </c>
      <c r="D127" s="139" t="s">
        <v>21</v>
      </c>
      <c r="E127" s="89"/>
      <c r="F127" s="40"/>
      <c r="G127" s="729"/>
      <c r="H127" s="274">
        <f t="shared" si="24"/>
        <v>0</v>
      </c>
      <c r="I127" s="715">
        <f t="shared" si="25"/>
        <v>0</v>
      </c>
      <c r="J127" s="282">
        <f t="shared" si="26"/>
        <v>0</v>
      </c>
      <c r="K127" s="337"/>
      <c r="L127" s="331"/>
      <c r="M127" s="585">
        <f t="shared" si="15"/>
        <v>0</v>
      </c>
      <c r="N127" s="585">
        <f t="shared" si="16"/>
        <v>0</v>
      </c>
      <c r="O127" s="314">
        <f t="shared" si="17"/>
        <v>0</v>
      </c>
      <c r="P127" s="336"/>
      <c r="Q127" s="326"/>
      <c r="R127" s="585">
        <f t="shared" si="18"/>
        <v>0</v>
      </c>
      <c r="S127" s="585">
        <f t="shared" si="19"/>
        <v>0</v>
      </c>
      <c r="T127" s="314">
        <f t="shared" si="20"/>
        <v>0</v>
      </c>
      <c r="U127" s="336"/>
      <c r="V127" s="326"/>
      <c r="W127" s="585">
        <f t="shared" si="21"/>
        <v>0</v>
      </c>
      <c r="X127" s="585">
        <f t="shared" si="22"/>
        <v>0</v>
      </c>
      <c r="Y127" s="314">
        <f t="shared" si="23"/>
        <v>0</v>
      </c>
    </row>
    <row r="128" spans="1:25" s="1" customFormat="1" x14ac:dyDescent="0.35">
      <c r="A128" s="51" t="s">
        <v>2002</v>
      </c>
      <c r="B128" s="40" t="s">
        <v>1022</v>
      </c>
      <c r="C128" s="17" t="s">
        <v>110</v>
      </c>
      <c r="D128" s="139" t="s">
        <v>21</v>
      </c>
      <c r="E128" s="89"/>
      <c r="F128" s="40"/>
      <c r="G128" s="729"/>
      <c r="H128" s="274">
        <f t="shared" si="24"/>
        <v>0</v>
      </c>
      <c r="I128" s="715">
        <f t="shared" si="25"/>
        <v>0</v>
      </c>
      <c r="J128" s="282">
        <f t="shared" si="26"/>
        <v>0</v>
      </c>
      <c r="K128" s="337"/>
      <c r="L128" s="331"/>
      <c r="M128" s="585">
        <f t="shared" si="15"/>
        <v>0</v>
      </c>
      <c r="N128" s="585">
        <f t="shared" si="16"/>
        <v>0</v>
      </c>
      <c r="O128" s="314">
        <f t="shared" si="17"/>
        <v>0</v>
      </c>
      <c r="P128" s="336"/>
      <c r="Q128" s="326"/>
      <c r="R128" s="585">
        <f t="shared" si="18"/>
        <v>0</v>
      </c>
      <c r="S128" s="585">
        <f t="shared" si="19"/>
        <v>0</v>
      </c>
      <c r="T128" s="314">
        <f t="shared" si="20"/>
        <v>0</v>
      </c>
      <c r="U128" s="336"/>
      <c r="V128" s="326"/>
      <c r="W128" s="585">
        <f t="shared" si="21"/>
        <v>0</v>
      </c>
      <c r="X128" s="585">
        <f t="shared" si="22"/>
        <v>0</v>
      </c>
      <c r="Y128" s="314">
        <f t="shared" si="23"/>
        <v>0</v>
      </c>
    </row>
    <row r="129" spans="1:25" s="1" customFormat="1" ht="31" collapsed="1" x14ac:dyDescent="0.35">
      <c r="A129" s="51" t="s">
        <v>2003</v>
      </c>
      <c r="B129" s="40" t="s">
        <v>1022</v>
      </c>
      <c r="C129" s="17" t="s">
        <v>111</v>
      </c>
      <c r="D129" s="139" t="s">
        <v>21</v>
      </c>
      <c r="E129" s="89"/>
      <c r="F129" s="40"/>
      <c r="G129" s="729"/>
      <c r="H129" s="274">
        <f t="shared" si="24"/>
        <v>0</v>
      </c>
      <c r="I129" s="715">
        <f t="shared" si="25"/>
        <v>0</v>
      </c>
      <c r="J129" s="282">
        <f t="shared" si="26"/>
        <v>0</v>
      </c>
      <c r="K129" s="337"/>
      <c r="L129" s="331"/>
      <c r="M129" s="585">
        <f t="shared" si="15"/>
        <v>0</v>
      </c>
      <c r="N129" s="585">
        <f t="shared" si="16"/>
        <v>0</v>
      </c>
      <c r="O129" s="314">
        <f t="shared" si="17"/>
        <v>0</v>
      </c>
      <c r="P129" s="336"/>
      <c r="Q129" s="326"/>
      <c r="R129" s="585">
        <f t="shared" si="18"/>
        <v>0</v>
      </c>
      <c r="S129" s="585">
        <f t="shared" si="19"/>
        <v>0</v>
      </c>
      <c r="T129" s="314">
        <f t="shared" si="20"/>
        <v>0</v>
      </c>
      <c r="U129" s="336"/>
      <c r="V129" s="326"/>
      <c r="W129" s="585">
        <f t="shared" si="21"/>
        <v>0</v>
      </c>
      <c r="X129" s="585">
        <f t="shared" si="22"/>
        <v>0</v>
      </c>
      <c r="Y129" s="314">
        <f t="shared" si="23"/>
        <v>0</v>
      </c>
    </row>
    <row r="130" spans="1:25" s="1" customFormat="1" ht="31" collapsed="1" x14ac:dyDescent="0.35">
      <c r="A130" s="51" t="s">
        <v>2004</v>
      </c>
      <c r="B130" s="40" t="s">
        <v>1022</v>
      </c>
      <c r="C130" s="17" t="s">
        <v>112</v>
      </c>
      <c r="D130" s="139" t="s">
        <v>21</v>
      </c>
      <c r="E130" s="89"/>
      <c r="F130" s="40"/>
      <c r="G130" s="729"/>
      <c r="H130" s="274">
        <f t="shared" si="24"/>
        <v>0</v>
      </c>
      <c r="I130" s="715">
        <f t="shared" si="25"/>
        <v>0</v>
      </c>
      <c r="J130" s="282">
        <f t="shared" si="26"/>
        <v>0</v>
      </c>
      <c r="K130" s="337"/>
      <c r="L130" s="331"/>
      <c r="M130" s="585">
        <f t="shared" si="15"/>
        <v>0</v>
      </c>
      <c r="N130" s="585">
        <f t="shared" si="16"/>
        <v>0</v>
      </c>
      <c r="O130" s="314">
        <f t="shared" si="17"/>
        <v>0</v>
      </c>
      <c r="P130" s="336"/>
      <c r="Q130" s="326"/>
      <c r="R130" s="585">
        <f t="shared" si="18"/>
        <v>0</v>
      </c>
      <c r="S130" s="585">
        <f t="shared" si="19"/>
        <v>0</v>
      </c>
      <c r="T130" s="314">
        <f t="shared" si="20"/>
        <v>0</v>
      </c>
      <c r="U130" s="336"/>
      <c r="V130" s="326"/>
      <c r="W130" s="585">
        <f t="shared" si="21"/>
        <v>0</v>
      </c>
      <c r="X130" s="585">
        <f t="shared" si="22"/>
        <v>0</v>
      </c>
      <c r="Y130" s="314">
        <f t="shared" si="23"/>
        <v>0</v>
      </c>
    </row>
    <row r="131" spans="1:25" s="1" customFormat="1" collapsed="1" x14ac:dyDescent="0.35">
      <c r="A131" s="51" t="s">
        <v>2005</v>
      </c>
      <c r="B131" s="40">
        <v>1743</v>
      </c>
      <c r="C131" s="17" t="s">
        <v>113</v>
      </c>
      <c r="D131" s="139" t="s">
        <v>21</v>
      </c>
      <c r="E131" s="89"/>
      <c r="F131" s="40"/>
      <c r="G131" s="729"/>
      <c r="H131" s="274">
        <f t="shared" si="24"/>
        <v>0</v>
      </c>
      <c r="I131" s="715">
        <f t="shared" si="25"/>
        <v>0</v>
      </c>
      <c r="J131" s="282">
        <f t="shared" si="26"/>
        <v>0</v>
      </c>
      <c r="K131" s="337"/>
      <c r="L131" s="331"/>
      <c r="M131" s="585">
        <f t="shared" si="15"/>
        <v>0</v>
      </c>
      <c r="N131" s="585">
        <f t="shared" si="16"/>
        <v>0</v>
      </c>
      <c r="O131" s="314">
        <f t="shared" si="17"/>
        <v>0</v>
      </c>
      <c r="P131" s="336"/>
      <c r="Q131" s="326"/>
      <c r="R131" s="585">
        <f t="shared" si="18"/>
        <v>0</v>
      </c>
      <c r="S131" s="585">
        <f t="shared" si="19"/>
        <v>0</v>
      </c>
      <c r="T131" s="314">
        <f t="shared" si="20"/>
        <v>0</v>
      </c>
      <c r="U131" s="336"/>
      <c r="V131" s="326"/>
      <c r="W131" s="585">
        <f t="shared" si="21"/>
        <v>0</v>
      </c>
      <c r="X131" s="585">
        <f t="shared" si="22"/>
        <v>0</v>
      </c>
      <c r="Y131" s="314">
        <f t="shared" si="23"/>
        <v>0</v>
      </c>
    </row>
    <row r="132" spans="1:25" s="1" customFormat="1" x14ac:dyDescent="0.35">
      <c r="A132" s="51" t="s">
        <v>2006</v>
      </c>
      <c r="B132" s="40">
        <v>1743</v>
      </c>
      <c r="C132" s="17" t="s">
        <v>114</v>
      </c>
      <c r="D132" s="139" t="s">
        <v>21</v>
      </c>
      <c r="E132" s="89"/>
      <c r="F132" s="40"/>
      <c r="G132" s="729"/>
      <c r="H132" s="274">
        <f t="shared" si="24"/>
        <v>0</v>
      </c>
      <c r="I132" s="715">
        <f t="shared" si="25"/>
        <v>0</v>
      </c>
      <c r="J132" s="282">
        <f t="shared" si="26"/>
        <v>0</v>
      </c>
      <c r="K132" s="337"/>
      <c r="L132" s="331"/>
      <c r="M132" s="585">
        <f t="shared" si="15"/>
        <v>0</v>
      </c>
      <c r="N132" s="585">
        <f t="shared" si="16"/>
        <v>0</v>
      </c>
      <c r="O132" s="314">
        <f t="shared" si="17"/>
        <v>0</v>
      </c>
      <c r="P132" s="336"/>
      <c r="Q132" s="326"/>
      <c r="R132" s="585">
        <f t="shared" si="18"/>
        <v>0</v>
      </c>
      <c r="S132" s="585">
        <f t="shared" si="19"/>
        <v>0</v>
      </c>
      <c r="T132" s="314">
        <f t="shared" si="20"/>
        <v>0</v>
      </c>
      <c r="U132" s="336"/>
      <c r="V132" s="326"/>
      <c r="W132" s="585">
        <f t="shared" si="21"/>
        <v>0</v>
      </c>
      <c r="X132" s="585">
        <f t="shared" si="22"/>
        <v>0</v>
      </c>
      <c r="Y132" s="314">
        <f t="shared" si="23"/>
        <v>0</v>
      </c>
    </row>
    <row r="133" spans="1:25" s="1" customFormat="1" collapsed="1" x14ac:dyDescent="0.35">
      <c r="A133" s="51" t="s">
        <v>2007</v>
      </c>
      <c r="B133" s="40" t="s">
        <v>1023</v>
      </c>
      <c r="C133" s="17" t="s">
        <v>113</v>
      </c>
      <c r="D133" s="139" t="s">
        <v>21</v>
      </c>
      <c r="E133" s="89"/>
      <c r="F133" s="40"/>
      <c r="G133" s="729"/>
      <c r="H133" s="274">
        <f t="shared" si="24"/>
        <v>0</v>
      </c>
      <c r="I133" s="715">
        <f t="shared" si="25"/>
        <v>0</v>
      </c>
      <c r="J133" s="282">
        <f t="shared" si="26"/>
        <v>0</v>
      </c>
      <c r="K133" s="337"/>
      <c r="L133" s="331"/>
      <c r="M133" s="585">
        <f t="shared" si="15"/>
        <v>0</v>
      </c>
      <c r="N133" s="585">
        <f t="shared" si="16"/>
        <v>0</v>
      </c>
      <c r="O133" s="314">
        <f t="shared" si="17"/>
        <v>0</v>
      </c>
      <c r="P133" s="336"/>
      <c r="Q133" s="326"/>
      <c r="R133" s="585">
        <f t="shared" si="18"/>
        <v>0</v>
      </c>
      <c r="S133" s="585">
        <f t="shared" si="19"/>
        <v>0</v>
      </c>
      <c r="T133" s="314">
        <f t="shared" si="20"/>
        <v>0</v>
      </c>
      <c r="U133" s="336"/>
      <c r="V133" s="326"/>
      <c r="W133" s="585">
        <f t="shared" si="21"/>
        <v>0</v>
      </c>
      <c r="X133" s="585">
        <f t="shared" si="22"/>
        <v>0</v>
      </c>
      <c r="Y133" s="314">
        <f t="shared" si="23"/>
        <v>0</v>
      </c>
    </row>
    <row r="134" spans="1:25" s="1" customFormat="1" x14ac:dyDescent="0.35">
      <c r="A134" s="51" t="s">
        <v>2008</v>
      </c>
      <c r="B134" s="40" t="s">
        <v>1023</v>
      </c>
      <c r="C134" s="17" t="s">
        <v>114</v>
      </c>
      <c r="D134" s="139" t="s">
        <v>21</v>
      </c>
      <c r="E134" s="89"/>
      <c r="F134" s="40"/>
      <c r="G134" s="729"/>
      <c r="H134" s="274">
        <f t="shared" si="24"/>
        <v>0</v>
      </c>
      <c r="I134" s="715">
        <f t="shared" si="25"/>
        <v>0</v>
      </c>
      <c r="J134" s="282">
        <f t="shared" si="26"/>
        <v>0</v>
      </c>
      <c r="K134" s="337"/>
      <c r="L134" s="331"/>
      <c r="M134" s="585">
        <f t="shared" ref="M134:M177" si="27">K134*F134</f>
        <v>0</v>
      </c>
      <c r="N134" s="585">
        <f t="shared" ref="N134:N177" si="28">L134*G134</f>
        <v>0</v>
      </c>
      <c r="O134" s="314">
        <f t="shared" ref="O134:O177" si="29">SUM(K134*F134)+(L134*G134)</f>
        <v>0</v>
      </c>
      <c r="P134" s="336"/>
      <c r="Q134" s="326"/>
      <c r="R134" s="585">
        <f t="shared" ref="R134:R177" si="30">P134*F134</f>
        <v>0</v>
      </c>
      <c r="S134" s="585">
        <f t="shared" ref="S134:S177" si="31">Q134*G134</f>
        <v>0</v>
      </c>
      <c r="T134" s="314">
        <f t="shared" ref="T134:T177" si="32">SUM(P134*F134)+(Q134*G134)</f>
        <v>0</v>
      </c>
      <c r="U134" s="336"/>
      <c r="V134" s="326"/>
      <c r="W134" s="585">
        <f t="shared" ref="W134:W177" si="33">U134*F134</f>
        <v>0</v>
      </c>
      <c r="X134" s="585">
        <f t="shared" ref="X134:X177" si="34">V134*G134</f>
        <v>0</v>
      </c>
      <c r="Y134" s="314">
        <f t="shared" ref="Y134:Y177" si="35">SUM(U134*F134)+(V134*G134)</f>
        <v>0</v>
      </c>
    </row>
    <row r="135" spans="1:25" s="1" customFormat="1" ht="31" collapsed="1" x14ac:dyDescent="0.35">
      <c r="A135" s="51" t="s">
        <v>2009</v>
      </c>
      <c r="B135" s="40">
        <v>1744</v>
      </c>
      <c r="C135" s="17" t="s">
        <v>115</v>
      </c>
      <c r="D135" s="139" t="s">
        <v>21</v>
      </c>
      <c r="E135" s="89"/>
      <c r="F135" s="40"/>
      <c r="G135" s="729"/>
      <c r="H135" s="274">
        <f t="shared" si="24"/>
        <v>0</v>
      </c>
      <c r="I135" s="715">
        <f t="shared" si="25"/>
        <v>0</v>
      </c>
      <c r="J135" s="282">
        <f t="shared" si="26"/>
        <v>0</v>
      </c>
      <c r="K135" s="337"/>
      <c r="L135" s="331"/>
      <c r="M135" s="585">
        <f t="shared" si="27"/>
        <v>0</v>
      </c>
      <c r="N135" s="585">
        <f t="shared" si="28"/>
        <v>0</v>
      </c>
      <c r="O135" s="314">
        <f t="shared" si="29"/>
        <v>0</v>
      </c>
      <c r="P135" s="336"/>
      <c r="Q135" s="326"/>
      <c r="R135" s="585">
        <f t="shared" si="30"/>
        <v>0</v>
      </c>
      <c r="S135" s="585">
        <f t="shared" si="31"/>
        <v>0</v>
      </c>
      <c r="T135" s="314">
        <f t="shared" si="32"/>
        <v>0</v>
      </c>
      <c r="U135" s="336"/>
      <c r="V135" s="326"/>
      <c r="W135" s="585">
        <f t="shared" si="33"/>
        <v>0</v>
      </c>
      <c r="X135" s="585">
        <f t="shared" si="34"/>
        <v>0</v>
      </c>
      <c r="Y135" s="314">
        <f t="shared" si="35"/>
        <v>0</v>
      </c>
    </row>
    <row r="136" spans="1:25" s="1" customFormat="1" ht="31" x14ac:dyDescent="0.35">
      <c r="A136" s="51" t="s">
        <v>2010</v>
      </c>
      <c r="B136" s="40">
        <v>1744</v>
      </c>
      <c r="C136" s="17" t="s">
        <v>116</v>
      </c>
      <c r="D136" s="139" t="s">
        <v>21</v>
      </c>
      <c r="E136" s="89"/>
      <c r="F136" s="40"/>
      <c r="G136" s="729"/>
      <c r="H136" s="274">
        <f t="shared" si="24"/>
        <v>0</v>
      </c>
      <c r="I136" s="715">
        <f t="shared" si="25"/>
        <v>0</v>
      </c>
      <c r="J136" s="282">
        <f t="shared" si="26"/>
        <v>0</v>
      </c>
      <c r="K136" s="337"/>
      <c r="L136" s="331"/>
      <c r="M136" s="585">
        <f t="shared" si="27"/>
        <v>0</v>
      </c>
      <c r="N136" s="585">
        <f t="shared" si="28"/>
        <v>0</v>
      </c>
      <c r="O136" s="314">
        <f t="shared" si="29"/>
        <v>0</v>
      </c>
      <c r="P136" s="336"/>
      <c r="Q136" s="326"/>
      <c r="R136" s="585">
        <f t="shared" si="30"/>
        <v>0</v>
      </c>
      <c r="S136" s="585">
        <f t="shared" si="31"/>
        <v>0</v>
      </c>
      <c r="T136" s="314">
        <f t="shared" si="32"/>
        <v>0</v>
      </c>
      <c r="U136" s="336"/>
      <c r="V136" s="326"/>
      <c r="W136" s="585">
        <f t="shared" si="33"/>
        <v>0</v>
      </c>
      <c r="X136" s="585">
        <f t="shared" si="34"/>
        <v>0</v>
      </c>
      <c r="Y136" s="314">
        <f t="shared" si="35"/>
        <v>0</v>
      </c>
    </row>
    <row r="137" spans="1:25" s="1" customFormat="1" ht="31" collapsed="1" x14ac:dyDescent="0.35">
      <c r="A137" s="51" t="s">
        <v>2011</v>
      </c>
      <c r="B137" s="40" t="s">
        <v>1024</v>
      </c>
      <c r="C137" s="17" t="s">
        <v>1027</v>
      </c>
      <c r="D137" s="139" t="s">
        <v>21</v>
      </c>
      <c r="E137" s="89"/>
      <c r="F137" s="40"/>
      <c r="G137" s="729"/>
      <c r="H137" s="274">
        <f t="shared" si="24"/>
        <v>0</v>
      </c>
      <c r="I137" s="715">
        <f t="shared" si="25"/>
        <v>0</v>
      </c>
      <c r="J137" s="282">
        <f t="shared" si="26"/>
        <v>0</v>
      </c>
      <c r="K137" s="337"/>
      <c r="L137" s="331"/>
      <c r="M137" s="585">
        <f t="shared" si="27"/>
        <v>0</v>
      </c>
      <c r="N137" s="585">
        <f t="shared" si="28"/>
        <v>0</v>
      </c>
      <c r="O137" s="314">
        <f t="shared" si="29"/>
        <v>0</v>
      </c>
      <c r="P137" s="336"/>
      <c r="Q137" s="326"/>
      <c r="R137" s="585">
        <f t="shared" si="30"/>
        <v>0</v>
      </c>
      <c r="S137" s="585">
        <f t="shared" si="31"/>
        <v>0</v>
      </c>
      <c r="T137" s="314">
        <f t="shared" si="32"/>
        <v>0</v>
      </c>
      <c r="U137" s="336"/>
      <c r="V137" s="326"/>
      <c r="W137" s="585">
        <f t="shared" si="33"/>
        <v>0</v>
      </c>
      <c r="X137" s="585">
        <f t="shared" si="34"/>
        <v>0</v>
      </c>
      <c r="Y137" s="314">
        <f t="shared" si="35"/>
        <v>0</v>
      </c>
    </row>
    <row r="138" spans="1:25" s="1" customFormat="1" ht="31" x14ac:dyDescent="0.35">
      <c r="A138" s="51" t="s">
        <v>2012</v>
      </c>
      <c r="B138" s="40" t="s">
        <v>1024</v>
      </c>
      <c r="C138" s="17" t="s">
        <v>1028</v>
      </c>
      <c r="D138" s="139" t="s">
        <v>21</v>
      </c>
      <c r="E138" s="89"/>
      <c r="F138" s="40"/>
      <c r="G138" s="729"/>
      <c r="H138" s="274">
        <f t="shared" si="24"/>
        <v>0</v>
      </c>
      <c r="I138" s="715">
        <f t="shared" si="25"/>
        <v>0</v>
      </c>
      <c r="J138" s="282">
        <f t="shared" si="26"/>
        <v>0</v>
      </c>
      <c r="K138" s="337"/>
      <c r="L138" s="331"/>
      <c r="M138" s="585">
        <f t="shared" si="27"/>
        <v>0</v>
      </c>
      <c r="N138" s="585">
        <f t="shared" si="28"/>
        <v>0</v>
      </c>
      <c r="O138" s="314">
        <f t="shared" si="29"/>
        <v>0</v>
      </c>
      <c r="P138" s="336"/>
      <c r="Q138" s="326"/>
      <c r="R138" s="585">
        <f t="shared" si="30"/>
        <v>0</v>
      </c>
      <c r="S138" s="585">
        <f t="shared" si="31"/>
        <v>0</v>
      </c>
      <c r="T138" s="314">
        <f t="shared" si="32"/>
        <v>0</v>
      </c>
      <c r="U138" s="336"/>
      <c r="V138" s="326"/>
      <c r="W138" s="585">
        <f t="shared" si="33"/>
        <v>0</v>
      </c>
      <c r="X138" s="585">
        <f t="shared" si="34"/>
        <v>0</v>
      </c>
      <c r="Y138" s="314">
        <f t="shared" si="35"/>
        <v>0</v>
      </c>
    </row>
    <row r="139" spans="1:25" s="1" customFormat="1" ht="31" collapsed="1" x14ac:dyDescent="0.35">
      <c r="A139" s="51" t="s">
        <v>2013</v>
      </c>
      <c r="B139" s="40" t="s">
        <v>1025</v>
      </c>
      <c r="C139" s="17" t="s">
        <v>1029</v>
      </c>
      <c r="D139" s="139" t="s">
        <v>21</v>
      </c>
      <c r="E139" s="89"/>
      <c r="F139" s="40"/>
      <c r="G139" s="729"/>
      <c r="H139" s="274">
        <f t="shared" si="24"/>
        <v>0</v>
      </c>
      <c r="I139" s="715">
        <f t="shared" si="25"/>
        <v>0</v>
      </c>
      <c r="J139" s="282">
        <f t="shared" si="26"/>
        <v>0</v>
      </c>
      <c r="K139" s="337"/>
      <c r="L139" s="331"/>
      <c r="M139" s="585">
        <f t="shared" si="27"/>
        <v>0</v>
      </c>
      <c r="N139" s="585">
        <f t="shared" si="28"/>
        <v>0</v>
      </c>
      <c r="O139" s="314">
        <f t="shared" si="29"/>
        <v>0</v>
      </c>
      <c r="P139" s="336"/>
      <c r="Q139" s="326"/>
      <c r="R139" s="585">
        <f t="shared" si="30"/>
        <v>0</v>
      </c>
      <c r="S139" s="585">
        <f t="shared" si="31"/>
        <v>0</v>
      </c>
      <c r="T139" s="314">
        <f t="shared" si="32"/>
        <v>0</v>
      </c>
      <c r="U139" s="336"/>
      <c r="V139" s="326"/>
      <c r="W139" s="585">
        <f t="shared" si="33"/>
        <v>0</v>
      </c>
      <c r="X139" s="585">
        <f t="shared" si="34"/>
        <v>0</v>
      </c>
      <c r="Y139" s="314">
        <f t="shared" si="35"/>
        <v>0</v>
      </c>
    </row>
    <row r="140" spans="1:25" s="1" customFormat="1" ht="31" x14ac:dyDescent="0.35">
      <c r="A140" s="51" t="s">
        <v>2014</v>
      </c>
      <c r="B140" s="40" t="s">
        <v>1025</v>
      </c>
      <c r="C140" s="17" t="s">
        <v>1030</v>
      </c>
      <c r="D140" s="139" t="s">
        <v>21</v>
      </c>
      <c r="E140" s="89"/>
      <c r="F140" s="40"/>
      <c r="G140" s="729"/>
      <c r="H140" s="274">
        <f t="shared" si="24"/>
        <v>0</v>
      </c>
      <c r="I140" s="715">
        <f t="shared" si="25"/>
        <v>0</v>
      </c>
      <c r="J140" s="282">
        <f t="shared" si="26"/>
        <v>0</v>
      </c>
      <c r="K140" s="337"/>
      <c r="L140" s="331"/>
      <c r="M140" s="585">
        <f t="shared" si="27"/>
        <v>0</v>
      </c>
      <c r="N140" s="585">
        <f t="shared" si="28"/>
        <v>0</v>
      </c>
      <c r="O140" s="314">
        <f t="shared" si="29"/>
        <v>0</v>
      </c>
      <c r="P140" s="336"/>
      <c r="Q140" s="326"/>
      <c r="R140" s="585">
        <f t="shared" si="30"/>
        <v>0</v>
      </c>
      <c r="S140" s="585">
        <f t="shared" si="31"/>
        <v>0</v>
      </c>
      <c r="T140" s="314">
        <f t="shared" si="32"/>
        <v>0</v>
      </c>
      <c r="U140" s="336"/>
      <c r="V140" s="326"/>
      <c r="W140" s="585">
        <f t="shared" si="33"/>
        <v>0</v>
      </c>
      <c r="X140" s="585">
        <f t="shared" si="34"/>
        <v>0</v>
      </c>
      <c r="Y140" s="314">
        <f t="shared" si="35"/>
        <v>0</v>
      </c>
    </row>
    <row r="141" spans="1:25" s="1" customFormat="1" ht="31" collapsed="1" x14ac:dyDescent="0.35">
      <c r="A141" s="51" t="s">
        <v>2015</v>
      </c>
      <c r="B141" s="40" t="s">
        <v>1026</v>
      </c>
      <c r="C141" s="17" t="s">
        <v>1031</v>
      </c>
      <c r="D141" s="139" t="s">
        <v>21</v>
      </c>
      <c r="E141" s="89"/>
      <c r="F141" s="40"/>
      <c r="G141" s="729"/>
      <c r="H141" s="274">
        <f t="shared" si="24"/>
        <v>0</v>
      </c>
      <c r="I141" s="715">
        <f t="shared" si="25"/>
        <v>0</v>
      </c>
      <c r="J141" s="282">
        <f t="shared" si="26"/>
        <v>0</v>
      </c>
      <c r="K141" s="337"/>
      <c r="L141" s="331"/>
      <c r="M141" s="585">
        <f t="shared" si="27"/>
        <v>0</v>
      </c>
      <c r="N141" s="585">
        <f t="shared" si="28"/>
        <v>0</v>
      </c>
      <c r="O141" s="314">
        <f t="shared" si="29"/>
        <v>0</v>
      </c>
      <c r="P141" s="336"/>
      <c r="Q141" s="326"/>
      <c r="R141" s="585">
        <f t="shared" si="30"/>
        <v>0</v>
      </c>
      <c r="S141" s="585">
        <f t="shared" si="31"/>
        <v>0</v>
      </c>
      <c r="T141" s="314">
        <f t="shared" si="32"/>
        <v>0</v>
      </c>
      <c r="U141" s="336"/>
      <c r="V141" s="326"/>
      <c r="W141" s="585">
        <f t="shared" si="33"/>
        <v>0</v>
      </c>
      <c r="X141" s="585">
        <f t="shared" si="34"/>
        <v>0</v>
      </c>
      <c r="Y141" s="314">
        <f t="shared" si="35"/>
        <v>0</v>
      </c>
    </row>
    <row r="142" spans="1:25" s="1" customFormat="1" ht="31" x14ac:dyDescent="0.35">
      <c r="A142" s="51" t="s">
        <v>2016</v>
      </c>
      <c r="B142" s="40" t="s">
        <v>1026</v>
      </c>
      <c r="C142" s="17" t="s">
        <v>1032</v>
      </c>
      <c r="D142" s="139" t="s">
        <v>21</v>
      </c>
      <c r="E142" s="89"/>
      <c r="F142" s="40"/>
      <c r="G142" s="729"/>
      <c r="H142" s="274">
        <f t="shared" si="24"/>
        <v>0</v>
      </c>
      <c r="I142" s="715">
        <f t="shared" si="25"/>
        <v>0</v>
      </c>
      <c r="J142" s="282">
        <f t="shared" si="26"/>
        <v>0</v>
      </c>
      <c r="K142" s="337"/>
      <c r="L142" s="331"/>
      <c r="M142" s="585">
        <f t="shared" si="27"/>
        <v>0</v>
      </c>
      <c r="N142" s="585">
        <f t="shared" si="28"/>
        <v>0</v>
      </c>
      <c r="O142" s="314">
        <f t="shared" si="29"/>
        <v>0</v>
      </c>
      <c r="P142" s="336"/>
      <c r="Q142" s="326"/>
      <c r="R142" s="585">
        <f t="shared" si="30"/>
        <v>0</v>
      </c>
      <c r="S142" s="585">
        <f t="shared" si="31"/>
        <v>0</v>
      </c>
      <c r="T142" s="314">
        <f t="shared" si="32"/>
        <v>0</v>
      </c>
      <c r="U142" s="336"/>
      <c r="V142" s="326"/>
      <c r="W142" s="585">
        <f t="shared" si="33"/>
        <v>0</v>
      </c>
      <c r="X142" s="585">
        <f t="shared" si="34"/>
        <v>0</v>
      </c>
      <c r="Y142" s="314">
        <f t="shared" si="35"/>
        <v>0</v>
      </c>
    </row>
    <row r="143" spans="1:25" s="1" customFormat="1" ht="31" x14ac:dyDescent="0.35">
      <c r="A143" s="51" t="s">
        <v>2017</v>
      </c>
      <c r="B143" s="40">
        <v>1745</v>
      </c>
      <c r="C143" s="17" t="s">
        <v>1033</v>
      </c>
      <c r="D143" s="139" t="s">
        <v>21</v>
      </c>
      <c r="E143" s="89"/>
      <c r="F143" s="40"/>
      <c r="G143" s="729"/>
      <c r="H143" s="274">
        <f t="shared" si="24"/>
        <v>0</v>
      </c>
      <c r="I143" s="715">
        <f t="shared" si="25"/>
        <v>0</v>
      </c>
      <c r="J143" s="282">
        <f t="shared" si="26"/>
        <v>0</v>
      </c>
      <c r="K143" s="337"/>
      <c r="L143" s="331"/>
      <c r="M143" s="585">
        <f t="shared" si="27"/>
        <v>0</v>
      </c>
      <c r="N143" s="585">
        <f t="shared" si="28"/>
        <v>0</v>
      </c>
      <c r="O143" s="314">
        <f t="shared" si="29"/>
        <v>0</v>
      </c>
      <c r="P143" s="336"/>
      <c r="Q143" s="326"/>
      <c r="R143" s="585">
        <f t="shared" si="30"/>
        <v>0</v>
      </c>
      <c r="S143" s="585">
        <f t="shared" si="31"/>
        <v>0</v>
      </c>
      <c r="T143" s="314">
        <f t="shared" si="32"/>
        <v>0</v>
      </c>
      <c r="U143" s="336"/>
      <c r="V143" s="326"/>
      <c r="W143" s="585">
        <f t="shared" si="33"/>
        <v>0</v>
      </c>
      <c r="X143" s="585">
        <f t="shared" si="34"/>
        <v>0</v>
      </c>
      <c r="Y143" s="314">
        <f t="shared" si="35"/>
        <v>0</v>
      </c>
    </row>
    <row r="144" spans="1:25" s="1" customFormat="1" ht="31" x14ac:dyDescent="0.35">
      <c r="A144" s="51" t="s">
        <v>2018</v>
      </c>
      <c r="B144" s="40">
        <v>1745</v>
      </c>
      <c r="C144" s="17" t="s">
        <v>1034</v>
      </c>
      <c r="D144" s="139" t="s">
        <v>21</v>
      </c>
      <c r="E144" s="89"/>
      <c r="F144" s="40"/>
      <c r="G144" s="729"/>
      <c r="H144" s="274">
        <f t="shared" si="24"/>
        <v>0</v>
      </c>
      <c r="I144" s="715">
        <f t="shared" si="25"/>
        <v>0</v>
      </c>
      <c r="J144" s="282">
        <f t="shared" si="26"/>
        <v>0</v>
      </c>
      <c r="K144" s="337"/>
      <c r="L144" s="331"/>
      <c r="M144" s="585">
        <f t="shared" si="27"/>
        <v>0</v>
      </c>
      <c r="N144" s="585">
        <f t="shared" si="28"/>
        <v>0</v>
      </c>
      <c r="O144" s="314">
        <f t="shared" si="29"/>
        <v>0</v>
      </c>
      <c r="P144" s="336"/>
      <c r="Q144" s="326"/>
      <c r="R144" s="585">
        <f t="shared" si="30"/>
        <v>0</v>
      </c>
      <c r="S144" s="585">
        <f t="shared" si="31"/>
        <v>0</v>
      </c>
      <c r="T144" s="314">
        <f t="shared" si="32"/>
        <v>0</v>
      </c>
      <c r="U144" s="336"/>
      <c r="V144" s="326"/>
      <c r="W144" s="585">
        <f t="shared" si="33"/>
        <v>0</v>
      </c>
      <c r="X144" s="585">
        <f t="shared" si="34"/>
        <v>0</v>
      </c>
      <c r="Y144" s="314">
        <f t="shared" si="35"/>
        <v>0</v>
      </c>
    </row>
    <row r="145" spans="1:25" s="1" customFormat="1" ht="31" x14ac:dyDescent="0.35">
      <c r="A145" s="51" t="s">
        <v>2019</v>
      </c>
      <c r="B145" s="40">
        <v>1745</v>
      </c>
      <c r="C145" s="17" t="s">
        <v>1035</v>
      </c>
      <c r="D145" s="139" t="s">
        <v>21</v>
      </c>
      <c r="E145" s="89"/>
      <c r="F145" s="40"/>
      <c r="G145" s="729"/>
      <c r="H145" s="274">
        <f t="shared" si="24"/>
        <v>0</v>
      </c>
      <c r="I145" s="715">
        <f t="shared" si="25"/>
        <v>0</v>
      </c>
      <c r="J145" s="282">
        <f t="shared" si="26"/>
        <v>0</v>
      </c>
      <c r="K145" s="337"/>
      <c r="L145" s="331"/>
      <c r="M145" s="585">
        <f t="shared" si="27"/>
        <v>0</v>
      </c>
      <c r="N145" s="585">
        <f t="shared" si="28"/>
        <v>0</v>
      </c>
      <c r="O145" s="314">
        <f t="shared" si="29"/>
        <v>0</v>
      </c>
      <c r="P145" s="336"/>
      <c r="Q145" s="326"/>
      <c r="R145" s="585">
        <f t="shared" si="30"/>
        <v>0</v>
      </c>
      <c r="S145" s="585">
        <f t="shared" si="31"/>
        <v>0</v>
      </c>
      <c r="T145" s="314">
        <f t="shared" si="32"/>
        <v>0</v>
      </c>
      <c r="U145" s="336"/>
      <c r="V145" s="326"/>
      <c r="W145" s="585">
        <f t="shared" si="33"/>
        <v>0</v>
      </c>
      <c r="X145" s="585">
        <f t="shared" si="34"/>
        <v>0</v>
      </c>
      <c r="Y145" s="314">
        <f t="shared" si="35"/>
        <v>0</v>
      </c>
    </row>
    <row r="146" spans="1:25" s="1" customFormat="1" ht="31" x14ac:dyDescent="0.35">
      <c r="A146" s="51" t="s">
        <v>2020</v>
      </c>
      <c r="B146" s="40">
        <v>1745</v>
      </c>
      <c r="C146" s="17" t="s">
        <v>1036</v>
      </c>
      <c r="D146" s="139" t="s">
        <v>21</v>
      </c>
      <c r="E146" s="89"/>
      <c r="F146" s="40"/>
      <c r="G146" s="729"/>
      <c r="H146" s="274">
        <f t="shared" si="24"/>
        <v>0</v>
      </c>
      <c r="I146" s="715">
        <f t="shared" si="25"/>
        <v>0</v>
      </c>
      <c r="J146" s="282">
        <f t="shared" si="26"/>
        <v>0</v>
      </c>
      <c r="K146" s="337"/>
      <c r="L146" s="331"/>
      <c r="M146" s="585">
        <f t="shared" si="27"/>
        <v>0</v>
      </c>
      <c r="N146" s="585">
        <f t="shared" si="28"/>
        <v>0</v>
      </c>
      <c r="O146" s="314">
        <f t="shared" si="29"/>
        <v>0</v>
      </c>
      <c r="P146" s="336"/>
      <c r="Q146" s="326"/>
      <c r="R146" s="585">
        <f t="shared" si="30"/>
        <v>0</v>
      </c>
      <c r="S146" s="585">
        <f t="shared" si="31"/>
        <v>0</v>
      </c>
      <c r="T146" s="314">
        <f t="shared" si="32"/>
        <v>0</v>
      </c>
      <c r="U146" s="336"/>
      <c r="V146" s="326"/>
      <c r="W146" s="585">
        <f t="shared" si="33"/>
        <v>0</v>
      </c>
      <c r="X146" s="585">
        <f t="shared" si="34"/>
        <v>0</v>
      </c>
      <c r="Y146" s="314">
        <f t="shared" si="35"/>
        <v>0</v>
      </c>
    </row>
    <row r="147" spans="1:25" s="1" customFormat="1" ht="31" x14ac:dyDescent="0.35">
      <c r="A147" s="51" t="s">
        <v>2021</v>
      </c>
      <c r="B147" s="40" t="s">
        <v>1037</v>
      </c>
      <c r="C147" s="17" t="s">
        <v>1038</v>
      </c>
      <c r="D147" s="139" t="s">
        <v>21</v>
      </c>
      <c r="E147" s="89"/>
      <c r="F147" s="40"/>
      <c r="G147" s="729"/>
      <c r="H147" s="274">
        <f t="shared" si="24"/>
        <v>0</v>
      </c>
      <c r="I147" s="715">
        <f t="shared" si="25"/>
        <v>0</v>
      </c>
      <c r="J147" s="282">
        <f t="shared" si="26"/>
        <v>0</v>
      </c>
      <c r="K147" s="337"/>
      <c r="L147" s="331"/>
      <c r="M147" s="585">
        <f t="shared" si="27"/>
        <v>0</v>
      </c>
      <c r="N147" s="585">
        <f t="shared" si="28"/>
        <v>0</v>
      </c>
      <c r="O147" s="314">
        <f t="shared" si="29"/>
        <v>0</v>
      </c>
      <c r="P147" s="336"/>
      <c r="Q147" s="326"/>
      <c r="R147" s="585">
        <f t="shared" si="30"/>
        <v>0</v>
      </c>
      <c r="S147" s="585">
        <f t="shared" si="31"/>
        <v>0</v>
      </c>
      <c r="T147" s="314">
        <f t="shared" si="32"/>
        <v>0</v>
      </c>
      <c r="U147" s="336"/>
      <c r="V147" s="326"/>
      <c r="W147" s="585">
        <f t="shared" si="33"/>
        <v>0</v>
      </c>
      <c r="X147" s="585">
        <f t="shared" si="34"/>
        <v>0</v>
      </c>
      <c r="Y147" s="314">
        <f t="shared" si="35"/>
        <v>0</v>
      </c>
    </row>
    <row r="148" spans="1:25" s="1" customFormat="1" ht="31" x14ac:dyDescent="0.35">
      <c r="A148" s="51" t="s">
        <v>2022</v>
      </c>
      <c r="B148" s="40" t="s">
        <v>1037</v>
      </c>
      <c r="C148" s="17" t="s">
        <v>1039</v>
      </c>
      <c r="D148" s="139" t="s">
        <v>21</v>
      </c>
      <c r="E148" s="89"/>
      <c r="F148" s="40"/>
      <c r="G148" s="729"/>
      <c r="H148" s="274">
        <f t="shared" si="24"/>
        <v>0</v>
      </c>
      <c r="I148" s="715">
        <f t="shared" si="25"/>
        <v>0</v>
      </c>
      <c r="J148" s="282">
        <f t="shared" si="26"/>
        <v>0</v>
      </c>
      <c r="K148" s="337"/>
      <c r="L148" s="331"/>
      <c r="M148" s="585">
        <f t="shared" si="27"/>
        <v>0</v>
      </c>
      <c r="N148" s="585">
        <f t="shared" si="28"/>
        <v>0</v>
      </c>
      <c r="O148" s="314">
        <f t="shared" si="29"/>
        <v>0</v>
      </c>
      <c r="P148" s="336"/>
      <c r="Q148" s="326"/>
      <c r="R148" s="585">
        <f t="shared" si="30"/>
        <v>0</v>
      </c>
      <c r="S148" s="585">
        <f t="shared" si="31"/>
        <v>0</v>
      </c>
      <c r="T148" s="314">
        <f t="shared" si="32"/>
        <v>0</v>
      </c>
      <c r="U148" s="336"/>
      <c r="V148" s="326"/>
      <c r="W148" s="585">
        <f t="shared" si="33"/>
        <v>0</v>
      </c>
      <c r="X148" s="585">
        <f t="shared" si="34"/>
        <v>0</v>
      </c>
      <c r="Y148" s="314">
        <f t="shared" si="35"/>
        <v>0</v>
      </c>
    </row>
    <row r="149" spans="1:25" s="1" customFormat="1" x14ac:dyDescent="0.35">
      <c r="A149" s="51" t="s">
        <v>2023</v>
      </c>
      <c r="B149" s="40">
        <v>1746</v>
      </c>
      <c r="C149" s="17" t="s">
        <v>117</v>
      </c>
      <c r="D149" s="139" t="s">
        <v>21</v>
      </c>
      <c r="E149" s="89"/>
      <c r="F149" s="40"/>
      <c r="G149" s="729"/>
      <c r="H149" s="274">
        <f t="shared" si="24"/>
        <v>0</v>
      </c>
      <c r="I149" s="715">
        <f t="shared" si="25"/>
        <v>0</v>
      </c>
      <c r="J149" s="282">
        <f t="shared" si="26"/>
        <v>0</v>
      </c>
      <c r="K149" s="337"/>
      <c r="L149" s="331"/>
      <c r="M149" s="585">
        <f t="shared" si="27"/>
        <v>0</v>
      </c>
      <c r="N149" s="585">
        <f t="shared" si="28"/>
        <v>0</v>
      </c>
      <c r="O149" s="314">
        <f t="shared" si="29"/>
        <v>0</v>
      </c>
      <c r="P149" s="336"/>
      <c r="Q149" s="326"/>
      <c r="R149" s="585">
        <f t="shared" si="30"/>
        <v>0</v>
      </c>
      <c r="S149" s="585">
        <f t="shared" si="31"/>
        <v>0</v>
      </c>
      <c r="T149" s="314">
        <f t="shared" si="32"/>
        <v>0</v>
      </c>
      <c r="U149" s="336"/>
      <c r="V149" s="326"/>
      <c r="W149" s="585">
        <f t="shared" si="33"/>
        <v>0</v>
      </c>
      <c r="X149" s="585">
        <f t="shared" si="34"/>
        <v>0</v>
      </c>
      <c r="Y149" s="314">
        <f t="shared" si="35"/>
        <v>0</v>
      </c>
    </row>
    <row r="150" spans="1:25" s="1" customFormat="1" x14ac:dyDescent="0.35">
      <c r="A150" s="51" t="s">
        <v>2024</v>
      </c>
      <c r="B150" s="40">
        <v>1746</v>
      </c>
      <c r="C150" s="17" t="s">
        <v>118</v>
      </c>
      <c r="D150" s="139" t="s">
        <v>21</v>
      </c>
      <c r="E150" s="89"/>
      <c r="F150" s="40"/>
      <c r="G150" s="729"/>
      <c r="H150" s="274">
        <f t="shared" si="24"/>
        <v>0</v>
      </c>
      <c r="I150" s="715">
        <f t="shared" si="25"/>
        <v>0</v>
      </c>
      <c r="J150" s="282">
        <f t="shared" si="26"/>
        <v>0</v>
      </c>
      <c r="K150" s="337"/>
      <c r="L150" s="331"/>
      <c r="M150" s="585">
        <f t="shared" si="27"/>
        <v>0</v>
      </c>
      <c r="N150" s="585">
        <f t="shared" si="28"/>
        <v>0</v>
      </c>
      <c r="O150" s="314">
        <f t="shared" si="29"/>
        <v>0</v>
      </c>
      <c r="P150" s="336"/>
      <c r="Q150" s="326"/>
      <c r="R150" s="585">
        <f t="shared" si="30"/>
        <v>0</v>
      </c>
      <c r="S150" s="585">
        <f t="shared" si="31"/>
        <v>0</v>
      </c>
      <c r="T150" s="314">
        <f t="shared" si="32"/>
        <v>0</v>
      </c>
      <c r="U150" s="336"/>
      <c r="V150" s="326"/>
      <c r="W150" s="585">
        <f t="shared" si="33"/>
        <v>0</v>
      </c>
      <c r="X150" s="585">
        <f t="shared" si="34"/>
        <v>0</v>
      </c>
      <c r="Y150" s="314">
        <f t="shared" si="35"/>
        <v>0</v>
      </c>
    </row>
    <row r="151" spans="1:25" s="1" customFormat="1" x14ac:dyDescent="0.35">
      <c r="A151" s="51" t="s">
        <v>2025</v>
      </c>
      <c r="B151" s="40" t="s">
        <v>1067</v>
      </c>
      <c r="C151" s="17" t="s">
        <v>117</v>
      </c>
      <c r="D151" s="139" t="s">
        <v>21</v>
      </c>
      <c r="E151" s="89"/>
      <c r="F151" s="40"/>
      <c r="G151" s="729"/>
      <c r="H151" s="274">
        <f t="shared" ref="H151:H214" si="36">F151*E151</f>
        <v>0</v>
      </c>
      <c r="I151" s="715">
        <f t="shared" ref="I151:I214" si="37">E151*G151</f>
        <v>0</v>
      </c>
      <c r="J151" s="282">
        <f t="shared" ref="J151:J214" si="38">(E151*F151)+(E151*G151)</f>
        <v>0</v>
      </c>
      <c r="K151" s="337"/>
      <c r="L151" s="331"/>
      <c r="M151" s="585">
        <f t="shared" si="27"/>
        <v>0</v>
      </c>
      <c r="N151" s="585">
        <f t="shared" si="28"/>
        <v>0</v>
      </c>
      <c r="O151" s="314">
        <f t="shared" si="29"/>
        <v>0</v>
      </c>
      <c r="P151" s="336"/>
      <c r="Q151" s="326"/>
      <c r="R151" s="585">
        <f t="shared" si="30"/>
        <v>0</v>
      </c>
      <c r="S151" s="585">
        <f t="shared" si="31"/>
        <v>0</v>
      </c>
      <c r="T151" s="314">
        <f t="shared" si="32"/>
        <v>0</v>
      </c>
      <c r="U151" s="336"/>
      <c r="V151" s="326"/>
      <c r="W151" s="585">
        <f t="shared" si="33"/>
        <v>0</v>
      </c>
      <c r="X151" s="585">
        <f t="shared" si="34"/>
        <v>0</v>
      </c>
      <c r="Y151" s="314">
        <f t="shared" si="35"/>
        <v>0</v>
      </c>
    </row>
    <row r="152" spans="1:25" s="1" customFormat="1" x14ac:dyDescent="0.35">
      <c r="A152" s="51" t="s">
        <v>2026</v>
      </c>
      <c r="B152" s="40" t="s">
        <v>1067</v>
      </c>
      <c r="C152" s="17" t="s">
        <v>118</v>
      </c>
      <c r="D152" s="139" t="s">
        <v>21</v>
      </c>
      <c r="E152" s="89"/>
      <c r="F152" s="40"/>
      <c r="G152" s="729"/>
      <c r="H152" s="274">
        <f t="shared" si="36"/>
        <v>0</v>
      </c>
      <c r="I152" s="715">
        <f t="shared" si="37"/>
        <v>0</v>
      </c>
      <c r="J152" s="282">
        <f t="shared" si="38"/>
        <v>0</v>
      </c>
      <c r="K152" s="337"/>
      <c r="L152" s="331"/>
      <c r="M152" s="585">
        <f t="shared" si="27"/>
        <v>0</v>
      </c>
      <c r="N152" s="585">
        <f t="shared" si="28"/>
        <v>0</v>
      </c>
      <c r="O152" s="314">
        <f t="shared" si="29"/>
        <v>0</v>
      </c>
      <c r="P152" s="336"/>
      <c r="Q152" s="326"/>
      <c r="R152" s="585">
        <f t="shared" si="30"/>
        <v>0</v>
      </c>
      <c r="S152" s="585">
        <f t="shared" si="31"/>
        <v>0</v>
      </c>
      <c r="T152" s="314">
        <f t="shared" si="32"/>
        <v>0</v>
      </c>
      <c r="U152" s="336"/>
      <c r="V152" s="326"/>
      <c r="W152" s="585">
        <f t="shared" si="33"/>
        <v>0</v>
      </c>
      <c r="X152" s="585">
        <f t="shared" si="34"/>
        <v>0</v>
      </c>
      <c r="Y152" s="314">
        <f t="shared" si="35"/>
        <v>0</v>
      </c>
    </row>
    <row r="153" spans="1:25" s="1" customFormat="1" x14ac:dyDescent="0.35">
      <c r="A153" s="51" t="s">
        <v>2027</v>
      </c>
      <c r="B153" s="40" t="s">
        <v>1068</v>
      </c>
      <c r="C153" s="17" t="s">
        <v>117</v>
      </c>
      <c r="D153" s="139" t="s">
        <v>21</v>
      </c>
      <c r="E153" s="89"/>
      <c r="F153" s="40"/>
      <c r="G153" s="729"/>
      <c r="H153" s="274">
        <f t="shared" si="36"/>
        <v>0</v>
      </c>
      <c r="I153" s="715">
        <f t="shared" si="37"/>
        <v>0</v>
      </c>
      <c r="J153" s="282">
        <f t="shared" si="38"/>
        <v>0</v>
      </c>
      <c r="K153" s="337"/>
      <c r="L153" s="331"/>
      <c r="M153" s="585">
        <f t="shared" si="27"/>
        <v>0</v>
      </c>
      <c r="N153" s="585">
        <f t="shared" si="28"/>
        <v>0</v>
      </c>
      <c r="O153" s="314">
        <f t="shared" si="29"/>
        <v>0</v>
      </c>
      <c r="P153" s="336"/>
      <c r="Q153" s="326"/>
      <c r="R153" s="585">
        <f t="shared" si="30"/>
        <v>0</v>
      </c>
      <c r="S153" s="585">
        <f t="shared" si="31"/>
        <v>0</v>
      </c>
      <c r="T153" s="314">
        <f t="shared" si="32"/>
        <v>0</v>
      </c>
      <c r="U153" s="336"/>
      <c r="V153" s="326"/>
      <c r="W153" s="585">
        <f t="shared" si="33"/>
        <v>0</v>
      </c>
      <c r="X153" s="585">
        <f t="shared" si="34"/>
        <v>0</v>
      </c>
      <c r="Y153" s="314">
        <f t="shared" si="35"/>
        <v>0</v>
      </c>
    </row>
    <row r="154" spans="1:25" s="1" customFormat="1" x14ac:dyDescent="0.35">
      <c r="A154" s="51" t="s">
        <v>2028</v>
      </c>
      <c r="B154" s="40" t="s">
        <v>1068</v>
      </c>
      <c r="C154" s="17" t="s">
        <v>118</v>
      </c>
      <c r="D154" s="139" t="s">
        <v>21</v>
      </c>
      <c r="E154" s="89"/>
      <c r="F154" s="40"/>
      <c r="G154" s="729"/>
      <c r="H154" s="274">
        <f t="shared" si="36"/>
        <v>0</v>
      </c>
      <c r="I154" s="715">
        <f t="shared" si="37"/>
        <v>0</v>
      </c>
      <c r="J154" s="282">
        <f t="shared" si="38"/>
        <v>0</v>
      </c>
      <c r="K154" s="337"/>
      <c r="L154" s="331"/>
      <c r="M154" s="585">
        <f t="shared" si="27"/>
        <v>0</v>
      </c>
      <c r="N154" s="585">
        <f t="shared" si="28"/>
        <v>0</v>
      </c>
      <c r="O154" s="314">
        <f t="shared" si="29"/>
        <v>0</v>
      </c>
      <c r="P154" s="336"/>
      <c r="Q154" s="326"/>
      <c r="R154" s="585">
        <f t="shared" si="30"/>
        <v>0</v>
      </c>
      <c r="S154" s="585">
        <f t="shared" si="31"/>
        <v>0</v>
      </c>
      <c r="T154" s="314">
        <f t="shared" si="32"/>
        <v>0</v>
      </c>
      <c r="U154" s="336"/>
      <c r="V154" s="326"/>
      <c r="W154" s="585">
        <f t="shared" si="33"/>
        <v>0</v>
      </c>
      <c r="X154" s="585">
        <f t="shared" si="34"/>
        <v>0</v>
      </c>
      <c r="Y154" s="314">
        <f t="shared" si="35"/>
        <v>0</v>
      </c>
    </row>
    <row r="155" spans="1:25" s="1" customFormat="1" ht="31" collapsed="1" x14ac:dyDescent="0.35">
      <c r="A155" s="51" t="s">
        <v>2029</v>
      </c>
      <c r="B155" s="40">
        <v>1747</v>
      </c>
      <c r="C155" s="17" t="s">
        <v>1069</v>
      </c>
      <c r="D155" s="139" t="s">
        <v>21</v>
      </c>
      <c r="E155" s="89"/>
      <c r="F155" s="40"/>
      <c r="G155" s="729"/>
      <c r="H155" s="274">
        <f t="shared" si="36"/>
        <v>0</v>
      </c>
      <c r="I155" s="715">
        <f t="shared" si="37"/>
        <v>0</v>
      </c>
      <c r="J155" s="282">
        <f t="shared" si="38"/>
        <v>0</v>
      </c>
      <c r="K155" s="337"/>
      <c r="L155" s="331"/>
      <c r="M155" s="585">
        <f t="shared" si="27"/>
        <v>0</v>
      </c>
      <c r="N155" s="585">
        <f t="shared" si="28"/>
        <v>0</v>
      </c>
      <c r="O155" s="314">
        <f t="shared" si="29"/>
        <v>0</v>
      </c>
      <c r="P155" s="336"/>
      <c r="Q155" s="326"/>
      <c r="R155" s="585">
        <f t="shared" si="30"/>
        <v>0</v>
      </c>
      <c r="S155" s="585">
        <f t="shared" si="31"/>
        <v>0</v>
      </c>
      <c r="T155" s="314">
        <f t="shared" si="32"/>
        <v>0</v>
      </c>
      <c r="U155" s="336"/>
      <c r="V155" s="326"/>
      <c r="W155" s="585">
        <f t="shared" si="33"/>
        <v>0</v>
      </c>
      <c r="X155" s="585">
        <f t="shared" si="34"/>
        <v>0</v>
      </c>
      <c r="Y155" s="314">
        <f t="shared" si="35"/>
        <v>0</v>
      </c>
    </row>
    <row r="156" spans="1:25" s="1" customFormat="1" ht="31" x14ac:dyDescent="0.35">
      <c r="A156" s="51" t="s">
        <v>2030</v>
      </c>
      <c r="B156" s="40">
        <v>1747</v>
      </c>
      <c r="C156" s="17" t="s">
        <v>1070</v>
      </c>
      <c r="D156" s="139" t="s">
        <v>21</v>
      </c>
      <c r="E156" s="89"/>
      <c r="F156" s="40"/>
      <c r="G156" s="729"/>
      <c r="H156" s="274">
        <f t="shared" si="36"/>
        <v>0</v>
      </c>
      <c r="I156" s="715">
        <f t="shared" si="37"/>
        <v>0</v>
      </c>
      <c r="J156" s="282">
        <f t="shared" si="38"/>
        <v>0</v>
      </c>
      <c r="K156" s="337"/>
      <c r="L156" s="331"/>
      <c r="M156" s="585">
        <f t="shared" si="27"/>
        <v>0</v>
      </c>
      <c r="N156" s="585">
        <f t="shared" si="28"/>
        <v>0</v>
      </c>
      <c r="O156" s="314">
        <f t="shared" si="29"/>
        <v>0</v>
      </c>
      <c r="P156" s="336"/>
      <c r="Q156" s="326"/>
      <c r="R156" s="585">
        <f t="shared" si="30"/>
        <v>0</v>
      </c>
      <c r="S156" s="585">
        <f t="shared" si="31"/>
        <v>0</v>
      </c>
      <c r="T156" s="314">
        <f t="shared" si="32"/>
        <v>0</v>
      </c>
      <c r="U156" s="336"/>
      <c r="V156" s="326"/>
      <c r="W156" s="585">
        <f t="shared" si="33"/>
        <v>0</v>
      </c>
      <c r="X156" s="585">
        <f t="shared" si="34"/>
        <v>0</v>
      </c>
      <c r="Y156" s="314">
        <f t="shared" si="35"/>
        <v>0</v>
      </c>
    </row>
    <row r="157" spans="1:25" s="1" customFormat="1" ht="31" collapsed="1" x14ac:dyDescent="0.35">
      <c r="A157" s="51" t="s">
        <v>2031</v>
      </c>
      <c r="B157" s="40">
        <v>1747</v>
      </c>
      <c r="C157" s="17" t="s">
        <v>1071</v>
      </c>
      <c r="D157" s="139" t="s">
        <v>21</v>
      </c>
      <c r="E157" s="89"/>
      <c r="F157" s="40"/>
      <c r="G157" s="729"/>
      <c r="H157" s="274">
        <f t="shared" si="36"/>
        <v>0</v>
      </c>
      <c r="I157" s="715">
        <f t="shared" si="37"/>
        <v>0</v>
      </c>
      <c r="J157" s="282">
        <f t="shared" si="38"/>
        <v>0</v>
      </c>
      <c r="K157" s="337"/>
      <c r="L157" s="331"/>
      <c r="M157" s="585">
        <f t="shared" si="27"/>
        <v>0</v>
      </c>
      <c r="N157" s="585">
        <f t="shared" si="28"/>
        <v>0</v>
      </c>
      <c r="O157" s="314">
        <f t="shared" si="29"/>
        <v>0</v>
      </c>
      <c r="P157" s="336"/>
      <c r="Q157" s="326"/>
      <c r="R157" s="585">
        <f t="shared" si="30"/>
        <v>0</v>
      </c>
      <c r="S157" s="585">
        <f t="shared" si="31"/>
        <v>0</v>
      </c>
      <c r="T157" s="314">
        <f t="shared" si="32"/>
        <v>0</v>
      </c>
      <c r="U157" s="336"/>
      <c r="V157" s="326"/>
      <c r="W157" s="585">
        <f t="shared" si="33"/>
        <v>0</v>
      </c>
      <c r="X157" s="585">
        <f t="shared" si="34"/>
        <v>0</v>
      </c>
      <c r="Y157" s="314">
        <f t="shared" si="35"/>
        <v>0</v>
      </c>
    </row>
    <row r="158" spans="1:25" s="1" customFormat="1" ht="31" x14ac:dyDescent="0.35">
      <c r="A158" s="51" t="s">
        <v>2032</v>
      </c>
      <c r="B158" s="40">
        <v>1747</v>
      </c>
      <c r="C158" s="17" t="s">
        <v>1072</v>
      </c>
      <c r="D158" s="139" t="s">
        <v>21</v>
      </c>
      <c r="E158" s="89"/>
      <c r="F158" s="40"/>
      <c r="G158" s="729"/>
      <c r="H158" s="274">
        <f t="shared" si="36"/>
        <v>0</v>
      </c>
      <c r="I158" s="715">
        <f t="shared" si="37"/>
        <v>0</v>
      </c>
      <c r="J158" s="282">
        <f t="shared" si="38"/>
        <v>0</v>
      </c>
      <c r="K158" s="337"/>
      <c r="L158" s="331"/>
      <c r="M158" s="585">
        <f t="shared" si="27"/>
        <v>0</v>
      </c>
      <c r="N158" s="585">
        <f t="shared" si="28"/>
        <v>0</v>
      </c>
      <c r="O158" s="314">
        <f t="shared" si="29"/>
        <v>0</v>
      </c>
      <c r="P158" s="336"/>
      <c r="Q158" s="326"/>
      <c r="R158" s="585">
        <f t="shared" si="30"/>
        <v>0</v>
      </c>
      <c r="S158" s="585">
        <f t="shared" si="31"/>
        <v>0</v>
      </c>
      <c r="T158" s="314">
        <f t="shared" si="32"/>
        <v>0</v>
      </c>
      <c r="U158" s="336"/>
      <c r="V158" s="326"/>
      <c r="W158" s="585">
        <f t="shared" si="33"/>
        <v>0</v>
      </c>
      <c r="X158" s="585">
        <f t="shared" si="34"/>
        <v>0</v>
      </c>
      <c r="Y158" s="314">
        <f t="shared" si="35"/>
        <v>0</v>
      </c>
    </row>
    <row r="159" spans="1:25" s="1" customFormat="1" collapsed="1" x14ac:dyDescent="0.35">
      <c r="A159" s="51" t="s">
        <v>2033</v>
      </c>
      <c r="B159" s="40" t="s">
        <v>1040</v>
      </c>
      <c r="C159" s="17" t="s">
        <v>119</v>
      </c>
      <c r="D159" s="139" t="s">
        <v>21</v>
      </c>
      <c r="E159" s="89"/>
      <c r="F159" s="40"/>
      <c r="G159" s="729"/>
      <c r="H159" s="274">
        <f t="shared" si="36"/>
        <v>0</v>
      </c>
      <c r="I159" s="715">
        <f t="shared" si="37"/>
        <v>0</v>
      </c>
      <c r="J159" s="282">
        <f t="shared" si="38"/>
        <v>0</v>
      </c>
      <c r="K159" s="337"/>
      <c r="L159" s="331"/>
      <c r="M159" s="585">
        <f t="shared" si="27"/>
        <v>0</v>
      </c>
      <c r="N159" s="585">
        <f t="shared" si="28"/>
        <v>0</v>
      </c>
      <c r="O159" s="314">
        <f t="shared" si="29"/>
        <v>0</v>
      </c>
      <c r="P159" s="336"/>
      <c r="Q159" s="326"/>
      <c r="R159" s="585">
        <f t="shared" si="30"/>
        <v>0</v>
      </c>
      <c r="S159" s="585">
        <f t="shared" si="31"/>
        <v>0</v>
      </c>
      <c r="T159" s="314">
        <f t="shared" si="32"/>
        <v>0</v>
      </c>
      <c r="U159" s="336"/>
      <c r="V159" s="326"/>
      <c r="W159" s="585">
        <f t="shared" si="33"/>
        <v>0</v>
      </c>
      <c r="X159" s="585">
        <f t="shared" si="34"/>
        <v>0</v>
      </c>
      <c r="Y159" s="314">
        <f t="shared" si="35"/>
        <v>0</v>
      </c>
    </row>
    <row r="160" spans="1:25" s="1" customFormat="1" x14ac:dyDescent="0.35">
      <c r="A160" s="51" t="s">
        <v>2034</v>
      </c>
      <c r="B160" s="40" t="s">
        <v>1040</v>
      </c>
      <c r="C160" s="17" t="s">
        <v>120</v>
      </c>
      <c r="D160" s="139" t="s">
        <v>21</v>
      </c>
      <c r="E160" s="89"/>
      <c r="F160" s="40"/>
      <c r="G160" s="729"/>
      <c r="H160" s="274">
        <f t="shared" si="36"/>
        <v>0</v>
      </c>
      <c r="I160" s="715">
        <f t="shared" si="37"/>
        <v>0</v>
      </c>
      <c r="J160" s="282">
        <f t="shared" si="38"/>
        <v>0</v>
      </c>
      <c r="K160" s="337"/>
      <c r="L160" s="331"/>
      <c r="M160" s="585">
        <f t="shared" si="27"/>
        <v>0</v>
      </c>
      <c r="N160" s="585">
        <f t="shared" si="28"/>
        <v>0</v>
      </c>
      <c r="O160" s="314">
        <f t="shared" si="29"/>
        <v>0</v>
      </c>
      <c r="P160" s="336"/>
      <c r="Q160" s="326"/>
      <c r="R160" s="585">
        <f t="shared" si="30"/>
        <v>0</v>
      </c>
      <c r="S160" s="585">
        <f t="shared" si="31"/>
        <v>0</v>
      </c>
      <c r="T160" s="314">
        <f t="shared" si="32"/>
        <v>0</v>
      </c>
      <c r="U160" s="336"/>
      <c r="V160" s="326"/>
      <c r="W160" s="585">
        <f t="shared" si="33"/>
        <v>0</v>
      </c>
      <c r="X160" s="585">
        <f t="shared" si="34"/>
        <v>0</v>
      </c>
      <c r="Y160" s="314">
        <f t="shared" si="35"/>
        <v>0</v>
      </c>
    </row>
    <row r="161" spans="1:25" s="1" customFormat="1" ht="31" collapsed="1" x14ac:dyDescent="0.35">
      <c r="A161" s="51" t="s">
        <v>2035</v>
      </c>
      <c r="B161" s="40">
        <v>1748</v>
      </c>
      <c r="C161" s="17" t="s">
        <v>121</v>
      </c>
      <c r="D161" s="139" t="s">
        <v>21</v>
      </c>
      <c r="E161" s="89"/>
      <c r="F161" s="40"/>
      <c r="G161" s="729"/>
      <c r="H161" s="274">
        <f t="shared" si="36"/>
        <v>0</v>
      </c>
      <c r="I161" s="715">
        <f t="shared" si="37"/>
        <v>0</v>
      </c>
      <c r="J161" s="282">
        <f t="shared" si="38"/>
        <v>0</v>
      </c>
      <c r="K161" s="337"/>
      <c r="L161" s="331"/>
      <c r="M161" s="585">
        <f t="shared" si="27"/>
        <v>0</v>
      </c>
      <c r="N161" s="585">
        <f t="shared" si="28"/>
        <v>0</v>
      </c>
      <c r="O161" s="314">
        <f t="shared" si="29"/>
        <v>0</v>
      </c>
      <c r="P161" s="336"/>
      <c r="Q161" s="326"/>
      <c r="R161" s="585">
        <f t="shared" si="30"/>
        <v>0</v>
      </c>
      <c r="S161" s="585">
        <f t="shared" si="31"/>
        <v>0</v>
      </c>
      <c r="T161" s="314">
        <f t="shared" si="32"/>
        <v>0</v>
      </c>
      <c r="U161" s="336"/>
      <c r="V161" s="326"/>
      <c r="W161" s="585">
        <f t="shared" si="33"/>
        <v>0</v>
      </c>
      <c r="X161" s="585">
        <f t="shared" si="34"/>
        <v>0</v>
      </c>
      <c r="Y161" s="314">
        <f t="shared" si="35"/>
        <v>0</v>
      </c>
    </row>
    <row r="162" spans="1:25" s="1" customFormat="1" ht="31" x14ac:dyDescent="0.35">
      <c r="A162" s="51" t="s">
        <v>2036</v>
      </c>
      <c r="B162" s="40">
        <v>1748</v>
      </c>
      <c r="C162" s="17" t="s">
        <v>122</v>
      </c>
      <c r="D162" s="139" t="s">
        <v>21</v>
      </c>
      <c r="E162" s="89"/>
      <c r="F162" s="40"/>
      <c r="G162" s="729"/>
      <c r="H162" s="274">
        <f t="shared" si="36"/>
        <v>0</v>
      </c>
      <c r="I162" s="715">
        <f t="shared" si="37"/>
        <v>0</v>
      </c>
      <c r="J162" s="282">
        <f t="shared" si="38"/>
        <v>0</v>
      </c>
      <c r="K162" s="337"/>
      <c r="L162" s="331"/>
      <c r="M162" s="585">
        <f t="shared" si="27"/>
        <v>0</v>
      </c>
      <c r="N162" s="585">
        <f t="shared" si="28"/>
        <v>0</v>
      </c>
      <c r="O162" s="314">
        <f t="shared" si="29"/>
        <v>0</v>
      </c>
      <c r="P162" s="336"/>
      <c r="Q162" s="326"/>
      <c r="R162" s="585">
        <f t="shared" si="30"/>
        <v>0</v>
      </c>
      <c r="S162" s="585">
        <f t="shared" si="31"/>
        <v>0</v>
      </c>
      <c r="T162" s="314">
        <f t="shared" si="32"/>
        <v>0</v>
      </c>
      <c r="U162" s="336"/>
      <c r="V162" s="326"/>
      <c r="W162" s="585">
        <f t="shared" si="33"/>
        <v>0</v>
      </c>
      <c r="X162" s="585">
        <f t="shared" si="34"/>
        <v>0</v>
      </c>
      <c r="Y162" s="314">
        <f t="shared" si="35"/>
        <v>0</v>
      </c>
    </row>
    <row r="163" spans="1:25" s="1" customFormat="1" ht="31" collapsed="1" x14ac:dyDescent="0.35">
      <c r="A163" s="51" t="s">
        <v>2037</v>
      </c>
      <c r="B163" s="40" t="s">
        <v>1073</v>
      </c>
      <c r="C163" s="17" t="s">
        <v>1076</v>
      </c>
      <c r="D163" s="139" t="s">
        <v>21</v>
      </c>
      <c r="E163" s="89"/>
      <c r="F163" s="40"/>
      <c r="G163" s="729"/>
      <c r="H163" s="274">
        <f t="shared" si="36"/>
        <v>0</v>
      </c>
      <c r="I163" s="715">
        <f t="shared" si="37"/>
        <v>0</v>
      </c>
      <c r="J163" s="282">
        <f t="shared" si="38"/>
        <v>0</v>
      </c>
      <c r="K163" s="337"/>
      <c r="L163" s="331"/>
      <c r="M163" s="585">
        <f t="shared" si="27"/>
        <v>0</v>
      </c>
      <c r="N163" s="585">
        <f t="shared" si="28"/>
        <v>0</v>
      </c>
      <c r="O163" s="314">
        <f t="shared" si="29"/>
        <v>0</v>
      </c>
      <c r="P163" s="336"/>
      <c r="Q163" s="326"/>
      <c r="R163" s="585">
        <f t="shared" si="30"/>
        <v>0</v>
      </c>
      <c r="S163" s="585">
        <f t="shared" si="31"/>
        <v>0</v>
      </c>
      <c r="T163" s="314">
        <f t="shared" si="32"/>
        <v>0</v>
      </c>
      <c r="U163" s="336"/>
      <c r="V163" s="326"/>
      <c r="W163" s="585">
        <f t="shared" si="33"/>
        <v>0</v>
      </c>
      <c r="X163" s="585">
        <f t="shared" si="34"/>
        <v>0</v>
      </c>
      <c r="Y163" s="314">
        <f t="shared" si="35"/>
        <v>0</v>
      </c>
    </row>
    <row r="164" spans="1:25" s="1" customFormat="1" ht="31" x14ac:dyDescent="0.35">
      <c r="A164" s="51" t="s">
        <v>2038</v>
      </c>
      <c r="B164" s="40" t="s">
        <v>1073</v>
      </c>
      <c r="C164" s="17" t="s">
        <v>1077</v>
      </c>
      <c r="D164" s="139" t="s">
        <v>21</v>
      </c>
      <c r="E164" s="89"/>
      <c r="F164" s="40"/>
      <c r="G164" s="729"/>
      <c r="H164" s="274">
        <f t="shared" si="36"/>
        <v>0</v>
      </c>
      <c r="I164" s="715">
        <f t="shared" si="37"/>
        <v>0</v>
      </c>
      <c r="J164" s="282">
        <f t="shared" si="38"/>
        <v>0</v>
      </c>
      <c r="K164" s="337"/>
      <c r="L164" s="331"/>
      <c r="M164" s="585">
        <f t="shared" si="27"/>
        <v>0</v>
      </c>
      <c r="N164" s="585">
        <f t="shared" si="28"/>
        <v>0</v>
      </c>
      <c r="O164" s="314">
        <f t="shared" si="29"/>
        <v>0</v>
      </c>
      <c r="P164" s="336"/>
      <c r="Q164" s="326"/>
      <c r="R164" s="585">
        <f t="shared" si="30"/>
        <v>0</v>
      </c>
      <c r="S164" s="585">
        <f t="shared" si="31"/>
        <v>0</v>
      </c>
      <c r="T164" s="314">
        <f t="shared" si="32"/>
        <v>0</v>
      </c>
      <c r="U164" s="336"/>
      <c r="V164" s="326"/>
      <c r="W164" s="585">
        <f t="shared" si="33"/>
        <v>0</v>
      </c>
      <c r="X164" s="585">
        <f t="shared" si="34"/>
        <v>0</v>
      </c>
      <c r="Y164" s="314">
        <f t="shared" si="35"/>
        <v>0</v>
      </c>
    </row>
    <row r="165" spans="1:25" s="1" customFormat="1" ht="31" collapsed="1" x14ac:dyDescent="0.35">
      <c r="A165" s="51" t="s">
        <v>2039</v>
      </c>
      <c r="B165" s="40" t="s">
        <v>1074</v>
      </c>
      <c r="C165" s="17" t="s">
        <v>1078</v>
      </c>
      <c r="D165" s="139" t="s">
        <v>21</v>
      </c>
      <c r="E165" s="89"/>
      <c r="F165" s="40"/>
      <c r="G165" s="729"/>
      <c r="H165" s="274">
        <f t="shared" si="36"/>
        <v>0</v>
      </c>
      <c r="I165" s="715">
        <f t="shared" si="37"/>
        <v>0</v>
      </c>
      <c r="J165" s="282">
        <f t="shared" si="38"/>
        <v>0</v>
      </c>
      <c r="K165" s="337"/>
      <c r="L165" s="331"/>
      <c r="M165" s="585">
        <f t="shared" si="27"/>
        <v>0</v>
      </c>
      <c r="N165" s="585">
        <f t="shared" si="28"/>
        <v>0</v>
      </c>
      <c r="O165" s="314">
        <f t="shared" si="29"/>
        <v>0</v>
      </c>
      <c r="P165" s="336"/>
      <c r="Q165" s="326"/>
      <c r="R165" s="585">
        <f t="shared" si="30"/>
        <v>0</v>
      </c>
      <c r="S165" s="585">
        <f t="shared" si="31"/>
        <v>0</v>
      </c>
      <c r="T165" s="314">
        <f t="shared" si="32"/>
        <v>0</v>
      </c>
      <c r="U165" s="336"/>
      <c r="V165" s="326"/>
      <c r="W165" s="585">
        <f t="shared" si="33"/>
        <v>0</v>
      </c>
      <c r="X165" s="585">
        <f t="shared" si="34"/>
        <v>0</v>
      </c>
      <c r="Y165" s="314">
        <f t="shared" si="35"/>
        <v>0</v>
      </c>
    </row>
    <row r="166" spans="1:25" s="1" customFormat="1" ht="31" x14ac:dyDescent="0.35">
      <c r="A166" s="51" t="s">
        <v>2040</v>
      </c>
      <c r="B166" s="40" t="s">
        <v>1074</v>
      </c>
      <c r="C166" s="17" t="s">
        <v>1079</v>
      </c>
      <c r="D166" s="139" t="s">
        <v>21</v>
      </c>
      <c r="E166" s="89"/>
      <c r="F166" s="40"/>
      <c r="G166" s="729"/>
      <c r="H166" s="274">
        <f t="shared" si="36"/>
        <v>0</v>
      </c>
      <c r="I166" s="715">
        <f t="shared" si="37"/>
        <v>0</v>
      </c>
      <c r="J166" s="282">
        <f t="shared" si="38"/>
        <v>0</v>
      </c>
      <c r="K166" s="337"/>
      <c r="L166" s="331"/>
      <c r="M166" s="585">
        <f t="shared" si="27"/>
        <v>0</v>
      </c>
      <c r="N166" s="585">
        <f t="shared" si="28"/>
        <v>0</v>
      </c>
      <c r="O166" s="314">
        <f t="shared" si="29"/>
        <v>0</v>
      </c>
      <c r="P166" s="336"/>
      <c r="Q166" s="326"/>
      <c r="R166" s="585">
        <f t="shared" si="30"/>
        <v>0</v>
      </c>
      <c r="S166" s="585">
        <f t="shared" si="31"/>
        <v>0</v>
      </c>
      <c r="T166" s="314">
        <f t="shared" si="32"/>
        <v>0</v>
      </c>
      <c r="U166" s="336"/>
      <c r="V166" s="326"/>
      <c r="W166" s="585">
        <f t="shared" si="33"/>
        <v>0</v>
      </c>
      <c r="X166" s="585">
        <f t="shared" si="34"/>
        <v>0</v>
      </c>
      <c r="Y166" s="314">
        <f t="shared" si="35"/>
        <v>0</v>
      </c>
    </row>
    <row r="167" spans="1:25" s="1" customFormat="1" ht="31" collapsed="1" x14ac:dyDescent="0.35">
      <c r="A167" s="51" t="s">
        <v>2041</v>
      </c>
      <c r="B167" s="40" t="s">
        <v>1075</v>
      </c>
      <c r="C167" s="17" t="s">
        <v>1080</v>
      </c>
      <c r="D167" s="139" t="s">
        <v>21</v>
      </c>
      <c r="E167" s="89"/>
      <c r="F167" s="40"/>
      <c r="G167" s="729"/>
      <c r="H167" s="274">
        <f t="shared" si="36"/>
        <v>0</v>
      </c>
      <c r="I167" s="715">
        <f t="shared" si="37"/>
        <v>0</v>
      </c>
      <c r="J167" s="282">
        <f t="shared" si="38"/>
        <v>0</v>
      </c>
      <c r="K167" s="337"/>
      <c r="L167" s="331"/>
      <c r="M167" s="585">
        <f t="shared" si="27"/>
        <v>0</v>
      </c>
      <c r="N167" s="585">
        <f t="shared" si="28"/>
        <v>0</v>
      </c>
      <c r="O167" s="314">
        <f t="shared" si="29"/>
        <v>0</v>
      </c>
      <c r="P167" s="336"/>
      <c r="Q167" s="326"/>
      <c r="R167" s="585">
        <f t="shared" si="30"/>
        <v>0</v>
      </c>
      <c r="S167" s="585">
        <f t="shared" si="31"/>
        <v>0</v>
      </c>
      <c r="T167" s="314">
        <f t="shared" si="32"/>
        <v>0</v>
      </c>
      <c r="U167" s="336"/>
      <c r="V167" s="326"/>
      <c r="W167" s="585">
        <f t="shared" si="33"/>
        <v>0</v>
      </c>
      <c r="X167" s="585">
        <f t="shared" si="34"/>
        <v>0</v>
      </c>
      <c r="Y167" s="314">
        <f t="shared" si="35"/>
        <v>0</v>
      </c>
    </row>
    <row r="168" spans="1:25" s="1" customFormat="1" ht="31" x14ac:dyDescent="0.35">
      <c r="A168" s="51" t="s">
        <v>2042</v>
      </c>
      <c r="B168" s="40" t="s">
        <v>1075</v>
      </c>
      <c r="C168" s="17" t="s">
        <v>1081</v>
      </c>
      <c r="D168" s="139" t="s">
        <v>21</v>
      </c>
      <c r="E168" s="89"/>
      <c r="F168" s="40"/>
      <c r="G168" s="729"/>
      <c r="H168" s="274">
        <f t="shared" si="36"/>
        <v>0</v>
      </c>
      <c r="I168" s="715">
        <f t="shared" si="37"/>
        <v>0</v>
      </c>
      <c r="J168" s="282">
        <f t="shared" si="38"/>
        <v>0</v>
      </c>
      <c r="K168" s="337"/>
      <c r="L168" s="331"/>
      <c r="M168" s="585">
        <f t="shared" si="27"/>
        <v>0</v>
      </c>
      <c r="N168" s="585">
        <f t="shared" si="28"/>
        <v>0</v>
      </c>
      <c r="O168" s="314">
        <f t="shared" si="29"/>
        <v>0</v>
      </c>
      <c r="P168" s="336"/>
      <c r="Q168" s="326"/>
      <c r="R168" s="585">
        <f t="shared" si="30"/>
        <v>0</v>
      </c>
      <c r="S168" s="585">
        <f t="shared" si="31"/>
        <v>0</v>
      </c>
      <c r="T168" s="314">
        <f t="shared" si="32"/>
        <v>0</v>
      </c>
      <c r="U168" s="336"/>
      <c r="V168" s="326"/>
      <c r="W168" s="585">
        <f t="shared" si="33"/>
        <v>0</v>
      </c>
      <c r="X168" s="585">
        <f t="shared" si="34"/>
        <v>0</v>
      </c>
      <c r="Y168" s="314">
        <f t="shared" si="35"/>
        <v>0</v>
      </c>
    </row>
    <row r="169" spans="1:25" s="1" customFormat="1" collapsed="1" x14ac:dyDescent="0.35">
      <c r="A169" s="51" t="s">
        <v>2043</v>
      </c>
      <c r="B169" s="40">
        <v>1749</v>
      </c>
      <c r="C169" s="17" t="s">
        <v>123</v>
      </c>
      <c r="D169" s="139" t="s">
        <v>21</v>
      </c>
      <c r="E169" s="89"/>
      <c r="F169" s="40"/>
      <c r="G169" s="729"/>
      <c r="H169" s="274">
        <f t="shared" si="36"/>
        <v>0</v>
      </c>
      <c r="I169" s="715">
        <f t="shared" si="37"/>
        <v>0</v>
      </c>
      <c r="J169" s="282">
        <f t="shared" si="38"/>
        <v>0</v>
      </c>
      <c r="K169" s="337"/>
      <c r="L169" s="331"/>
      <c r="M169" s="585">
        <f t="shared" si="27"/>
        <v>0</v>
      </c>
      <c r="N169" s="585">
        <f t="shared" si="28"/>
        <v>0</v>
      </c>
      <c r="O169" s="314">
        <f t="shared" si="29"/>
        <v>0</v>
      </c>
      <c r="P169" s="336"/>
      <c r="Q169" s="326"/>
      <c r="R169" s="585">
        <f t="shared" si="30"/>
        <v>0</v>
      </c>
      <c r="S169" s="585">
        <f t="shared" si="31"/>
        <v>0</v>
      </c>
      <c r="T169" s="314">
        <f t="shared" si="32"/>
        <v>0</v>
      </c>
      <c r="U169" s="336"/>
      <c r="V169" s="326"/>
      <c r="W169" s="585">
        <f t="shared" si="33"/>
        <v>0</v>
      </c>
      <c r="X169" s="585">
        <f t="shared" si="34"/>
        <v>0</v>
      </c>
      <c r="Y169" s="314">
        <f t="shared" si="35"/>
        <v>0</v>
      </c>
    </row>
    <row r="170" spans="1:25" s="1" customFormat="1" x14ac:dyDescent="0.35">
      <c r="A170" s="51" t="s">
        <v>2044</v>
      </c>
      <c r="B170" s="40">
        <v>1749</v>
      </c>
      <c r="C170" s="17" t="s">
        <v>124</v>
      </c>
      <c r="D170" s="139" t="s">
        <v>21</v>
      </c>
      <c r="E170" s="89"/>
      <c r="F170" s="40"/>
      <c r="G170" s="729"/>
      <c r="H170" s="274">
        <f t="shared" si="36"/>
        <v>0</v>
      </c>
      <c r="I170" s="715">
        <f t="shared" si="37"/>
        <v>0</v>
      </c>
      <c r="J170" s="282">
        <f t="shared" si="38"/>
        <v>0</v>
      </c>
      <c r="K170" s="337"/>
      <c r="L170" s="331"/>
      <c r="M170" s="585">
        <f t="shared" si="27"/>
        <v>0</v>
      </c>
      <c r="N170" s="585">
        <f t="shared" si="28"/>
        <v>0</v>
      </c>
      <c r="O170" s="314">
        <f t="shared" si="29"/>
        <v>0</v>
      </c>
      <c r="P170" s="336"/>
      <c r="Q170" s="326"/>
      <c r="R170" s="585">
        <f t="shared" si="30"/>
        <v>0</v>
      </c>
      <c r="S170" s="585">
        <f t="shared" si="31"/>
        <v>0</v>
      </c>
      <c r="T170" s="314">
        <f t="shared" si="32"/>
        <v>0</v>
      </c>
      <c r="U170" s="336"/>
      <c r="V170" s="326"/>
      <c r="W170" s="585">
        <f t="shared" si="33"/>
        <v>0</v>
      </c>
      <c r="X170" s="585">
        <f t="shared" si="34"/>
        <v>0</v>
      </c>
      <c r="Y170" s="314">
        <f t="shared" si="35"/>
        <v>0</v>
      </c>
    </row>
    <row r="171" spans="1:25" s="1" customFormat="1" collapsed="1" x14ac:dyDescent="0.35">
      <c r="A171" s="51" t="s">
        <v>2045</v>
      </c>
      <c r="B171" s="40" t="s">
        <v>1082</v>
      </c>
      <c r="C171" s="17" t="s">
        <v>123</v>
      </c>
      <c r="D171" s="139" t="s">
        <v>21</v>
      </c>
      <c r="E171" s="89"/>
      <c r="F171" s="40"/>
      <c r="G171" s="729"/>
      <c r="H171" s="274">
        <f t="shared" si="36"/>
        <v>0</v>
      </c>
      <c r="I171" s="715">
        <f t="shared" si="37"/>
        <v>0</v>
      </c>
      <c r="J171" s="282">
        <f t="shared" si="38"/>
        <v>0</v>
      </c>
      <c r="K171" s="337"/>
      <c r="L171" s="331"/>
      <c r="M171" s="585">
        <f t="shared" si="27"/>
        <v>0</v>
      </c>
      <c r="N171" s="585">
        <f t="shared" si="28"/>
        <v>0</v>
      </c>
      <c r="O171" s="314">
        <f t="shared" si="29"/>
        <v>0</v>
      </c>
      <c r="P171" s="336"/>
      <c r="Q171" s="326"/>
      <c r="R171" s="585">
        <f t="shared" si="30"/>
        <v>0</v>
      </c>
      <c r="S171" s="585">
        <f t="shared" si="31"/>
        <v>0</v>
      </c>
      <c r="T171" s="314">
        <f t="shared" si="32"/>
        <v>0</v>
      </c>
      <c r="U171" s="336"/>
      <c r="V171" s="326"/>
      <c r="W171" s="585">
        <f t="shared" si="33"/>
        <v>0</v>
      </c>
      <c r="X171" s="585">
        <f t="shared" si="34"/>
        <v>0</v>
      </c>
      <c r="Y171" s="314">
        <f t="shared" si="35"/>
        <v>0</v>
      </c>
    </row>
    <row r="172" spans="1:25" s="1" customFormat="1" x14ac:dyDescent="0.35">
      <c r="A172" s="51" t="s">
        <v>2046</v>
      </c>
      <c r="B172" s="40" t="s">
        <v>1082</v>
      </c>
      <c r="C172" s="17" t="s">
        <v>124</v>
      </c>
      <c r="D172" s="139" t="s">
        <v>21</v>
      </c>
      <c r="E172" s="89"/>
      <c r="F172" s="40"/>
      <c r="G172" s="729"/>
      <c r="H172" s="274">
        <f t="shared" si="36"/>
        <v>0</v>
      </c>
      <c r="I172" s="715">
        <f t="shared" si="37"/>
        <v>0</v>
      </c>
      <c r="J172" s="282">
        <f t="shared" si="38"/>
        <v>0</v>
      </c>
      <c r="K172" s="337"/>
      <c r="L172" s="331"/>
      <c r="M172" s="585">
        <f t="shared" si="27"/>
        <v>0</v>
      </c>
      <c r="N172" s="585">
        <f t="shared" si="28"/>
        <v>0</v>
      </c>
      <c r="O172" s="314">
        <f t="shared" si="29"/>
        <v>0</v>
      </c>
      <c r="P172" s="336"/>
      <c r="Q172" s="326"/>
      <c r="R172" s="585">
        <f t="shared" si="30"/>
        <v>0</v>
      </c>
      <c r="S172" s="585">
        <f t="shared" si="31"/>
        <v>0</v>
      </c>
      <c r="T172" s="314">
        <f t="shared" si="32"/>
        <v>0</v>
      </c>
      <c r="U172" s="336"/>
      <c r="V172" s="326"/>
      <c r="W172" s="585">
        <f t="shared" si="33"/>
        <v>0</v>
      </c>
      <c r="X172" s="585">
        <f t="shared" si="34"/>
        <v>0</v>
      </c>
      <c r="Y172" s="314">
        <f t="shared" si="35"/>
        <v>0</v>
      </c>
    </row>
    <row r="173" spans="1:25" s="1" customFormat="1" collapsed="1" x14ac:dyDescent="0.35">
      <c r="A173" s="51" t="s">
        <v>2047</v>
      </c>
      <c r="B173" s="40">
        <v>1750</v>
      </c>
      <c r="C173" s="17" t="s">
        <v>137</v>
      </c>
      <c r="D173" s="139" t="s">
        <v>21</v>
      </c>
      <c r="E173" s="89"/>
      <c r="F173" s="40"/>
      <c r="G173" s="729"/>
      <c r="H173" s="274">
        <f t="shared" si="36"/>
        <v>0</v>
      </c>
      <c r="I173" s="715">
        <f t="shared" si="37"/>
        <v>0</v>
      </c>
      <c r="J173" s="282">
        <f t="shared" si="38"/>
        <v>0</v>
      </c>
      <c r="K173" s="337"/>
      <c r="L173" s="331"/>
      <c r="M173" s="585">
        <f t="shared" si="27"/>
        <v>0</v>
      </c>
      <c r="N173" s="585">
        <f t="shared" si="28"/>
        <v>0</v>
      </c>
      <c r="O173" s="314">
        <f t="shared" si="29"/>
        <v>0</v>
      </c>
      <c r="P173" s="336"/>
      <c r="Q173" s="326"/>
      <c r="R173" s="585">
        <f t="shared" si="30"/>
        <v>0</v>
      </c>
      <c r="S173" s="585">
        <f t="shared" si="31"/>
        <v>0</v>
      </c>
      <c r="T173" s="314">
        <f t="shared" si="32"/>
        <v>0</v>
      </c>
      <c r="U173" s="336"/>
      <c r="V173" s="326"/>
      <c r="W173" s="585">
        <f t="shared" si="33"/>
        <v>0</v>
      </c>
      <c r="X173" s="585">
        <f t="shared" si="34"/>
        <v>0</v>
      </c>
      <c r="Y173" s="314">
        <f t="shared" si="35"/>
        <v>0</v>
      </c>
    </row>
    <row r="174" spans="1:25" s="1" customFormat="1" ht="31" x14ac:dyDescent="0.35">
      <c r="A174" s="51" t="s">
        <v>2048</v>
      </c>
      <c r="B174" s="40">
        <v>1750</v>
      </c>
      <c r="C174" s="17" t="s">
        <v>138</v>
      </c>
      <c r="D174" s="139" t="s">
        <v>21</v>
      </c>
      <c r="E174" s="89"/>
      <c r="F174" s="40"/>
      <c r="G174" s="729"/>
      <c r="H174" s="274">
        <f t="shared" si="36"/>
        <v>0</v>
      </c>
      <c r="I174" s="715">
        <f t="shared" si="37"/>
        <v>0</v>
      </c>
      <c r="J174" s="282">
        <f t="shared" si="38"/>
        <v>0</v>
      </c>
      <c r="K174" s="337"/>
      <c r="L174" s="331"/>
      <c r="M174" s="585">
        <f t="shared" si="27"/>
        <v>0</v>
      </c>
      <c r="N174" s="585">
        <f t="shared" si="28"/>
        <v>0</v>
      </c>
      <c r="O174" s="314">
        <f t="shared" si="29"/>
        <v>0</v>
      </c>
      <c r="P174" s="336"/>
      <c r="Q174" s="326"/>
      <c r="R174" s="585">
        <f t="shared" si="30"/>
        <v>0</v>
      </c>
      <c r="S174" s="585">
        <f t="shared" si="31"/>
        <v>0</v>
      </c>
      <c r="T174" s="314">
        <f t="shared" si="32"/>
        <v>0</v>
      </c>
      <c r="U174" s="336"/>
      <c r="V174" s="326"/>
      <c r="W174" s="585">
        <f t="shared" si="33"/>
        <v>0</v>
      </c>
      <c r="X174" s="585">
        <f t="shared" si="34"/>
        <v>0</v>
      </c>
      <c r="Y174" s="314">
        <f t="shared" si="35"/>
        <v>0</v>
      </c>
    </row>
    <row r="175" spans="1:25" s="1" customFormat="1" ht="31" collapsed="1" x14ac:dyDescent="0.35">
      <c r="A175" s="51" t="s">
        <v>2049</v>
      </c>
      <c r="B175" s="40">
        <v>1750</v>
      </c>
      <c r="C175" s="17" t="s">
        <v>746</v>
      </c>
      <c r="D175" s="139" t="s">
        <v>21</v>
      </c>
      <c r="E175" s="89"/>
      <c r="F175" s="40"/>
      <c r="G175" s="729"/>
      <c r="H175" s="274">
        <f t="shared" si="36"/>
        <v>0</v>
      </c>
      <c r="I175" s="715">
        <f t="shared" si="37"/>
        <v>0</v>
      </c>
      <c r="J175" s="282">
        <f t="shared" si="38"/>
        <v>0</v>
      </c>
      <c r="K175" s="337"/>
      <c r="L175" s="331"/>
      <c r="M175" s="585">
        <f t="shared" si="27"/>
        <v>0</v>
      </c>
      <c r="N175" s="585">
        <f t="shared" si="28"/>
        <v>0</v>
      </c>
      <c r="O175" s="314">
        <f t="shared" si="29"/>
        <v>0</v>
      </c>
      <c r="P175" s="336"/>
      <c r="Q175" s="326"/>
      <c r="R175" s="585">
        <f t="shared" si="30"/>
        <v>0</v>
      </c>
      <c r="S175" s="585">
        <f t="shared" si="31"/>
        <v>0</v>
      </c>
      <c r="T175" s="314">
        <f t="shared" si="32"/>
        <v>0</v>
      </c>
      <c r="U175" s="336"/>
      <c r="V175" s="326"/>
      <c r="W175" s="585">
        <f t="shared" si="33"/>
        <v>0</v>
      </c>
      <c r="X175" s="585">
        <f t="shared" si="34"/>
        <v>0</v>
      </c>
      <c r="Y175" s="314">
        <f t="shared" si="35"/>
        <v>0</v>
      </c>
    </row>
    <row r="176" spans="1:25" s="1" customFormat="1" ht="31" collapsed="1" x14ac:dyDescent="0.35">
      <c r="A176" s="51" t="s">
        <v>2050</v>
      </c>
      <c r="B176" s="40">
        <v>1750</v>
      </c>
      <c r="C176" s="17" t="s">
        <v>747</v>
      </c>
      <c r="D176" s="139" t="s">
        <v>21</v>
      </c>
      <c r="E176" s="89"/>
      <c r="F176" s="40"/>
      <c r="G176" s="729"/>
      <c r="H176" s="274">
        <f t="shared" si="36"/>
        <v>0</v>
      </c>
      <c r="I176" s="715">
        <f t="shared" si="37"/>
        <v>0</v>
      </c>
      <c r="J176" s="282">
        <f t="shared" si="38"/>
        <v>0</v>
      </c>
      <c r="K176" s="337"/>
      <c r="L176" s="331"/>
      <c r="M176" s="585">
        <f t="shared" si="27"/>
        <v>0</v>
      </c>
      <c r="N176" s="585">
        <f t="shared" si="28"/>
        <v>0</v>
      </c>
      <c r="O176" s="314">
        <f t="shared" si="29"/>
        <v>0</v>
      </c>
      <c r="P176" s="336"/>
      <c r="Q176" s="326"/>
      <c r="R176" s="585">
        <f t="shared" si="30"/>
        <v>0</v>
      </c>
      <c r="S176" s="585">
        <f t="shared" si="31"/>
        <v>0</v>
      </c>
      <c r="T176" s="314">
        <f t="shared" si="32"/>
        <v>0</v>
      </c>
      <c r="U176" s="336"/>
      <c r="V176" s="326"/>
      <c r="W176" s="585">
        <f t="shared" si="33"/>
        <v>0</v>
      </c>
      <c r="X176" s="585">
        <f t="shared" si="34"/>
        <v>0</v>
      </c>
      <c r="Y176" s="314">
        <f t="shared" si="35"/>
        <v>0</v>
      </c>
    </row>
    <row r="177" spans="1:25" s="1" customFormat="1" collapsed="1" x14ac:dyDescent="0.35">
      <c r="A177" s="51" t="s">
        <v>2051</v>
      </c>
      <c r="B177" s="40">
        <v>1753</v>
      </c>
      <c r="C177" s="17" t="s">
        <v>748</v>
      </c>
      <c r="D177" s="139" t="s">
        <v>21</v>
      </c>
      <c r="E177" s="89"/>
      <c r="F177" s="40"/>
      <c r="G177" s="729"/>
      <c r="H177" s="274">
        <f t="shared" si="36"/>
        <v>0</v>
      </c>
      <c r="I177" s="715">
        <f t="shared" si="37"/>
        <v>0</v>
      </c>
      <c r="J177" s="282">
        <f t="shared" si="38"/>
        <v>0</v>
      </c>
      <c r="K177" s="337"/>
      <c r="L177" s="331"/>
      <c r="M177" s="585">
        <f t="shared" si="27"/>
        <v>0</v>
      </c>
      <c r="N177" s="585">
        <f t="shared" si="28"/>
        <v>0</v>
      </c>
      <c r="O177" s="314">
        <f t="shared" si="29"/>
        <v>0</v>
      </c>
      <c r="P177" s="336"/>
      <c r="Q177" s="326"/>
      <c r="R177" s="585">
        <f t="shared" si="30"/>
        <v>0</v>
      </c>
      <c r="S177" s="585">
        <f t="shared" si="31"/>
        <v>0</v>
      </c>
      <c r="T177" s="314">
        <f t="shared" si="32"/>
        <v>0</v>
      </c>
      <c r="U177" s="336"/>
      <c r="V177" s="326"/>
      <c r="W177" s="585">
        <f t="shared" si="33"/>
        <v>0</v>
      </c>
      <c r="X177" s="585">
        <f t="shared" si="34"/>
        <v>0</v>
      </c>
      <c r="Y177" s="314">
        <f t="shared" si="35"/>
        <v>0</v>
      </c>
    </row>
    <row r="178" spans="1:25" s="1" customFormat="1" x14ac:dyDescent="0.35">
      <c r="A178" s="51" t="s">
        <v>2052</v>
      </c>
      <c r="B178" s="40">
        <v>1753</v>
      </c>
      <c r="C178" s="17" t="s">
        <v>749</v>
      </c>
      <c r="D178" s="139" t="s">
        <v>21</v>
      </c>
      <c r="E178" s="89"/>
      <c r="F178" s="40"/>
      <c r="G178" s="729"/>
      <c r="H178" s="274">
        <f t="shared" si="36"/>
        <v>0</v>
      </c>
      <c r="I178" s="715">
        <f t="shared" si="37"/>
        <v>0</v>
      </c>
      <c r="J178" s="282">
        <f t="shared" si="38"/>
        <v>0</v>
      </c>
      <c r="K178" s="337"/>
      <c r="L178" s="331"/>
      <c r="M178" s="585">
        <f t="shared" ref="M178:N178" si="39">K178*F178</f>
        <v>0</v>
      </c>
      <c r="N178" s="585">
        <f t="shared" si="39"/>
        <v>0</v>
      </c>
      <c r="O178" s="314">
        <f t="shared" ref="O178" si="40">SUM(K178*F178)+(L178*G178)</f>
        <v>0</v>
      </c>
      <c r="P178" s="336"/>
      <c r="Q178" s="326"/>
      <c r="R178" s="585">
        <f t="shared" ref="R178:S178" si="41">P178*F178</f>
        <v>0</v>
      </c>
      <c r="S178" s="585">
        <f t="shared" si="41"/>
        <v>0</v>
      </c>
      <c r="T178" s="314">
        <f t="shared" ref="T178" si="42">SUM(P178*F178)+(Q178*G178)</f>
        <v>0</v>
      </c>
      <c r="U178" s="336"/>
      <c r="V178" s="326"/>
      <c r="W178" s="585">
        <f t="shared" ref="W178:X178" si="43">U178*F178</f>
        <v>0</v>
      </c>
      <c r="X178" s="585">
        <f t="shared" si="43"/>
        <v>0</v>
      </c>
      <c r="Y178" s="314">
        <f>SUM(U178*F178)+(V178*G178)</f>
        <v>0</v>
      </c>
    </row>
    <row r="179" spans="1:25" s="1" customFormat="1" ht="31" collapsed="1" x14ac:dyDescent="0.35">
      <c r="A179" s="51" t="s">
        <v>2053</v>
      </c>
      <c r="B179" s="40">
        <v>1754</v>
      </c>
      <c r="C179" s="17" t="s">
        <v>1083</v>
      </c>
      <c r="D179" s="139" t="s">
        <v>21</v>
      </c>
      <c r="E179" s="89"/>
      <c r="F179" s="40"/>
      <c r="G179" s="729"/>
      <c r="H179" s="274">
        <f t="shared" si="36"/>
        <v>0</v>
      </c>
      <c r="I179" s="715">
        <f t="shared" si="37"/>
        <v>0</v>
      </c>
      <c r="J179" s="282">
        <f t="shared" si="38"/>
        <v>0</v>
      </c>
      <c r="K179" s="337"/>
      <c r="L179" s="331"/>
      <c r="M179" s="585">
        <f t="shared" ref="M179:M242" si="44">K179*F179</f>
        <v>0</v>
      </c>
      <c r="N179" s="585">
        <f t="shared" ref="N179:N242" si="45">L179*G179</f>
        <v>0</v>
      </c>
      <c r="O179" s="314">
        <f t="shared" ref="O179:O242" si="46">SUM(K179*F179)+(L179*G179)</f>
        <v>0</v>
      </c>
      <c r="P179" s="336"/>
      <c r="Q179" s="326"/>
      <c r="R179" s="585">
        <f t="shared" ref="R179:R242" si="47">P179*F179</f>
        <v>0</v>
      </c>
      <c r="S179" s="585">
        <f t="shared" ref="S179:S242" si="48">Q179*G179</f>
        <v>0</v>
      </c>
      <c r="T179" s="314">
        <f t="shared" ref="T179:T242" si="49">SUM(P179*F179)+(Q179*G179)</f>
        <v>0</v>
      </c>
      <c r="U179" s="336"/>
      <c r="V179" s="326"/>
      <c r="W179" s="585">
        <f t="shared" ref="W179:W242" si="50">U179*F179</f>
        <v>0</v>
      </c>
      <c r="X179" s="585">
        <f t="shared" ref="X179:X242" si="51">V179*G179</f>
        <v>0</v>
      </c>
      <c r="Y179" s="314">
        <f t="shared" ref="Y179:Y242" si="52">SUM(U179*F179)+(V179*G179)</f>
        <v>0</v>
      </c>
    </row>
    <row r="180" spans="1:25" s="1" customFormat="1" ht="31" collapsed="1" x14ac:dyDescent="0.35">
      <c r="A180" s="51" t="s">
        <v>2054</v>
      </c>
      <c r="B180" s="40">
        <v>1754</v>
      </c>
      <c r="C180" s="17" t="s">
        <v>1084</v>
      </c>
      <c r="D180" s="139" t="s">
        <v>21</v>
      </c>
      <c r="E180" s="89"/>
      <c r="F180" s="40"/>
      <c r="G180" s="729"/>
      <c r="H180" s="274">
        <f t="shared" si="36"/>
        <v>0</v>
      </c>
      <c r="I180" s="715">
        <f t="shared" si="37"/>
        <v>0</v>
      </c>
      <c r="J180" s="282">
        <f t="shared" si="38"/>
        <v>0</v>
      </c>
      <c r="K180" s="337"/>
      <c r="L180" s="331"/>
      <c r="M180" s="585">
        <f t="shared" si="44"/>
        <v>0</v>
      </c>
      <c r="N180" s="585">
        <f t="shared" si="45"/>
        <v>0</v>
      </c>
      <c r="O180" s="314">
        <f t="shared" si="46"/>
        <v>0</v>
      </c>
      <c r="P180" s="336"/>
      <c r="Q180" s="326"/>
      <c r="R180" s="585">
        <f t="shared" si="47"/>
        <v>0</v>
      </c>
      <c r="S180" s="585">
        <f t="shared" si="48"/>
        <v>0</v>
      </c>
      <c r="T180" s="314">
        <f t="shared" si="49"/>
        <v>0</v>
      </c>
      <c r="U180" s="336"/>
      <c r="V180" s="326"/>
      <c r="W180" s="585">
        <f t="shared" si="50"/>
        <v>0</v>
      </c>
      <c r="X180" s="585">
        <f t="shared" si="51"/>
        <v>0</v>
      </c>
      <c r="Y180" s="314">
        <f t="shared" si="52"/>
        <v>0</v>
      </c>
    </row>
    <row r="181" spans="1:25" s="1" customFormat="1" ht="31" collapsed="1" x14ac:dyDescent="0.35">
      <c r="A181" s="51" t="s">
        <v>2055</v>
      </c>
      <c r="B181" s="40">
        <v>1754</v>
      </c>
      <c r="C181" s="17" t="s">
        <v>1085</v>
      </c>
      <c r="D181" s="139" t="s">
        <v>21</v>
      </c>
      <c r="E181" s="89"/>
      <c r="F181" s="40"/>
      <c r="G181" s="729"/>
      <c r="H181" s="274">
        <f t="shared" si="36"/>
        <v>0</v>
      </c>
      <c r="I181" s="715">
        <f t="shared" si="37"/>
        <v>0</v>
      </c>
      <c r="J181" s="282">
        <f t="shared" si="38"/>
        <v>0</v>
      </c>
      <c r="K181" s="337"/>
      <c r="L181" s="331"/>
      <c r="M181" s="585">
        <f t="shared" si="44"/>
        <v>0</v>
      </c>
      <c r="N181" s="585">
        <f t="shared" si="45"/>
        <v>0</v>
      </c>
      <c r="O181" s="314">
        <f t="shared" si="46"/>
        <v>0</v>
      </c>
      <c r="P181" s="336"/>
      <c r="Q181" s="326"/>
      <c r="R181" s="585">
        <f t="shared" si="47"/>
        <v>0</v>
      </c>
      <c r="S181" s="585">
        <f t="shared" si="48"/>
        <v>0</v>
      </c>
      <c r="T181" s="314">
        <f t="shared" si="49"/>
        <v>0</v>
      </c>
      <c r="U181" s="336"/>
      <c r="V181" s="326"/>
      <c r="W181" s="585">
        <f t="shared" si="50"/>
        <v>0</v>
      </c>
      <c r="X181" s="585">
        <f t="shared" si="51"/>
        <v>0</v>
      </c>
      <c r="Y181" s="314">
        <f t="shared" si="52"/>
        <v>0</v>
      </c>
    </row>
    <row r="182" spans="1:25" s="1" customFormat="1" ht="31" collapsed="1" x14ac:dyDescent="0.35">
      <c r="A182" s="51" t="s">
        <v>2056</v>
      </c>
      <c r="B182" s="40">
        <v>1754</v>
      </c>
      <c r="C182" s="17" t="s">
        <v>1086</v>
      </c>
      <c r="D182" s="139" t="s">
        <v>21</v>
      </c>
      <c r="E182" s="89"/>
      <c r="F182" s="40"/>
      <c r="G182" s="729"/>
      <c r="H182" s="274">
        <f t="shared" si="36"/>
        <v>0</v>
      </c>
      <c r="I182" s="715">
        <f t="shared" si="37"/>
        <v>0</v>
      </c>
      <c r="J182" s="282">
        <f t="shared" si="38"/>
        <v>0</v>
      </c>
      <c r="K182" s="337"/>
      <c r="L182" s="331"/>
      <c r="M182" s="585">
        <f t="shared" si="44"/>
        <v>0</v>
      </c>
      <c r="N182" s="585">
        <f t="shared" si="45"/>
        <v>0</v>
      </c>
      <c r="O182" s="314">
        <f t="shared" si="46"/>
        <v>0</v>
      </c>
      <c r="P182" s="336"/>
      <c r="Q182" s="326"/>
      <c r="R182" s="585">
        <f t="shared" si="47"/>
        <v>0</v>
      </c>
      <c r="S182" s="585">
        <f t="shared" si="48"/>
        <v>0</v>
      </c>
      <c r="T182" s="314">
        <f t="shared" si="49"/>
        <v>0</v>
      </c>
      <c r="U182" s="336"/>
      <c r="V182" s="326"/>
      <c r="W182" s="585">
        <f t="shared" si="50"/>
        <v>0</v>
      </c>
      <c r="X182" s="585">
        <f t="shared" si="51"/>
        <v>0</v>
      </c>
      <c r="Y182" s="314">
        <f t="shared" si="52"/>
        <v>0</v>
      </c>
    </row>
    <row r="183" spans="1:25" s="1" customFormat="1" x14ac:dyDescent="0.35">
      <c r="A183" s="51" t="s">
        <v>2057</v>
      </c>
      <c r="B183" s="40">
        <v>1756</v>
      </c>
      <c r="C183" s="17" t="s">
        <v>750</v>
      </c>
      <c r="D183" s="139" t="s">
        <v>21</v>
      </c>
      <c r="E183" s="89"/>
      <c r="F183" s="40"/>
      <c r="G183" s="729"/>
      <c r="H183" s="274">
        <f t="shared" si="36"/>
        <v>0</v>
      </c>
      <c r="I183" s="715">
        <f t="shared" si="37"/>
        <v>0</v>
      </c>
      <c r="J183" s="282">
        <f t="shared" si="38"/>
        <v>0</v>
      </c>
      <c r="K183" s="337"/>
      <c r="L183" s="331"/>
      <c r="M183" s="585">
        <f t="shared" si="44"/>
        <v>0</v>
      </c>
      <c r="N183" s="585">
        <f t="shared" si="45"/>
        <v>0</v>
      </c>
      <c r="O183" s="314">
        <f t="shared" si="46"/>
        <v>0</v>
      </c>
      <c r="P183" s="336"/>
      <c r="Q183" s="326"/>
      <c r="R183" s="585">
        <f t="shared" si="47"/>
        <v>0</v>
      </c>
      <c r="S183" s="585">
        <f t="shared" si="48"/>
        <v>0</v>
      </c>
      <c r="T183" s="314">
        <f t="shared" si="49"/>
        <v>0</v>
      </c>
      <c r="U183" s="336"/>
      <c r="V183" s="326"/>
      <c r="W183" s="585">
        <f t="shared" si="50"/>
        <v>0</v>
      </c>
      <c r="X183" s="585">
        <f t="shared" si="51"/>
        <v>0</v>
      </c>
      <c r="Y183" s="314">
        <f t="shared" si="52"/>
        <v>0</v>
      </c>
    </row>
    <row r="184" spans="1:25" s="1" customFormat="1" x14ac:dyDescent="0.35">
      <c r="A184" s="51" t="s">
        <v>2058</v>
      </c>
      <c r="B184" s="40">
        <v>1756</v>
      </c>
      <c r="C184" s="17" t="s">
        <v>751</v>
      </c>
      <c r="D184" s="139" t="s">
        <v>21</v>
      </c>
      <c r="E184" s="89"/>
      <c r="F184" s="40"/>
      <c r="G184" s="729"/>
      <c r="H184" s="274">
        <f t="shared" si="36"/>
        <v>0</v>
      </c>
      <c r="I184" s="715">
        <f t="shared" si="37"/>
        <v>0</v>
      </c>
      <c r="J184" s="282">
        <f t="shared" si="38"/>
        <v>0</v>
      </c>
      <c r="K184" s="337"/>
      <c r="L184" s="331"/>
      <c r="M184" s="585">
        <f t="shared" si="44"/>
        <v>0</v>
      </c>
      <c r="N184" s="585">
        <f t="shared" si="45"/>
        <v>0</v>
      </c>
      <c r="O184" s="314">
        <f t="shared" si="46"/>
        <v>0</v>
      </c>
      <c r="P184" s="336"/>
      <c r="Q184" s="326"/>
      <c r="R184" s="585">
        <f t="shared" si="47"/>
        <v>0</v>
      </c>
      <c r="S184" s="585">
        <f t="shared" si="48"/>
        <v>0</v>
      </c>
      <c r="T184" s="314">
        <f t="shared" si="49"/>
        <v>0</v>
      </c>
      <c r="U184" s="336"/>
      <c r="V184" s="326"/>
      <c r="W184" s="585">
        <f t="shared" si="50"/>
        <v>0</v>
      </c>
      <c r="X184" s="585">
        <f t="shared" si="51"/>
        <v>0</v>
      </c>
      <c r="Y184" s="314">
        <f t="shared" si="52"/>
        <v>0</v>
      </c>
    </row>
    <row r="185" spans="1:25" s="1" customFormat="1" collapsed="1" x14ac:dyDescent="0.35">
      <c r="A185" s="51" t="s">
        <v>2059</v>
      </c>
      <c r="B185" s="40">
        <v>1760</v>
      </c>
      <c r="C185" s="17" t="s">
        <v>1087</v>
      </c>
      <c r="D185" s="139" t="s">
        <v>21</v>
      </c>
      <c r="E185" s="89"/>
      <c r="F185" s="40"/>
      <c r="G185" s="729"/>
      <c r="H185" s="274">
        <f t="shared" si="36"/>
        <v>0</v>
      </c>
      <c r="I185" s="715">
        <f t="shared" si="37"/>
        <v>0</v>
      </c>
      <c r="J185" s="282">
        <f t="shared" si="38"/>
        <v>0</v>
      </c>
      <c r="K185" s="337"/>
      <c r="L185" s="331"/>
      <c r="M185" s="585">
        <f t="shared" si="44"/>
        <v>0</v>
      </c>
      <c r="N185" s="585">
        <f t="shared" si="45"/>
        <v>0</v>
      </c>
      <c r="O185" s="314">
        <f t="shared" si="46"/>
        <v>0</v>
      </c>
      <c r="P185" s="336"/>
      <c r="Q185" s="326"/>
      <c r="R185" s="585">
        <f t="shared" si="47"/>
        <v>0</v>
      </c>
      <c r="S185" s="585">
        <f t="shared" si="48"/>
        <v>0</v>
      </c>
      <c r="T185" s="314">
        <f t="shared" si="49"/>
        <v>0</v>
      </c>
      <c r="U185" s="336"/>
      <c r="V185" s="326"/>
      <c r="W185" s="585">
        <f t="shared" si="50"/>
        <v>0</v>
      </c>
      <c r="X185" s="585">
        <f t="shared" si="51"/>
        <v>0</v>
      </c>
      <c r="Y185" s="314">
        <f t="shared" si="52"/>
        <v>0</v>
      </c>
    </row>
    <row r="186" spans="1:25" s="1" customFormat="1" ht="31" x14ac:dyDescent="0.35">
      <c r="A186" s="51" t="s">
        <v>2060</v>
      </c>
      <c r="B186" s="40">
        <v>1760</v>
      </c>
      <c r="C186" s="17" t="s">
        <v>1088</v>
      </c>
      <c r="D186" s="139" t="s">
        <v>21</v>
      </c>
      <c r="E186" s="89"/>
      <c r="F186" s="40"/>
      <c r="G186" s="729"/>
      <c r="H186" s="274">
        <f t="shared" si="36"/>
        <v>0</v>
      </c>
      <c r="I186" s="715">
        <f t="shared" si="37"/>
        <v>0</v>
      </c>
      <c r="J186" s="282">
        <f t="shared" si="38"/>
        <v>0</v>
      </c>
      <c r="K186" s="337"/>
      <c r="L186" s="331"/>
      <c r="M186" s="585">
        <f t="shared" si="44"/>
        <v>0</v>
      </c>
      <c r="N186" s="585">
        <f t="shared" si="45"/>
        <v>0</v>
      </c>
      <c r="O186" s="314">
        <f t="shared" si="46"/>
        <v>0</v>
      </c>
      <c r="P186" s="336"/>
      <c r="Q186" s="326"/>
      <c r="R186" s="585">
        <f t="shared" si="47"/>
        <v>0</v>
      </c>
      <c r="S186" s="585">
        <f t="shared" si="48"/>
        <v>0</v>
      </c>
      <c r="T186" s="314">
        <f t="shared" si="49"/>
        <v>0</v>
      </c>
      <c r="U186" s="336"/>
      <c r="V186" s="326"/>
      <c r="W186" s="585">
        <f t="shared" si="50"/>
        <v>0</v>
      </c>
      <c r="X186" s="585">
        <f t="shared" si="51"/>
        <v>0</v>
      </c>
      <c r="Y186" s="314">
        <f t="shared" si="52"/>
        <v>0</v>
      </c>
    </row>
    <row r="187" spans="1:25" s="1" customFormat="1" ht="31" collapsed="1" x14ac:dyDescent="0.35">
      <c r="A187" s="51" t="s">
        <v>2061</v>
      </c>
      <c r="B187" s="40">
        <v>1760</v>
      </c>
      <c r="C187" s="17" t="s">
        <v>1089</v>
      </c>
      <c r="D187" s="139" t="s">
        <v>21</v>
      </c>
      <c r="E187" s="89"/>
      <c r="F187" s="40"/>
      <c r="G187" s="729"/>
      <c r="H187" s="274">
        <f t="shared" si="36"/>
        <v>0</v>
      </c>
      <c r="I187" s="715">
        <f t="shared" si="37"/>
        <v>0</v>
      </c>
      <c r="J187" s="282">
        <f t="shared" si="38"/>
        <v>0</v>
      </c>
      <c r="K187" s="337"/>
      <c r="L187" s="331"/>
      <c r="M187" s="585">
        <f t="shared" si="44"/>
        <v>0</v>
      </c>
      <c r="N187" s="585">
        <f t="shared" si="45"/>
        <v>0</v>
      </c>
      <c r="O187" s="314">
        <f t="shared" si="46"/>
        <v>0</v>
      </c>
      <c r="P187" s="336"/>
      <c r="Q187" s="326"/>
      <c r="R187" s="585">
        <f t="shared" si="47"/>
        <v>0</v>
      </c>
      <c r="S187" s="585">
        <f t="shared" si="48"/>
        <v>0</v>
      </c>
      <c r="T187" s="314">
        <f t="shared" si="49"/>
        <v>0</v>
      </c>
      <c r="U187" s="336"/>
      <c r="V187" s="326"/>
      <c r="W187" s="585">
        <f t="shared" si="50"/>
        <v>0</v>
      </c>
      <c r="X187" s="585">
        <f t="shared" si="51"/>
        <v>0</v>
      </c>
      <c r="Y187" s="314">
        <f t="shared" si="52"/>
        <v>0</v>
      </c>
    </row>
    <row r="188" spans="1:25" s="1" customFormat="1" ht="31" x14ac:dyDescent="0.35">
      <c r="A188" s="51" t="s">
        <v>2062</v>
      </c>
      <c r="B188" s="40">
        <v>1760</v>
      </c>
      <c r="C188" s="17" t="s">
        <v>1090</v>
      </c>
      <c r="D188" s="139" t="s">
        <v>21</v>
      </c>
      <c r="E188" s="89"/>
      <c r="F188" s="40"/>
      <c r="G188" s="729"/>
      <c r="H188" s="274">
        <f t="shared" si="36"/>
        <v>0</v>
      </c>
      <c r="I188" s="715">
        <f t="shared" si="37"/>
        <v>0</v>
      </c>
      <c r="J188" s="282">
        <f t="shared" si="38"/>
        <v>0</v>
      </c>
      <c r="K188" s="337"/>
      <c r="L188" s="331"/>
      <c r="M188" s="585">
        <f t="shared" si="44"/>
        <v>0</v>
      </c>
      <c r="N188" s="585">
        <f t="shared" si="45"/>
        <v>0</v>
      </c>
      <c r="O188" s="314">
        <f t="shared" si="46"/>
        <v>0</v>
      </c>
      <c r="P188" s="336"/>
      <c r="Q188" s="326"/>
      <c r="R188" s="585">
        <f t="shared" si="47"/>
        <v>0</v>
      </c>
      <c r="S188" s="585">
        <f t="shared" si="48"/>
        <v>0</v>
      </c>
      <c r="T188" s="314">
        <f t="shared" si="49"/>
        <v>0</v>
      </c>
      <c r="U188" s="336"/>
      <c r="V188" s="326"/>
      <c r="W188" s="585">
        <f t="shared" si="50"/>
        <v>0</v>
      </c>
      <c r="X188" s="585">
        <f t="shared" si="51"/>
        <v>0</v>
      </c>
      <c r="Y188" s="314">
        <f t="shared" si="52"/>
        <v>0</v>
      </c>
    </row>
    <row r="189" spans="1:25" s="1" customFormat="1" collapsed="1" x14ac:dyDescent="0.35">
      <c r="A189" s="51" t="s">
        <v>2063</v>
      </c>
      <c r="B189" s="40">
        <v>1763</v>
      </c>
      <c r="C189" s="17" t="s">
        <v>125</v>
      </c>
      <c r="D189" s="139" t="s">
        <v>21</v>
      </c>
      <c r="E189" s="89"/>
      <c r="F189" s="40"/>
      <c r="G189" s="729"/>
      <c r="H189" s="274">
        <f t="shared" si="36"/>
        <v>0</v>
      </c>
      <c r="I189" s="715">
        <f t="shared" si="37"/>
        <v>0</v>
      </c>
      <c r="J189" s="282">
        <f t="shared" si="38"/>
        <v>0</v>
      </c>
      <c r="K189" s="337"/>
      <c r="L189" s="331"/>
      <c r="M189" s="585">
        <f t="shared" si="44"/>
        <v>0</v>
      </c>
      <c r="N189" s="585">
        <f t="shared" si="45"/>
        <v>0</v>
      </c>
      <c r="O189" s="314">
        <f t="shared" si="46"/>
        <v>0</v>
      </c>
      <c r="P189" s="336"/>
      <c r="Q189" s="326"/>
      <c r="R189" s="585">
        <f t="shared" si="47"/>
        <v>0</v>
      </c>
      <c r="S189" s="585">
        <f t="shared" si="48"/>
        <v>0</v>
      </c>
      <c r="T189" s="314">
        <f t="shared" si="49"/>
        <v>0</v>
      </c>
      <c r="U189" s="336"/>
      <c r="V189" s="326"/>
      <c r="W189" s="585">
        <f t="shared" si="50"/>
        <v>0</v>
      </c>
      <c r="X189" s="585">
        <f t="shared" si="51"/>
        <v>0</v>
      </c>
      <c r="Y189" s="314">
        <f t="shared" si="52"/>
        <v>0</v>
      </c>
    </row>
    <row r="190" spans="1:25" s="1" customFormat="1" x14ac:dyDescent="0.35">
      <c r="A190" s="51" t="s">
        <v>2064</v>
      </c>
      <c r="B190" s="40">
        <v>1763</v>
      </c>
      <c r="C190" s="17" t="s">
        <v>126</v>
      </c>
      <c r="D190" s="139" t="s">
        <v>21</v>
      </c>
      <c r="E190" s="89"/>
      <c r="F190" s="40"/>
      <c r="G190" s="729"/>
      <c r="H190" s="274">
        <f t="shared" si="36"/>
        <v>0</v>
      </c>
      <c r="I190" s="715">
        <f t="shared" si="37"/>
        <v>0</v>
      </c>
      <c r="J190" s="282">
        <f t="shared" si="38"/>
        <v>0</v>
      </c>
      <c r="K190" s="337"/>
      <c r="L190" s="331"/>
      <c r="M190" s="585">
        <f t="shared" si="44"/>
        <v>0</v>
      </c>
      <c r="N190" s="585">
        <f t="shared" si="45"/>
        <v>0</v>
      </c>
      <c r="O190" s="314">
        <f t="shared" si="46"/>
        <v>0</v>
      </c>
      <c r="P190" s="336"/>
      <c r="Q190" s="326"/>
      <c r="R190" s="585">
        <f t="shared" si="47"/>
        <v>0</v>
      </c>
      <c r="S190" s="585">
        <f t="shared" si="48"/>
        <v>0</v>
      </c>
      <c r="T190" s="314">
        <f t="shared" si="49"/>
        <v>0</v>
      </c>
      <c r="U190" s="336"/>
      <c r="V190" s="326"/>
      <c r="W190" s="585">
        <f t="shared" si="50"/>
        <v>0</v>
      </c>
      <c r="X190" s="585">
        <f t="shared" si="51"/>
        <v>0</v>
      </c>
      <c r="Y190" s="314">
        <f t="shared" si="52"/>
        <v>0</v>
      </c>
    </row>
    <row r="191" spans="1:25" s="1" customFormat="1" ht="31" collapsed="1" x14ac:dyDescent="0.35">
      <c r="A191" s="51" t="s">
        <v>2065</v>
      </c>
      <c r="B191" s="40">
        <v>1764</v>
      </c>
      <c r="C191" s="17" t="s">
        <v>127</v>
      </c>
      <c r="D191" s="139" t="s">
        <v>21</v>
      </c>
      <c r="E191" s="89"/>
      <c r="F191" s="40"/>
      <c r="G191" s="729"/>
      <c r="H191" s="274">
        <f t="shared" si="36"/>
        <v>0</v>
      </c>
      <c r="I191" s="715">
        <f t="shared" si="37"/>
        <v>0</v>
      </c>
      <c r="J191" s="282">
        <f t="shared" si="38"/>
        <v>0</v>
      </c>
      <c r="K191" s="337"/>
      <c r="L191" s="331"/>
      <c r="M191" s="585">
        <f t="shared" si="44"/>
        <v>0</v>
      </c>
      <c r="N191" s="585">
        <f t="shared" si="45"/>
        <v>0</v>
      </c>
      <c r="O191" s="314">
        <f t="shared" si="46"/>
        <v>0</v>
      </c>
      <c r="P191" s="336"/>
      <c r="Q191" s="326"/>
      <c r="R191" s="585">
        <f t="shared" si="47"/>
        <v>0</v>
      </c>
      <c r="S191" s="585">
        <f t="shared" si="48"/>
        <v>0</v>
      </c>
      <c r="T191" s="314">
        <f t="shared" si="49"/>
        <v>0</v>
      </c>
      <c r="U191" s="336"/>
      <c r="V191" s="326"/>
      <c r="W191" s="585">
        <f t="shared" si="50"/>
        <v>0</v>
      </c>
      <c r="X191" s="585">
        <f t="shared" si="51"/>
        <v>0</v>
      </c>
      <c r="Y191" s="314">
        <f t="shared" si="52"/>
        <v>0</v>
      </c>
    </row>
    <row r="192" spans="1:25" s="1" customFormat="1" ht="31" x14ac:dyDescent="0.35">
      <c r="A192" s="51" t="s">
        <v>2066</v>
      </c>
      <c r="B192" s="40">
        <v>1764</v>
      </c>
      <c r="C192" s="17" t="s">
        <v>128</v>
      </c>
      <c r="D192" s="139" t="s">
        <v>21</v>
      </c>
      <c r="E192" s="89"/>
      <c r="F192" s="40"/>
      <c r="G192" s="729"/>
      <c r="H192" s="274">
        <f t="shared" si="36"/>
        <v>0</v>
      </c>
      <c r="I192" s="715">
        <f t="shared" si="37"/>
        <v>0</v>
      </c>
      <c r="J192" s="282">
        <f t="shared" si="38"/>
        <v>0</v>
      </c>
      <c r="K192" s="337"/>
      <c r="L192" s="331"/>
      <c r="M192" s="585">
        <f t="shared" si="44"/>
        <v>0</v>
      </c>
      <c r="N192" s="585">
        <f t="shared" si="45"/>
        <v>0</v>
      </c>
      <c r="O192" s="314">
        <f t="shared" si="46"/>
        <v>0</v>
      </c>
      <c r="P192" s="336"/>
      <c r="Q192" s="326"/>
      <c r="R192" s="585">
        <f t="shared" si="47"/>
        <v>0</v>
      </c>
      <c r="S192" s="585">
        <f t="shared" si="48"/>
        <v>0</v>
      </c>
      <c r="T192" s="314">
        <f t="shared" si="49"/>
        <v>0</v>
      </c>
      <c r="U192" s="336"/>
      <c r="V192" s="326"/>
      <c r="W192" s="585">
        <f t="shared" si="50"/>
        <v>0</v>
      </c>
      <c r="X192" s="585">
        <f t="shared" si="51"/>
        <v>0</v>
      </c>
      <c r="Y192" s="314">
        <f t="shared" si="52"/>
        <v>0</v>
      </c>
    </row>
    <row r="193" spans="1:25" s="1" customFormat="1" collapsed="1" x14ac:dyDescent="0.35">
      <c r="A193" s="51" t="s">
        <v>2067</v>
      </c>
      <c r="B193" s="40">
        <v>1766</v>
      </c>
      <c r="C193" s="17" t="s">
        <v>129</v>
      </c>
      <c r="D193" s="139" t="s">
        <v>21</v>
      </c>
      <c r="E193" s="89"/>
      <c r="F193" s="40"/>
      <c r="G193" s="729"/>
      <c r="H193" s="274">
        <f t="shared" si="36"/>
        <v>0</v>
      </c>
      <c r="I193" s="715">
        <f t="shared" si="37"/>
        <v>0</v>
      </c>
      <c r="J193" s="282">
        <f t="shared" si="38"/>
        <v>0</v>
      </c>
      <c r="K193" s="337"/>
      <c r="L193" s="331"/>
      <c r="M193" s="585">
        <f t="shared" si="44"/>
        <v>0</v>
      </c>
      <c r="N193" s="585">
        <f t="shared" si="45"/>
        <v>0</v>
      </c>
      <c r="O193" s="314">
        <f t="shared" si="46"/>
        <v>0</v>
      </c>
      <c r="P193" s="336"/>
      <c r="Q193" s="326"/>
      <c r="R193" s="585">
        <f t="shared" si="47"/>
        <v>0</v>
      </c>
      <c r="S193" s="585">
        <f t="shared" si="48"/>
        <v>0</v>
      </c>
      <c r="T193" s="314">
        <f t="shared" si="49"/>
        <v>0</v>
      </c>
      <c r="U193" s="336"/>
      <c r="V193" s="326"/>
      <c r="W193" s="585">
        <f t="shared" si="50"/>
        <v>0</v>
      </c>
      <c r="X193" s="585">
        <f t="shared" si="51"/>
        <v>0</v>
      </c>
      <c r="Y193" s="314">
        <f t="shared" si="52"/>
        <v>0</v>
      </c>
    </row>
    <row r="194" spans="1:25" s="1" customFormat="1" x14ac:dyDescent="0.35">
      <c r="A194" s="51" t="s">
        <v>2068</v>
      </c>
      <c r="B194" s="40">
        <v>1766</v>
      </c>
      <c r="C194" s="17" t="s">
        <v>130</v>
      </c>
      <c r="D194" s="139" t="s">
        <v>21</v>
      </c>
      <c r="E194" s="89"/>
      <c r="F194" s="40"/>
      <c r="G194" s="729"/>
      <c r="H194" s="274">
        <f t="shared" si="36"/>
        <v>0</v>
      </c>
      <c r="I194" s="715">
        <f t="shared" si="37"/>
        <v>0</v>
      </c>
      <c r="J194" s="282">
        <f t="shared" si="38"/>
        <v>0</v>
      </c>
      <c r="K194" s="337"/>
      <c r="L194" s="331"/>
      <c r="M194" s="585">
        <f t="shared" si="44"/>
        <v>0</v>
      </c>
      <c r="N194" s="585">
        <f t="shared" si="45"/>
        <v>0</v>
      </c>
      <c r="O194" s="314">
        <f t="shared" si="46"/>
        <v>0</v>
      </c>
      <c r="P194" s="336"/>
      <c r="Q194" s="326"/>
      <c r="R194" s="585">
        <f t="shared" si="47"/>
        <v>0</v>
      </c>
      <c r="S194" s="585">
        <f t="shared" si="48"/>
        <v>0</v>
      </c>
      <c r="T194" s="314">
        <f t="shared" si="49"/>
        <v>0</v>
      </c>
      <c r="U194" s="336"/>
      <c r="V194" s="326"/>
      <c r="W194" s="585">
        <f t="shared" si="50"/>
        <v>0</v>
      </c>
      <c r="X194" s="585">
        <f t="shared" si="51"/>
        <v>0</v>
      </c>
      <c r="Y194" s="314">
        <f t="shared" si="52"/>
        <v>0</v>
      </c>
    </row>
    <row r="195" spans="1:25" s="1" customFormat="1" collapsed="1" x14ac:dyDescent="0.35">
      <c r="A195" s="51" t="s">
        <v>2069</v>
      </c>
      <c r="B195" s="40">
        <v>1767</v>
      </c>
      <c r="C195" s="17" t="s">
        <v>131</v>
      </c>
      <c r="D195" s="139" t="s">
        <v>21</v>
      </c>
      <c r="E195" s="89"/>
      <c r="F195" s="40"/>
      <c r="G195" s="729"/>
      <c r="H195" s="274">
        <f t="shared" si="36"/>
        <v>0</v>
      </c>
      <c r="I195" s="715">
        <f t="shared" si="37"/>
        <v>0</v>
      </c>
      <c r="J195" s="282">
        <f t="shared" si="38"/>
        <v>0</v>
      </c>
      <c r="K195" s="337"/>
      <c r="L195" s="331"/>
      <c r="M195" s="585">
        <f t="shared" si="44"/>
        <v>0</v>
      </c>
      <c r="N195" s="585">
        <f t="shared" si="45"/>
        <v>0</v>
      </c>
      <c r="O195" s="314">
        <f t="shared" si="46"/>
        <v>0</v>
      </c>
      <c r="P195" s="336"/>
      <c r="Q195" s="326"/>
      <c r="R195" s="585">
        <f t="shared" si="47"/>
        <v>0</v>
      </c>
      <c r="S195" s="585">
        <f t="shared" si="48"/>
        <v>0</v>
      </c>
      <c r="T195" s="314">
        <f t="shared" si="49"/>
        <v>0</v>
      </c>
      <c r="U195" s="336"/>
      <c r="V195" s="326"/>
      <c r="W195" s="585">
        <f t="shared" si="50"/>
        <v>0</v>
      </c>
      <c r="X195" s="585">
        <f t="shared" si="51"/>
        <v>0</v>
      </c>
      <c r="Y195" s="314">
        <f t="shared" si="52"/>
        <v>0</v>
      </c>
    </row>
    <row r="196" spans="1:25" s="1" customFormat="1" x14ac:dyDescent="0.35">
      <c r="A196" s="51" t="s">
        <v>2070</v>
      </c>
      <c r="B196" s="40">
        <v>1767</v>
      </c>
      <c r="C196" s="17" t="s">
        <v>132</v>
      </c>
      <c r="D196" s="139" t="s">
        <v>21</v>
      </c>
      <c r="E196" s="89"/>
      <c r="F196" s="40"/>
      <c r="G196" s="729"/>
      <c r="H196" s="274">
        <f t="shared" si="36"/>
        <v>0</v>
      </c>
      <c r="I196" s="715">
        <f t="shared" si="37"/>
        <v>0</v>
      </c>
      <c r="J196" s="282">
        <f t="shared" si="38"/>
        <v>0</v>
      </c>
      <c r="K196" s="337"/>
      <c r="L196" s="331"/>
      <c r="M196" s="585">
        <f t="shared" si="44"/>
        <v>0</v>
      </c>
      <c r="N196" s="585">
        <f t="shared" si="45"/>
        <v>0</v>
      </c>
      <c r="O196" s="314">
        <f t="shared" si="46"/>
        <v>0</v>
      </c>
      <c r="P196" s="336"/>
      <c r="Q196" s="326"/>
      <c r="R196" s="585">
        <f t="shared" si="47"/>
        <v>0</v>
      </c>
      <c r="S196" s="585">
        <f t="shared" si="48"/>
        <v>0</v>
      </c>
      <c r="T196" s="314">
        <f t="shared" si="49"/>
        <v>0</v>
      </c>
      <c r="U196" s="336"/>
      <c r="V196" s="326"/>
      <c r="W196" s="585">
        <f t="shared" si="50"/>
        <v>0</v>
      </c>
      <c r="X196" s="585">
        <f t="shared" si="51"/>
        <v>0</v>
      </c>
      <c r="Y196" s="314">
        <f t="shared" si="52"/>
        <v>0</v>
      </c>
    </row>
    <row r="197" spans="1:25" s="1" customFormat="1" ht="31" collapsed="1" x14ac:dyDescent="0.35">
      <c r="A197" s="51" t="s">
        <v>2071</v>
      </c>
      <c r="B197" s="40">
        <v>1768</v>
      </c>
      <c r="C197" s="17" t="s">
        <v>133</v>
      </c>
      <c r="D197" s="139" t="s">
        <v>21</v>
      </c>
      <c r="E197" s="89"/>
      <c r="F197" s="40"/>
      <c r="G197" s="729"/>
      <c r="H197" s="274">
        <f t="shared" si="36"/>
        <v>0</v>
      </c>
      <c r="I197" s="715">
        <f t="shared" si="37"/>
        <v>0</v>
      </c>
      <c r="J197" s="282">
        <f t="shared" si="38"/>
        <v>0</v>
      </c>
      <c r="K197" s="337"/>
      <c r="L197" s="331"/>
      <c r="M197" s="585">
        <f t="shared" si="44"/>
        <v>0</v>
      </c>
      <c r="N197" s="585">
        <f t="shared" si="45"/>
        <v>0</v>
      </c>
      <c r="O197" s="314">
        <f t="shared" si="46"/>
        <v>0</v>
      </c>
      <c r="P197" s="336"/>
      <c r="Q197" s="326"/>
      <c r="R197" s="585">
        <f t="shared" si="47"/>
        <v>0</v>
      </c>
      <c r="S197" s="585">
        <f t="shared" si="48"/>
        <v>0</v>
      </c>
      <c r="T197" s="314">
        <f t="shared" si="49"/>
        <v>0</v>
      </c>
      <c r="U197" s="336"/>
      <c r="V197" s="326"/>
      <c r="W197" s="585">
        <f t="shared" si="50"/>
        <v>0</v>
      </c>
      <c r="X197" s="585">
        <f t="shared" si="51"/>
        <v>0</v>
      </c>
      <c r="Y197" s="314">
        <f t="shared" si="52"/>
        <v>0</v>
      </c>
    </row>
    <row r="198" spans="1:25" s="1" customFormat="1" ht="31" x14ac:dyDescent="0.35">
      <c r="A198" s="51" t="s">
        <v>2072</v>
      </c>
      <c r="B198" s="40">
        <v>1768</v>
      </c>
      <c r="C198" s="17" t="s">
        <v>134</v>
      </c>
      <c r="D198" s="139" t="s">
        <v>21</v>
      </c>
      <c r="E198" s="89"/>
      <c r="F198" s="40"/>
      <c r="G198" s="729"/>
      <c r="H198" s="274">
        <f t="shared" si="36"/>
        <v>0</v>
      </c>
      <c r="I198" s="715">
        <f t="shared" si="37"/>
        <v>0</v>
      </c>
      <c r="J198" s="282">
        <f t="shared" si="38"/>
        <v>0</v>
      </c>
      <c r="K198" s="337"/>
      <c r="L198" s="331"/>
      <c r="M198" s="585">
        <f t="shared" si="44"/>
        <v>0</v>
      </c>
      <c r="N198" s="585">
        <f t="shared" si="45"/>
        <v>0</v>
      </c>
      <c r="O198" s="314">
        <f t="shared" si="46"/>
        <v>0</v>
      </c>
      <c r="P198" s="336"/>
      <c r="Q198" s="326"/>
      <c r="R198" s="585">
        <f t="shared" si="47"/>
        <v>0</v>
      </c>
      <c r="S198" s="585">
        <f t="shared" si="48"/>
        <v>0</v>
      </c>
      <c r="T198" s="314">
        <f t="shared" si="49"/>
        <v>0</v>
      </c>
      <c r="U198" s="336"/>
      <c r="V198" s="326"/>
      <c r="W198" s="585">
        <f t="shared" si="50"/>
        <v>0</v>
      </c>
      <c r="X198" s="585">
        <f t="shared" si="51"/>
        <v>0</v>
      </c>
      <c r="Y198" s="314">
        <f t="shared" si="52"/>
        <v>0</v>
      </c>
    </row>
    <row r="199" spans="1:25" s="1" customFormat="1" collapsed="1" x14ac:dyDescent="0.35">
      <c r="A199" s="51" t="s">
        <v>2073</v>
      </c>
      <c r="B199" s="40">
        <v>1769</v>
      </c>
      <c r="C199" s="17" t="s">
        <v>135</v>
      </c>
      <c r="D199" s="139" t="s">
        <v>21</v>
      </c>
      <c r="E199" s="89"/>
      <c r="F199" s="40"/>
      <c r="G199" s="729"/>
      <c r="H199" s="274">
        <f t="shared" si="36"/>
        <v>0</v>
      </c>
      <c r="I199" s="715">
        <f t="shared" si="37"/>
        <v>0</v>
      </c>
      <c r="J199" s="282">
        <f t="shared" si="38"/>
        <v>0</v>
      </c>
      <c r="K199" s="337"/>
      <c r="L199" s="331"/>
      <c r="M199" s="585">
        <f t="shared" si="44"/>
        <v>0</v>
      </c>
      <c r="N199" s="585">
        <f t="shared" si="45"/>
        <v>0</v>
      </c>
      <c r="O199" s="314">
        <f t="shared" si="46"/>
        <v>0</v>
      </c>
      <c r="P199" s="336"/>
      <c r="Q199" s="326"/>
      <c r="R199" s="585">
        <f t="shared" si="47"/>
        <v>0</v>
      </c>
      <c r="S199" s="585">
        <f t="shared" si="48"/>
        <v>0</v>
      </c>
      <c r="T199" s="314">
        <f t="shared" si="49"/>
        <v>0</v>
      </c>
      <c r="U199" s="336"/>
      <c r="V199" s="326"/>
      <c r="W199" s="585">
        <f t="shared" si="50"/>
        <v>0</v>
      </c>
      <c r="X199" s="585">
        <f t="shared" si="51"/>
        <v>0</v>
      </c>
      <c r="Y199" s="314">
        <f t="shared" si="52"/>
        <v>0</v>
      </c>
    </row>
    <row r="200" spans="1:25" s="1" customFormat="1" x14ac:dyDescent="0.35">
      <c r="A200" s="51" t="s">
        <v>2074</v>
      </c>
      <c r="B200" s="40">
        <v>1769</v>
      </c>
      <c r="C200" s="17" t="s">
        <v>136</v>
      </c>
      <c r="D200" s="139" t="s">
        <v>21</v>
      </c>
      <c r="E200" s="89"/>
      <c r="F200" s="40"/>
      <c r="G200" s="729"/>
      <c r="H200" s="274">
        <f t="shared" si="36"/>
        <v>0</v>
      </c>
      <c r="I200" s="715">
        <f t="shared" si="37"/>
        <v>0</v>
      </c>
      <c r="J200" s="282">
        <f t="shared" si="38"/>
        <v>0</v>
      </c>
      <c r="K200" s="337"/>
      <c r="L200" s="331"/>
      <c r="M200" s="585">
        <f t="shared" si="44"/>
        <v>0</v>
      </c>
      <c r="N200" s="585">
        <f t="shared" si="45"/>
        <v>0</v>
      </c>
      <c r="O200" s="314">
        <f t="shared" si="46"/>
        <v>0</v>
      </c>
      <c r="P200" s="336"/>
      <c r="Q200" s="326"/>
      <c r="R200" s="585">
        <f t="shared" si="47"/>
        <v>0</v>
      </c>
      <c r="S200" s="585">
        <f t="shared" si="48"/>
        <v>0</v>
      </c>
      <c r="T200" s="314">
        <f t="shared" si="49"/>
        <v>0</v>
      </c>
      <c r="U200" s="336"/>
      <c r="V200" s="326"/>
      <c r="W200" s="585">
        <f t="shared" si="50"/>
        <v>0</v>
      </c>
      <c r="X200" s="585">
        <f t="shared" si="51"/>
        <v>0</v>
      </c>
      <c r="Y200" s="314">
        <f t="shared" si="52"/>
        <v>0</v>
      </c>
    </row>
    <row r="201" spans="1:25" s="1" customFormat="1" collapsed="1" x14ac:dyDescent="0.35">
      <c r="A201" s="51" t="s">
        <v>2075</v>
      </c>
      <c r="B201" s="40">
        <v>1770</v>
      </c>
      <c r="C201" s="17" t="s">
        <v>137</v>
      </c>
      <c r="D201" s="139" t="s">
        <v>21</v>
      </c>
      <c r="E201" s="89"/>
      <c r="F201" s="40"/>
      <c r="G201" s="729"/>
      <c r="H201" s="274">
        <f t="shared" si="36"/>
        <v>0</v>
      </c>
      <c r="I201" s="715">
        <f t="shared" si="37"/>
        <v>0</v>
      </c>
      <c r="J201" s="282">
        <f t="shared" si="38"/>
        <v>0</v>
      </c>
      <c r="K201" s="337"/>
      <c r="L201" s="331"/>
      <c r="M201" s="585">
        <f t="shared" si="44"/>
        <v>0</v>
      </c>
      <c r="N201" s="585">
        <f t="shared" si="45"/>
        <v>0</v>
      </c>
      <c r="O201" s="314">
        <f t="shared" si="46"/>
        <v>0</v>
      </c>
      <c r="P201" s="336"/>
      <c r="Q201" s="326"/>
      <c r="R201" s="585">
        <f t="shared" si="47"/>
        <v>0</v>
      </c>
      <c r="S201" s="585">
        <f t="shared" si="48"/>
        <v>0</v>
      </c>
      <c r="T201" s="314">
        <f t="shared" si="49"/>
        <v>0</v>
      </c>
      <c r="U201" s="336"/>
      <c r="V201" s="326"/>
      <c r="W201" s="585">
        <f t="shared" si="50"/>
        <v>0</v>
      </c>
      <c r="X201" s="585">
        <f t="shared" si="51"/>
        <v>0</v>
      </c>
      <c r="Y201" s="314">
        <f t="shared" si="52"/>
        <v>0</v>
      </c>
    </row>
    <row r="202" spans="1:25" s="1" customFormat="1" ht="31" x14ac:dyDescent="0.35">
      <c r="A202" s="51" t="s">
        <v>2076</v>
      </c>
      <c r="B202" s="40">
        <v>1770</v>
      </c>
      <c r="C202" s="17" t="s">
        <v>138</v>
      </c>
      <c r="D202" s="139" t="s">
        <v>21</v>
      </c>
      <c r="E202" s="89"/>
      <c r="F202" s="40"/>
      <c r="G202" s="729"/>
      <c r="H202" s="274">
        <f t="shared" si="36"/>
        <v>0</v>
      </c>
      <c r="I202" s="715">
        <f t="shared" si="37"/>
        <v>0</v>
      </c>
      <c r="J202" s="282">
        <f t="shared" si="38"/>
        <v>0</v>
      </c>
      <c r="K202" s="337"/>
      <c r="L202" s="331"/>
      <c r="M202" s="585">
        <f t="shared" si="44"/>
        <v>0</v>
      </c>
      <c r="N202" s="585">
        <f t="shared" si="45"/>
        <v>0</v>
      </c>
      <c r="O202" s="314">
        <f t="shared" si="46"/>
        <v>0</v>
      </c>
      <c r="P202" s="336"/>
      <c r="Q202" s="326"/>
      <c r="R202" s="585">
        <f t="shared" si="47"/>
        <v>0</v>
      </c>
      <c r="S202" s="585">
        <f t="shared" si="48"/>
        <v>0</v>
      </c>
      <c r="T202" s="314">
        <f t="shared" si="49"/>
        <v>0</v>
      </c>
      <c r="U202" s="336"/>
      <c r="V202" s="326"/>
      <c r="W202" s="585">
        <f t="shared" si="50"/>
        <v>0</v>
      </c>
      <c r="X202" s="585">
        <f t="shared" si="51"/>
        <v>0</v>
      </c>
      <c r="Y202" s="314">
        <f t="shared" si="52"/>
        <v>0</v>
      </c>
    </row>
    <row r="203" spans="1:25" s="1" customFormat="1" ht="31" collapsed="1" x14ac:dyDescent="0.35">
      <c r="A203" s="51" t="s">
        <v>2077</v>
      </c>
      <c r="B203" s="40">
        <v>1770</v>
      </c>
      <c r="C203" s="17" t="s">
        <v>139</v>
      </c>
      <c r="D203" s="139" t="s">
        <v>21</v>
      </c>
      <c r="E203" s="89"/>
      <c r="F203" s="40"/>
      <c r="G203" s="729"/>
      <c r="H203" s="274">
        <f t="shared" si="36"/>
        <v>0</v>
      </c>
      <c r="I203" s="715">
        <f t="shared" si="37"/>
        <v>0</v>
      </c>
      <c r="J203" s="282">
        <f t="shared" si="38"/>
        <v>0</v>
      </c>
      <c r="K203" s="337"/>
      <c r="L203" s="331"/>
      <c r="M203" s="585">
        <f t="shared" si="44"/>
        <v>0</v>
      </c>
      <c r="N203" s="585">
        <f t="shared" si="45"/>
        <v>0</v>
      </c>
      <c r="O203" s="314">
        <f t="shared" si="46"/>
        <v>0</v>
      </c>
      <c r="P203" s="336"/>
      <c r="Q203" s="326"/>
      <c r="R203" s="585">
        <f t="shared" si="47"/>
        <v>0</v>
      </c>
      <c r="S203" s="585">
        <f t="shared" si="48"/>
        <v>0</v>
      </c>
      <c r="T203" s="314">
        <f t="shared" si="49"/>
        <v>0</v>
      </c>
      <c r="U203" s="336"/>
      <c r="V203" s="326"/>
      <c r="W203" s="585">
        <f t="shared" si="50"/>
        <v>0</v>
      </c>
      <c r="X203" s="585">
        <f t="shared" si="51"/>
        <v>0</v>
      </c>
      <c r="Y203" s="314">
        <f t="shared" si="52"/>
        <v>0</v>
      </c>
    </row>
    <row r="204" spans="1:25" s="1" customFormat="1" ht="31" collapsed="1" x14ac:dyDescent="0.35">
      <c r="A204" s="51" t="s">
        <v>2078</v>
      </c>
      <c r="B204" s="40">
        <v>1770</v>
      </c>
      <c r="C204" s="17" t="s">
        <v>140</v>
      </c>
      <c r="D204" s="139" t="s">
        <v>21</v>
      </c>
      <c r="E204" s="89"/>
      <c r="F204" s="40"/>
      <c r="G204" s="729"/>
      <c r="H204" s="274">
        <f t="shared" si="36"/>
        <v>0</v>
      </c>
      <c r="I204" s="715">
        <f t="shared" si="37"/>
        <v>0</v>
      </c>
      <c r="J204" s="282">
        <f t="shared" si="38"/>
        <v>0</v>
      </c>
      <c r="K204" s="337"/>
      <c r="L204" s="331"/>
      <c r="M204" s="585">
        <f t="shared" si="44"/>
        <v>0</v>
      </c>
      <c r="N204" s="585">
        <f t="shared" si="45"/>
        <v>0</v>
      </c>
      <c r="O204" s="314">
        <f t="shared" si="46"/>
        <v>0</v>
      </c>
      <c r="P204" s="336"/>
      <c r="Q204" s="326"/>
      <c r="R204" s="585">
        <f t="shared" si="47"/>
        <v>0</v>
      </c>
      <c r="S204" s="585">
        <f t="shared" si="48"/>
        <v>0</v>
      </c>
      <c r="T204" s="314">
        <f t="shared" si="49"/>
        <v>0</v>
      </c>
      <c r="U204" s="336"/>
      <c r="V204" s="326"/>
      <c r="W204" s="585">
        <f t="shared" si="50"/>
        <v>0</v>
      </c>
      <c r="X204" s="585">
        <f t="shared" si="51"/>
        <v>0</v>
      </c>
      <c r="Y204" s="314">
        <f t="shared" si="52"/>
        <v>0</v>
      </c>
    </row>
    <row r="205" spans="1:25" s="1" customFormat="1" collapsed="1" x14ac:dyDescent="0.35">
      <c r="A205" s="51" t="s">
        <v>2079</v>
      </c>
      <c r="B205" s="40" t="s">
        <v>1091</v>
      </c>
      <c r="C205" s="17" t="s">
        <v>137</v>
      </c>
      <c r="D205" s="139" t="s">
        <v>21</v>
      </c>
      <c r="E205" s="89"/>
      <c r="F205" s="40"/>
      <c r="G205" s="729"/>
      <c r="H205" s="274">
        <f t="shared" si="36"/>
        <v>0</v>
      </c>
      <c r="I205" s="715">
        <f t="shared" si="37"/>
        <v>0</v>
      </c>
      <c r="J205" s="282">
        <f t="shared" si="38"/>
        <v>0</v>
      </c>
      <c r="K205" s="337"/>
      <c r="L205" s="331"/>
      <c r="M205" s="585">
        <f t="shared" si="44"/>
        <v>0</v>
      </c>
      <c r="N205" s="585">
        <f t="shared" si="45"/>
        <v>0</v>
      </c>
      <c r="O205" s="314">
        <f t="shared" si="46"/>
        <v>0</v>
      </c>
      <c r="P205" s="336"/>
      <c r="Q205" s="326"/>
      <c r="R205" s="585">
        <f t="shared" si="47"/>
        <v>0</v>
      </c>
      <c r="S205" s="585">
        <f t="shared" si="48"/>
        <v>0</v>
      </c>
      <c r="T205" s="314">
        <f t="shared" si="49"/>
        <v>0</v>
      </c>
      <c r="U205" s="336"/>
      <c r="V205" s="326"/>
      <c r="W205" s="585">
        <f t="shared" si="50"/>
        <v>0</v>
      </c>
      <c r="X205" s="585">
        <f t="shared" si="51"/>
        <v>0</v>
      </c>
      <c r="Y205" s="314">
        <f t="shared" si="52"/>
        <v>0</v>
      </c>
    </row>
    <row r="206" spans="1:25" s="1" customFormat="1" ht="31" x14ac:dyDescent="0.35">
      <c r="A206" s="51" t="s">
        <v>2080</v>
      </c>
      <c r="B206" s="40" t="s">
        <v>1091</v>
      </c>
      <c r="C206" s="17" t="s">
        <v>138</v>
      </c>
      <c r="D206" s="139" t="s">
        <v>21</v>
      </c>
      <c r="E206" s="89"/>
      <c r="F206" s="40"/>
      <c r="G206" s="729"/>
      <c r="H206" s="274">
        <f t="shared" si="36"/>
        <v>0</v>
      </c>
      <c r="I206" s="715">
        <f t="shared" si="37"/>
        <v>0</v>
      </c>
      <c r="J206" s="282">
        <f t="shared" si="38"/>
        <v>0</v>
      </c>
      <c r="K206" s="337"/>
      <c r="L206" s="331"/>
      <c r="M206" s="585">
        <f t="shared" si="44"/>
        <v>0</v>
      </c>
      <c r="N206" s="585">
        <f t="shared" si="45"/>
        <v>0</v>
      </c>
      <c r="O206" s="314">
        <f t="shared" si="46"/>
        <v>0</v>
      </c>
      <c r="P206" s="336"/>
      <c r="Q206" s="326"/>
      <c r="R206" s="585">
        <f t="shared" si="47"/>
        <v>0</v>
      </c>
      <c r="S206" s="585">
        <f t="shared" si="48"/>
        <v>0</v>
      </c>
      <c r="T206" s="314">
        <f t="shared" si="49"/>
        <v>0</v>
      </c>
      <c r="U206" s="336"/>
      <c r="V206" s="326"/>
      <c r="W206" s="585">
        <f t="shared" si="50"/>
        <v>0</v>
      </c>
      <c r="X206" s="585">
        <f t="shared" si="51"/>
        <v>0</v>
      </c>
      <c r="Y206" s="314">
        <f t="shared" si="52"/>
        <v>0</v>
      </c>
    </row>
    <row r="207" spans="1:25" s="1" customFormat="1" ht="31" collapsed="1" x14ac:dyDescent="0.35">
      <c r="A207" s="51" t="s">
        <v>2081</v>
      </c>
      <c r="B207" s="40" t="s">
        <v>1091</v>
      </c>
      <c r="C207" s="17" t="s">
        <v>139</v>
      </c>
      <c r="D207" s="139" t="s">
        <v>21</v>
      </c>
      <c r="E207" s="89"/>
      <c r="F207" s="40"/>
      <c r="G207" s="729"/>
      <c r="H207" s="274">
        <f t="shared" si="36"/>
        <v>0</v>
      </c>
      <c r="I207" s="715">
        <f t="shared" si="37"/>
        <v>0</v>
      </c>
      <c r="J207" s="282">
        <f t="shared" si="38"/>
        <v>0</v>
      </c>
      <c r="K207" s="337"/>
      <c r="L207" s="331"/>
      <c r="M207" s="585">
        <f t="shared" si="44"/>
        <v>0</v>
      </c>
      <c r="N207" s="585">
        <f t="shared" si="45"/>
        <v>0</v>
      </c>
      <c r="O207" s="314">
        <f t="shared" si="46"/>
        <v>0</v>
      </c>
      <c r="P207" s="336"/>
      <c r="Q207" s="326"/>
      <c r="R207" s="585">
        <f t="shared" si="47"/>
        <v>0</v>
      </c>
      <c r="S207" s="585">
        <f t="shared" si="48"/>
        <v>0</v>
      </c>
      <c r="T207" s="314">
        <f t="shared" si="49"/>
        <v>0</v>
      </c>
      <c r="U207" s="336"/>
      <c r="V207" s="326"/>
      <c r="W207" s="585">
        <f t="shared" si="50"/>
        <v>0</v>
      </c>
      <c r="X207" s="585">
        <f t="shared" si="51"/>
        <v>0</v>
      </c>
      <c r="Y207" s="314">
        <f t="shared" si="52"/>
        <v>0</v>
      </c>
    </row>
    <row r="208" spans="1:25" s="1" customFormat="1" ht="31" collapsed="1" x14ac:dyDescent="0.35">
      <c r="A208" s="51" t="s">
        <v>2082</v>
      </c>
      <c r="B208" s="40" t="s">
        <v>1091</v>
      </c>
      <c r="C208" s="17" t="s">
        <v>140</v>
      </c>
      <c r="D208" s="139" t="s">
        <v>21</v>
      </c>
      <c r="E208" s="89"/>
      <c r="F208" s="40"/>
      <c r="G208" s="729"/>
      <c r="H208" s="274">
        <f t="shared" si="36"/>
        <v>0</v>
      </c>
      <c r="I208" s="715">
        <f t="shared" si="37"/>
        <v>0</v>
      </c>
      <c r="J208" s="282">
        <f t="shared" si="38"/>
        <v>0</v>
      </c>
      <c r="K208" s="337"/>
      <c r="L208" s="331"/>
      <c r="M208" s="585">
        <f t="shared" si="44"/>
        <v>0</v>
      </c>
      <c r="N208" s="585">
        <f t="shared" si="45"/>
        <v>0</v>
      </c>
      <c r="O208" s="314">
        <f t="shared" si="46"/>
        <v>0</v>
      </c>
      <c r="P208" s="336"/>
      <c r="Q208" s="326"/>
      <c r="R208" s="585">
        <f t="shared" si="47"/>
        <v>0</v>
      </c>
      <c r="S208" s="585">
        <f t="shared" si="48"/>
        <v>0</v>
      </c>
      <c r="T208" s="314">
        <f t="shared" si="49"/>
        <v>0</v>
      </c>
      <c r="U208" s="336"/>
      <c r="V208" s="326"/>
      <c r="W208" s="585">
        <f t="shared" si="50"/>
        <v>0</v>
      </c>
      <c r="X208" s="585">
        <f t="shared" si="51"/>
        <v>0</v>
      </c>
      <c r="Y208" s="314">
        <f t="shared" si="52"/>
        <v>0</v>
      </c>
    </row>
    <row r="209" spans="1:25" s="1" customFormat="1" ht="31" collapsed="1" x14ac:dyDescent="0.35">
      <c r="A209" s="51" t="s">
        <v>2083</v>
      </c>
      <c r="B209" s="40">
        <v>1771</v>
      </c>
      <c r="C209" s="17" t="s">
        <v>141</v>
      </c>
      <c r="D209" s="139" t="s">
        <v>21</v>
      </c>
      <c r="E209" s="89"/>
      <c r="F209" s="40"/>
      <c r="G209" s="729"/>
      <c r="H209" s="274">
        <f t="shared" si="36"/>
        <v>0</v>
      </c>
      <c r="I209" s="715">
        <f t="shared" si="37"/>
        <v>0</v>
      </c>
      <c r="J209" s="282">
        <f t="shared" si="38"/>
        <v>0</v>
      </c>
      <c r="K209" s="337"/>
      <c r="L209" s="331"/>
      <c r="M209" s="585">
        <f t="shared" si="44"/>
        <v>0</v>
      </c>
      <c r="N209" s="585">
        <f t="shared" si="45"/>
        <v>0</v>
      </c>
      <c r="O209" s="314">
        <f t="shared" si="46"/>
        <v>0</v>
      </c>
      <c r="P209" s="336"/>
      <c r="Q209" s="326"/>
      <c r="R209" s="585">
        <f t="shared" si="47"/>
        <v>0</v>
      </c>
      <c r="S209" s="585">
        <f t="shared" si="48"/>
        <v>0</v>
      </c>
      <c r="T209" s="314">
        <f t="shared" si="49"/>
        <v>0</v>
      </c>
      <c r="U209" s="336"/>
      <c r="V209" s="326"/>
      <c r="W209" s="585">
        <f t="shared" si="50"/>
        <v>0</v>
      </c>
      <c r="X209" s="585">
        <f t="shared" si="51"/>
        <v>0</v>
      </c>
      <c r="Y209" s="314">
        <f t="shared" si="52"/>
        <v>0</v>
      </c>
    </row>
    <row r="210" spans="1:25" s="1" customFormat="1" ht="31" x14ac:dyDescent="0.35">
      <c r="A210" s="51" t="s">
        <v>2084</v>
      </c>
      <c r="B210" s="40">
        <v>1771</v>
      </c>
      <c r="C210" s="17" t="s">
        <v>142</v>
      </c>
      <c r="D210" s="139" t="s">
        <v>21</v>
      </c>
      <c r="E210" s="89"/>
      <c r="F210" s="40"/>
      <c r="G210" s="729"/>
      <c r="H210" s="274">
        <f t="shared" si="36"/>
        <v>0</v>
      </c>
      <c r="I210" s="715">
        <f t="shared" si="37"/>
        <v>0</v>
      </c>
      <c r="J210" s="282">
        <f t="shared" si="38"/>
        <v>0</v>
      </c>
      <c r="K210" s="337"/>
      <c r="L210" s="331"/>
      <c r="M210" s="585">
        <f t="shared" si="44"/>
        <v>0</v>
      </c>
      <c r="N210" s="585">
        <f t="shared" si="45"/>
        <v>0</v>
      </c>
      <c r="O210" s="314">
        <f t="shared" si="46"/>
        <v>0</v>
      </c>
      <c r="P210" s="336"/>
      <c r="Q210" s="326"/>
      <c r="R210" s="585">
        <f t="shared" si="47"/>
        <v>0</v>
      </c>
      <c r="S210" s="585">
        <f t="shared" si="48"/>
        <v>0</v>
      </c>
      <c r="T210" s="314">
        <f t="shared" si="49"/>
        <v>0</v>
      </c>
      <c r="U210" s="336"/>
      <c r="V210" s="326"/>
      <c r="W210" s="585">
        <f t="shared" si="50"/>
        <v>0</v>
      </c>
      <c r="X210" s="585">
        <f t="shared" si="51"/>
        <v>0</v>
      </c>
      <c r="Y210" s="314">
        <f t="shared" si="52"/>
        <v>0</v>
      </c>
    </row>
    <row r="211" spans="1:25" s="1" customFormat="1" ht="31" collapsed="1" x14ac:dyDescent="0.35">
      <c r="A211" s="51" t="s">
        <v>2085</v>
      </c>
      <c r="B211" s="40" t="s">
        <v>1092</v>
      </c>
      <c r="C211" s="17" t="s">
        <v>1093</v>
      </c>
      <c r="D211" s="139" t="s">
        <v>21</v>
      </c>
      <c r="E211" s="89"/>
      <c r="F211" s="40"/>
      <c r="G211" s="729"/>
      <c r="H211" s="274">
        <f t="shared" si="36"/>
        <v>0</v>
      </c>
      <c r="I211" s="715">
        <f t="shared" si="37"/>
        <v>0</v>
      </c>
      <c r="J211" s="282">
        <f t="shared" si="38"/>
        <v>0</v>
      </c>
      <c r="K211" s="337"/>
      <c r="L211" s="331"/>
      <c r="M211" s="585">
        <f t="shared" si="44"/>
        <v>0</v>
      </c>
      <c r="N211" s="585">
        <f t="shared" si="45"/>
        <v>0</v>
      </c>
      <c r="O211" s="314">
        <f t="shared" si="46"/>
        <v>0</v>
      </c>
      <c r="P211" s="336"/>
      <c r="Q211" s="326"/>
      <c r="R211" s="585">
        <f t="shared" si="47"/>
        <v>0</v>
      </c>
      <c r="S211" s="585">
        <f t="shared" si="48"/>
        <v>0</v>
      </c>
      <c r="T211" s="314">
        <f t="shared" si="49"/>
        <v>0</v>
      </c>
      <c r="U211" s="336"/>
      <c r="V211" s="326"/>
      <c r="W211" s="585">
        <f t="shared" si="50"/>
        <v>0</v>
      </c>
      <c r="X211" s="585">
        <f t="shared" si="51"/>
        <v>0</v>
      </c>
      <c r="Y211" s="314">
        <f t="shared" si="52"/>
        <v>0</v>
      </c>
    </row>
    <row r="212" spans="1:25" s="1" customFormat="1" ht="31" x14ac:dyDescent="0.35">
      <c r="A212" s="51" t="s">
        <v>2086</v>
      </c>
      <c r="B212" s="40" t="s">
        <v>1092</v>
      </c>
      <c r="C212" s="17" t="s">
        <v>1094</v>
      </c>
      <c r="D212" s="139" t="s">
        <v>21</v>
      </c>
      <c r="E212" s="89"/>
      <c r="F212" s="40"/>
      <c r="G212" s="729"/>
      <c r="H212" s="274">
        <f t="shared" si="36"/>
        <v>0</v>
      </c>
      <c r="I212" s="715">
        <f t="shared" si="37"/>
        <v>0</v>
      </c>
      <c r="J212" s="282">
        <f t="shared" si="38"/>
        <v>0</v>
      </c>
      <c r="K212" s="337"/>
      <c r="L212" s="331"/>
      <c r="M212" s="585">
        <f t="shared" si="44"/>
        <v>0</v>
      </c>
      <c r="N212" s="585">
        <f t="shared" si="45"/>
        <v>0</v>
      </c>
      <c r="O212" s="314">
        <f t="shared" si="46"/>
        <v>0</v>
      </c>
      <c r="P212" s="336"/>
      <c r="Q212" s="326"/>
      <c r="R212" s="585">
        <f t="shared" si="47"/>
        <v>0</v>
      </c>
      <c r="S212" s="585">
        <f t="shared" si="48"/>
        <v>0</v>
      </c>
      <c r="T212" s="314">
        <f t="shared" si="49"/>
        <v>0</v>
      </c>
      <c r="U212" s="336"/>
      <c r="V212" s="326"/>
      <c r="W212" s="585">
        <f t="shared" si="50"/>
        <v>0</v>
      </c>
      <c r="X212" s="585">
        <f t="shared" si="51"/>
        <v>0</v>
      </c>
      <c r="Y212" s="314">
        <f t="shared" si="52"/>
        <v>0</v>
      </c>
    </row>
    <row r="213" spans="1:25" s="1" customFormat="1" collapsed="1" x14ac:dyDescent="0.35">
      <c r="A213" s="51" t="s">
        <v>2087</v>
      </c>
      <c r="B213" s="40">
        <v>1773</v>
      </c>
      <c r="C213" s="17" t="s">
        <v>143</v>
      </c>
      <c r="D213" s="139" t="s">
        <v>21</v>
      </c>
      <c r="E213" s="89"/>
      <c r="F213" s="40"/>
      <c r="G213" s="729"/>
      <c r="H213" s="274">
        <f t="shared" si="36"/>
        <v>0</v>
      </c>
      <c r="I213" s="715">
        <f t="shared" si="37"/>
        <v>0</v>
      </c>
      <c r="J213" s="282">
        <f t="shared" si="38"/>
        <v>0</v>
      </c>
      <c r="K213" s="337"/>
      <c r="L213" s="331"/>
      <c r="M213" s="585">
        <f t="shared" si="44"/>
        <v>0</v>
      </c>
      <c r="N213" s="585">
        <f t="shared" si="45"/>
        <v>0</v>
      </c>
      <c r="O213" s="314">
        <f t="shared" si="46"/>
        <v>0</v>
      </c>
      <c r="P213" s="336"/>
      <c r="Q213" s="326"/>
      <c r="R213" s="585">
        <f t="shared" si="47"/>
        <v>0</v>
      </c>
      <c r="S213" s="585">
        <f t="shared" si="48"/>
        <v>0</v>
      </c>
      <c r="T213" s="314">
        <f t="shared" si="49"/>
        <v>0</v>
      </c>
      <c r="U213" s="336"/>
      <c r="V213" s="326"/>
      <c r="W213" s="585">
        <f t="shared" si="50"/>
        <v>0</v>
      </c>
      <c r="X213" s="585">
        <f t="shared" si="51"/>
        <v>0</v>
      </c>
      <c r="Y213" s="314">
        <f t="shared" si="52"/>
        <v>0</v>
      </c>
    </row>
    <row r="214" spans="1:25" s="1" customFormat="1" x14ac:dyDescent="0.35">
      <c r="A214" s="51" t="s">
        <v>2088</v>
      </c>
      <c r="B214" s="40">
        <v>1773</v>
      </c>
      <c r="C214" s="17" t="s">
        <v>144</v>
      </c>
      <c r="D214" s="139" t="s">
        <v>21</v>
      </c>
      <c r="E214" s="89"/>
      <c r="F214" s="40"/>
      <c r="G214" s="729"/>
      <c r="H214" s="274">
        <f t="shared" si="36"/>
        <v>0</v>
      </c>
      <c r="I214" s="715">
        <f t="shared" si="37"/>
        <v>0</v>
      </c>
      <c r="J214" s="282">
        <f t="shared" si="38"/>
        <v>0</v>
      </c>
      <c r="K214" s="337"/>
      <c r="L214" s="331"/>
      <c r="M214" s="585">
        <f t="shared" si="44"/>
        <v>0</v>
      </c>
      <c r="N214" s="585">
        <f t="shared" si="45"/>
        <v>0</v>
      </c>
      <c r="O214" s="314">
        <f t="shared" si="46"/>
        <v>0</v>
      </c>
      <c r="P214" s="336"/>
      <c r="Q214" s="326"/>
      <c r="R214" s="585">
        <f t="shared" si="47"/>
        <v>0</v>
      </c>
      <c r="S214" s="585">
        <f t="shared" si="48"/>
        <v>0</v>
      </c>
      <c r="T214" s="314">
        <f t="shared" si="49"/>
        <v>0</v>
      </c>
      <c r="U214" s="336"/>
      <c r="V214" s="326"/>
      <c r="W214" s="585">
        <f t="shared" si="50"/>
        <v>0</v>
      </c>
      <c r="X214" s="585">
        <f t="shared" si="51"/>
        <v>0</v>
      </c>
      <c r="Y214" s="314">
        <f t="shared" si="52"/>
        <v>0</v>
      </c>
    </row>
    <row r="215" spans="1:25" s="1" customFormat="1" ht="31" collapsed="1" x14ac:dyDescent="0.35">
      <c r="A215" s="51" t="s">
        <v>2089</v>
      </c>
      <c r="B215" s="40">
        <v>1774</v>
      </c>
      <c r="C215" s="17" t="s">
        <v>145</v>
      </c>
      <c r="D215" s="139" t="s">
        <v>21</v>
      </c>
      <c r="E215" s="89"/>
      <c r="F215" s="40"/>
      <c r="G215" s="729"/>
      <c r="H215" s="274">
        <f t="shared" ref="H215:H278" si="53">F215*E215</f>
        <v>0</v>
      </c>
      <c r="I215" s="715">
        <f t="shared" ref="I215:I278" si="54">E215*G215</f>
        <v>0</v>
      </c>
      <c r="J215" s="282">
        <f t="shared" ref="J215:J278" si="55">(E215*F215)+(E215*G215)</f>
        <v>0</v>
      </c>
      <c r="K215" s="337"/>
      <c r="L215" s="331"/>
      <c r="M215" s="585">
        <f t="shared" si="44"/>
        <v>0</v>
      </c>
      <c r="N215" s="585">
        <f t="shared" si="45"/>
        <v>0</v>
      </c>
      <c r="O215" s="314">
        <f t="shared" si="46"/>
        <v>0</v>
      </c>
      <c r="P215" s="336"/>
      <c r="Q215" s="326"/>
      <c r="R215" s="585">
        <f t="shared" si="47"/>
        <v>0</v>
      </c>
      <c r="S215" s="585">
        <f t="shared" si="48"/>
        <v>0</v>
      </c>
      <c r="T215" s="314">
        <f t="shared" si="49"/>
        <v>0</v>
      </c>
      <c r="U215" s="336"/>
      <c r="V215" s="326"/>
      <c r="W215" s="585">
        <f t="shared" si="50"/>
        <v>0</v>
      </c>
      <c r="X215" s="585">
        <f t="shared" si="51"/>
        <v>0</v>
      </c>
      <c r="Y215" s="314">
        <f t="shared" si="52"/>
        <v>0</v>
      </c>
    </row>
    <row r="216" spans="1:25" s="1" customFormat="1" ht="31" x14ac:dyDescent="0.35">
      <c r="A216" s="51" t="s">
        <v>2090</v>
      </c>
      <c r="B216" s="40">
        <v>1774</v>
      </c>
      <c r="C216" s="17" t="s">
        <v>146</v>
      </c>
      <c r="D216" s="139" t="s">
        <v>21</v>
      </c>
      <c r="E216" s="89"/>
      <c r="F216" s="40"/>
      <c r="G216" s="729"/>
      <c r="H216" s="274">
        <f t="shared" si="53"/>
        <v>0</v>
      </c>
      <c r="I216" s="715">
        <f t="shared" si="54"/>
        <v>0</v>
      </c>
      <c r="J216" s="282">
        <f t="shared" si="55"/>
        <v>0</v>
      </c>
      <c r="K216" s="337"/>
      <c r="L216" s="331"/>
      <c r="M216" s="585">
        <f t="shared" si="44"/>
        <v>0</v>
      </c>
      <c r="N216" s="585">
        <f t="shared" si="45"/>
        <v>0</v>
      </c>
      <c r="O216" s="314">
        <f t="shared" si="46"/>
        <v>0</v>
      </c>
      <c r="P216" s="336"/>
      <c r="Q216" s="326"/>
      <c r="R216" s="585">
        <f t="shared" si="47"/>
        <v>0</v>
      </c>
      <c r="S216" s="585">
        <f t="shared" si="48"/>
        <v>0</v>
      </c>
      <c r="T216" s="314">
        <f t="shared" si="49"/>
        <v>0</v>
      </c>
      <c r="U216" s="336"/>
      <c r="V216" s="326"/>
      <c r="W216" s="585">
        <f t="shared" si="50"/>
        <v>0</v>
      </c>
      <c r="X216" s="585">
        <f t="shared" si="51"/>
        <v>0</v>
      </c>
      <c r="Y216" s="314">
        <f t="shared" si="52"/>
        <v>0</v>
      </c>
    </row>
    <row r="217" spans="1:25" s="1" customFormat="1" ht="31" collapsed="1" x14ac:dyDescent="0.35">
      <c r="A217" s="51" t="s">
        <v>2091</v>
      </c>
      <c r="B217" s="40" t="s">
        <v>1095</v>
      </c>
      <c r="C217" s="17" t="s">
        <v>1102</v>
      </c>
      <c r="D217" s="139" t="s">
        <v>21</v>
      </c>
      <c r="E217" s="89"/>
      <c r="F217" s="40"/>
      <c r="G217" s="729"/>
      <c r="H217" s="274">
        <f t="shared" si="53"/>
        <v>0</v>
      </c>
      <c r="I217" s="715">
        <f t="shared" si="54"/>
        <v>0</v>
      </c>
      <c r="J217" s="282">
        <f t="shared" si="55"/>
        <v>0</v>
      </c>
      <c r="K217" s="337"/>
      <c r="L217" s="331"/>
      <c r="M217" s="585">
        <f t="shared" si="44"/>
        <v>0</v>
      </c>
      <c r="N217" s="585">
        <f t="shared" si="45"/>
        <v>0</v>
      </c>
      <c r="O217" s="314">
        <f t="shared" si="46"/>
        <v>0</v>
      </c>
      <c r="P217" s="336"/>
      <c r="Q217" s="326"/>
      <c r="R217" s="585">
        <f t="shared" si="47"/>
        <v>0</v>
      </c>
      <c r="S217" s="585">
        <f t="shared" si="48"/>
        <v>0</v>
      </c>
      <c r="T217" s="314">
        <f t="shared" si="49"/>
        <v>0</v>
      </c>
      <c r="U217" s="336"/>
      <c r="V217" s="326"/>
      <c r="W217" s="585">
        <f t="shared" si="50"/>
        <v>0</v>
      </c>
      <c r="X217" s="585">
        <f t="shared" si="51"/>
        <v>0</v>
      </c>
      <c r="Y217" s="314">
        <f t="shared" si="52"/>
        <v>0</v>
      </c>
    </row>
    <row r="218" spans="1:25" s="1" customFormat="1" ht="31" x14ac:dyDescent="0.35">
      <c r="A218" s="51" t="s">
        <v>2092</v>
      </c>
      <c r="B218" s="40" t="s">
        <v>1095</v>
      </c>
      <c r="C218" s="17" t="s">
        <v>1103</v>
      </c>
      <c r="D218" s="139" t="s">
        <v>21</v>
      </c>
      <c r="E218" s="89"/>
      <c r="F218" s="40"/>
      <c r="G218" s="729"/>
      <c r="H218" s="274">
        <f t="shared" si="53"/>
        <v>0</v>
      </c>
      <c r="I218" s="715">
        <f t="shared" si="54"/>
        <v>0</v>
      </c>
      <c r="J218" s="282">
        <f t="shared" si="55"/>
        <v>0</v>
      </c>
      <c r="K218" s="337"/>
      <c r="L218" s="331"/>
      <c r="M218" s="585">
        <f t="shared" si="44"/>
        <v>0</v>
      </c>
      <c r="N218" s="585">
        <f t="shared" si="45"/>
        <v>0</v>
      </c>
      <c r="O218" s="314">
        <f t="shared" si="46"/>
        <v>0</v>
      </c>
      <c r="P218" s="336"/>
      <c r="Q218" s="326"/>
      <c r="R218" s="585">
        <f t="shared" si="47"/>
        <v>0</v>
      </c>
      <c r="S218" s="585">
        <f t="shared" si="48"/>
        <v>0</v>
      </c>
      <c r="T218" s="314">
        <f t="shared" si="49"/>
        <v>0</v>
      </c>
      <c r="U218" s="336"/>
      <c r="V218" s="326"/>
      <c r="W218" s="585">
        <f t="shared" si="50"/>
        <v>0</v>
      </c>
      <c r="X218" s="585">
        <f t="shared" si="51"/>
        <v>0</v>
      </c>
      <c r="Y218" s="314">
        <f t="shared" si="52"/>
        <v>0</v>
      </c>
    </row>
    <row r="219" spans="1:25" s="1" customFormat="1" ht="31" collapsed="1" x14ac:dyDescent="0.35">
      <c r="A219" s="51" t="s">
        <v>2093</v>
      </c>
      <c r="B219" s="40" t="s">
        <v>1096</v>
      </c>
      <c r="C219" s="17" t="s">
        <v>1097</v>
      </c>
      <c r="D219" s="139" t="s">
        <v>21</v>
      </c>
      <c r="E219" s="89"/>
      <c r="F219" s="40"/>
      <c r="G219" s="729"/>
      <c r="H219" s="274">
        <f t="shared" si="53"/>
        <v>0</v>
      </c>
      <c r="I219" s="715">
        <f t="shared" si="54"/>
        <v>0</v>
      </c>
      <c r="J219" s="282">
        <f t="shared" si="55"/>
        <v>0</v>
      </c>
      <c r="K219" s="337"/>
      <c r="L219" s="331"/>
      <c r="M219" s="585">
        <f t="shared" si="44"/>
        <v>0</v>
      </c>
      <c r="N219" s="585">
        <f t="shared" si="45"/>
        <v>0</v>
      </c>
      <c r="O219" s="314">
        <f t="shared" si="46"/>
        <v>0</v>
      </c>
      <c r="P219" s="336"/>
      <c r="Q219" s="326"/>
      <c r="R219" s="585">
        <f t="shared" si="47"/>
        <v>0</v>
      </c>
      <c r="S219" s="585">
        <f t="shared" si="48"/>
        <v>0</v>
      </c>
      <c r="T219" s="314">
        <f t="shared" si="49"/>
        <v>0</v>
      </c>
      <c r="U219" s="336"/>
      <c r="V219" s="326"/>
      <c r="W219" s="585">
        <f t="shared" si="50"/>
        <v>0</v>
      </c>
      <c r="X219" s="585">
        <f t="shared" si="51"/>
        <v>0</v>
      </c>
      <c r="Y219" s="314">
        <f t="shared" si="52"/>
        <v>0</v>
      </c>
    </row>
    <row r="220" spans="1:25" s="1" customFormat="1" ht="31" x14ac:dyDescent="0.35">
      <c r="A220" s="51" t="s">
        <v>2094</v>
      </c>
      <c r="B220" s="40" t="s">
        <v>1096</v>
      </c>
      <c r="C220" s="17" t="s">
        <v>1098</v>
      </c>
      <c r="D220" s="139" t="s">
        <v>21</v>
      </c>
      <c r="E220" s="89"/>
      <c r="F220" s="40"/>
      <c r="G220" s="729"/>
      <c r="H220" s="274">
        <f t="shared" si="53"/>
        <v>0</v>
      </c>
      <c r="I220" s="715">
        <f t="shared" si="54"/>
        <v>0</v>
      </c>
      <c r="J220" s="282">
        <f t="shared" si="55"/>
        <v>0</v>
      </c>
      <c r="K220" s="337"/>
      <c r="L220" s="331"/>
      <c r="M220" s="585">
        <f t="shared" si="44"/>
        <v>0</v>
      </c>
      <c r="N220" s="585">
        <f t="shared" si="45"/>
        <v>0</v>
      </c>
      <c r="O220" s="314">
        <f t="shared" si="46"/>
        <v>0</v>
      </c>
      <c r="P220" s="336"/>
      <c r="Q220" s="326"/>
      <c r="R220" s="585">
        <f t="shared" si="47"/>
        <v>0</v>
      </c>
      <c r="S220" s="585">
        <f t="shared" si="48"/>
        <v>0</v>
      </c>
      <c r="T220" s="314">
        <f t="shared" si="49"/>
        <v>0</v>
      </c>
      <c r="U220" s="336"/>
      <c r="V220" s="326"/>
      <c r="W220" s="585">
        <f t="shared" si="50"/>
        <v>0</v>
      </c>
      <c r="X220" s="585">
        <f t="shared" si="51"/>
        <v>0</v>
      </c>
      <c r="Y220" s="314">
        <f t="shared" si="52"/>
        <v>0</v>
      </c>
    </row>
    <row r="221" spans="1:25" s="1" customFormat="1" ht="31" collapsed="1" x14ac:dyDescent="0.35">
      <c r="A221" s="51" t="s">
        <v>2095</v>
      </c>
      <c r="B221" s="40" t="s">
        <v>1099</v>
      </c>
      <c r="C221" s="17" t="s">
        <v>1100</v>
      </c>
      <c r="D221" s="139" t="s">
        <v>21</v>
      </c>
      <c r="E221" s="89"/>
      <c r="F221" s="40"/>
      <c r="G221" s="729"/>
      <c r="H221" s="274">
        <f t="shared" si="53"/>
        <v>0</v>
      </c>
      <c r="I221" s="715">
        <f t="shared" si="54"/>
        <v>0</v>
      </c>
      <c r="J221" s="282">
        <f t="shared" si="55"/>
        <v>0</v>
      </c>
      <c r="K221" s="337"/>
      <c r="L221" s="331"/>
      <c r="M221" s="585">
        <f t="shared" si="44"/>
        <v>0</v>
      </c>
      <c r="N221" s="585">
        <f t="shared" si="45"/>
        <v>0</v>
      </c>
      <c r="O221" s="314">
        <f t="shared" si="46"/>
        <v>0</v>
      </c>
      <c r="P221" s="336"/>
      <c r="Q221" s="326"/>
      <c r="R221" s="585">
        <f t="shared" si="47"/>
        <v>0</v>
      </c>
      <c r="S221" s="585">
        <f t="shared" si="48"/>
        <v>0</v>
      </c>
      <c r="T221" s="314">
        <f t="shared" si="49"/>
        <v>0</v>
      </c>
      <c r="U221" s="336"/>
      <c r="V221" s="326"/>
      <c r="W221" s="585">
        <f t="shared" si="50"/>
        <v>0</v>
      </c>
      <c r="X221" s="585">
        <f t="shared" si="51"/>
        <v>0</v>
      </c>
      <c r="Y221" s="314">
        <f t="shared" si="52"/>
        <v>0</v>
      </c>
    </row>
    <row r="222" spans="1:25" s="1" customFormat="1" ht="31" x14ac:dyDescent="0.35">
      <c r="A222" s="51" t="s">
        <v>2096</v>
      </c>
      <c r="B222" s="40" t="s">
        <v>1099</v>
      </c>
      <c r="C222" s="17" t="s">
        <v>1101</v>
      </c>
      <c r="D222" s="139" t="s">
        <v>21</v>
      </c>
      <c r="E222" s="89"/>
      <c r="F222" s="40"/>
      <c r="G222" s="729"/>
      <c r="H222" s="274">
        <f t="shared" si="53"/>
        <v>0</v>
      </c>
      <c r="I222" s="715">
        <f t="shared" si="54"/>
        <v>0</v>
      </c>
      <c r="J222" s="282">
        <f t="shared" si="55"/>
        <v>0</v>
      </c>
      <c r="K222" s="337"/>
      <c r="L222" s="331"/>
      <c r="M222" s="585">
        <f t="shared" si="44"/>
        <v>0</v>
      </c>
      <c r="N222" s="585">
        <f t="shared" si="45"/>
        <v>0</v>
      </c>
      <c r="O222" s="314">
        <f t="shared" si="46"/>
        <v>0</v>
      </c>
      <c r="P222" s="336"/>
      <c r="Q222" s="326"/>
      <c r="R222" s="585">
        <f t="shared" si="47"/>
        <v>0</v>
      </c>
      <c r="S222" s="585">
        <f t="shared" si="48"/>
        <v>0</v>
      </c>
      <c r="T222" s="314">
        <f t="shared" si="49"/>
        <v>0</v>
      </c>
      <c r="U222" s="336"/>
      <c r="V222" s="326"/>
      <c r="W222" s="585">
        <f t="shared" si="50"/>
        <v>0</v>
      </c>
      <c r="X222" s="585">
        <f t="shared" si="51"/>
        <v>0</v>
      </c>
      <c r="Y222" s="314">
        <f t="shared" si="52"/>
        <v>0</v>
      </c>
    </row>
    <row r="223" spans="1:25" s="1" customFormat="1" collapsed="1" x14ac:dyDescent="0.35">
      <c r="A223" s="51" t="s">
        <v>2097</v>
      </c>
      <c r="B223" s="40">
        <v>1776</v>
      </c>
      <c r="C223" s="17" t="s">
        <v>147</v>
      </c>
      <c r="D223" s="139" t="s">
        <v>21</v>
      </c>
      <c r="E223" s="89"/>
      <c r="F223" s="40"/>
      <c r="G223" s="729"/>
      <c r="H223" s="274">
        <f t="shared" si="53"/>
        <v>0</v>
      </c>
      <c r="I223" s="715">
        <f t="shared" si="54"/>
        <v>0</v>
      </c>
      <c r="J223" s="282">
        <f t="shared" si="55"/>
        <v>0</v>
      </c>
      <c r="K223" s="337"/>
      <c r="L223" s="331"/>
      <c r="M223" s="585">
        <f t="shared" si="44"/>
        <v>0</v>
      </c>
      <c r="N223" s="585">
        <f t="shared" si="45"/>
        <v>0</v>
      </c>
      <c r="O223" s="314">
        <f t="shared" si="46"/>
        <v>0</v>
      </c>
      <c r="P223" s="336"/>
      <c r="Q223" s="326"/>
      <c r="R223" s="585">
        <f t="shared" si="47"/>
        <v>0</v>
      </c>
      <c r="S223" s="585">
        <f t="shared" si="48"/>
        <v>0</v>
      </c>
      <c r="T223" s="314">
        <f t="shared" si="49"/>
        <v>0</v>
      </c>
      <c r="U223" s="336"/>
      <c r="V223" s="326"/>
      <c r="W223" s="585">
        <f t="shared" si="50"/>
        <v>0</v>
      </c>
      <c r="X223" s="585">
        <f t="shared" si="51"/>
        <v>0</v>
      </c>
      <c r="Y223" s="314">
        <f t="shared" si="52"/>
        <v>0</v>
      </c>
    </row>
    <row r="224" spans="1:25" s="1" customFormat="1" x14ac:dyDescent="0.35">
      <c r="A224" s="51" t="s">
        <v>2098</v>
      </c>
      <c r="B224" s="40">
        <v>1776</v>
      </c>
      <c r="C224" s="17" t="s">
        <v>148</v>
      </c>
      <c r="D224" s="139" t="s">
        <v>21</v>
      </c>
      <c r="E224" s="89"/>
      <c r="F224" s="40"/>
      <c r="G224" s="729"/>
      <c r="H224" s="274">
        <f t="shared" si="53"/>
        <v>0</v>
      </c>
      <c r="I224" s="715">
        <f t="shared" si="54"/>
        <v>0</v>
      </c>
      <c r="J224" s="282">
        <f t="shared" si="55"/>
        <v>0</v>
      </c>
      <c r="K224" s="337"/>
      <c r="L224" s="331"/>
      <c r="M224" s="585">
        <f t="shared" si="44"/>
        <v>0</v>
      </c>
      <c r="N224" s="585">
        <f t="shared" si="45"/>
        <v>0</v>
      </c>
      <c r="O224" s="314">
        <f t="shared" si="46"/>
        <v>0</v>
      </c>
      <c r="P224" s="336"/>
      <c r="Q224" s="326"/>
      <c r="R224" s="585">
        <f t="shared" si="47"/>
        <v>0</v>
      </c>
      <c r="S224" s="585">
        <f t="shared" si="48"/>
        <v>0</v>
      </c>
      <c r="T224" s="314">
        <f t="shared" si="49"/>
        <v>0</v>
      </c>
      <c r="U224" s="336"/>
      <c r="V224" s="326"/>
      <c r="W224" s="585">
        <f t="shared" si="50"/>
        <v>0</v>
      </c>
      <c r="X224" s="585">
        <f t="shared" si="51"/>
        <v>0</v>
      </c>
      <c r="Y224" s="314">
        <f t="shared" si="52"/>
        <v>0</v>
      </c>
    </row>
    <row r="225" spans="1:25" s="1" customFormat="1" collapsed="1" x14ac:dyDescent="0.35">
      <c r="A225" s="51" t="s">
        <v>2099</v>
      </c>
      <c r="B225" s="40">
        <v>1777</v>
      </c>
      <c r="C225" s="17" t="s">
        <v>149</v>
      </c>
      <c r="D225" s="139" t="s">
        <v>21</v>
      </c>
      <c r="E225" s="89"/>
      <c r="F225" s="40"/>
      <c r="G225" s="729"/>
      <c r="H225" s="274">
        <f t="shared" si="53"/>
        <v>0</v>
      </c>
      <c r="I225" s="715">
        <f t="shared" si="54"/>
        <v>0</v>
      </c>
      <c r="J225" s="282">
        <f t="shared" si="55"/>
        <v>0</v>
      </c>
      <c r="K225" s="337"/>
      <c r="L225" s="331"/>
      <c r="M225" s="585">
        <f t="shared" si="44"/>
        <v>0</v>
      </c>
      <c r="N225" s="585">
        <f t="shared" si="45"/>
        <v>0</v>
      </c>
      <c r="O225" s="314">
        <f t="shared" si="46"/>
        <v>0</v>
      </c>
      <c r="P225" s="336"/>
      <c r="Q225" s="326"/>
      <c r="R225" s="585">
        <f t="shared" si="47"/>
        <v>0</v>
      </c>
      <c r="S225" s="585">
        <f t="shared" si="48"/>
        <v>0</v>
      </c>
      <c r="T225" s="314">
        <f t="shared" si="49"/>
        <v>0</v>
      </c>
      <c r="U225" s="336"/>
      <c r="V225" s="326"/>
      <c r="W225" s="585">
        <f t="shared" si="50"/>
        <v>0</v>
      </c>
      <c r="X225" s="585">
        <f t="shared" si="51"/>
        <v>0</v>
      </c>
      <c r="Y225" s="314">
        <f t="shared" si="52"/>
        <v>0</v>
      </c>
    </row>
    <row r="226" spans="1:25" s="1" customFormat="1" x14ac:dyDescent="0.35">
      <c r="A226" s="51" t="s">
        <v>2100</v>
      </c>
      <c r="B226" s="40">
        <v>1777</v>
      </c>
      <c r="C226" s="17" t="s">
        <v>150</v>
      </c>
      <c r="D226" s="139" t="s">
        <v>21</v>
      </c>
      <c r="E226" s="89"/>
      <c r="F226" s="40"/>
      <c r="G226" s="729"/>
      <c r="H226" s="274">
        <f t="shared" si="53"/>
        <v>0</v>
      </c>
      <c r="I226" s="715">
        <f t="shared" si="54"/>
        <v>0</v>
      </c>
      <c r="J226" s="282">
        <f t="shared" si="55"/>
        <v>0</v>
      </c>
      <c r="K226" s="337"/>
      <c r="L226" s="331"/>
      <c r="M226" s="585">
        <f t="shared" si="44"/>
        <v>0</v>
      </c>
      <c r="N226" s="585">
        <f t="shared" si="45"/>
        <v>0</v>
      </c>
      <c r="O226" s="314">
        <f t="shared" si="46"/>
        <v>0</v>
      </c>
      <c r="P226" s="336"/>
      <c r="Q226" s="326"/>
      <c r="R226" s="585">
        <f t="shared" si="47"/>
        <v>0</v>
      </c>
      <c r="S226" s="585">
        <f t="shared" si="48"/>
        <v>0</v>
      </c>
      <c r="T226" s="314">
        <f t="shared" si="49"/>
        <v>0</v>
      </c>
      <c r="U226" s="336"/>
      <c r="V226" s="326"/>
      <c r="W226" s="585">
        <f t="shared" si="50"/>
        <v>0</v>
      </c>
      <c r="X226" s="585">
        <f t="shared" si="51"/>
        <v>0</v>
      </c>
      <c r="Y226" s="314">
        <f t="shared" si="52"/>
        <v>0</v>
      </c>
    </row>
    <row r="227" spans="1:25" s="1" customFormat="1" ht="31" collapsed="1" x14ac:dyDescent="0.35">
      <c r="A227" s="51" t="s">
        <v>2101</v>
      </c>
      <c r="B227" s="40">
        <v>1778</v>
      </c>
      <c r="C227" s="17" t="s">
        <v>151</v>
      </c>
      <c r="D227" s="139" t="s">
        <v>21</v>
      </c>
      <c r="E227" s="89"/>
      <c r="F227" s="40"/>
      <c r="G227" s="729"/>
      <c r="H227" s="274">
        <f t="shared" si="53"/>
        <v>0</v>
      </c>
      <c r="I227" s="715">
        <f t="shared" si="54"/>
        <v>0</v>
      </c>
      <c r="J227" s="282">
        <f t="shared" si="55"/>
        <v>0</v>
      </c>
      <c r="K227" s="337"/>
      <c r="L227" s="331"/>
      <c r="M227" s="585">
        <f t="shared" si="44"/>
        <v>0</v>
      </c>
      <c r="N227" s="585">
        <f t="shared" si="45"/>
        <v>0</v>
      </c>
      <c r="O227" s="314">
        <f t="shared" si="46"/>
        <v>0</v>
      </c>
      <c r="P227" s="336"/>
      <c r="Q227" s="326"/>
      <c r="R227" s="585">
        <f t="shared" si="47"/>
        <v>0</v>
      </c>
      <c r="S227" s="585">
        <f t="shared" si="48"/>
        <v>0</v>
      </c>
      <c r="T227" s="314">
        <f t="shared" si="49"/>
        <v>0</v>
      </c>
      <c r="U227" s="336"/>
      <c r="V227" s="326"/>
      <c r="W227" s="585">
        <f t="shared" si="50"/>
        <v>0</v>
      </c>
      <c r="X227" s="585">
        <f t="shared" si="51"/>
        <v>0</v>
      </c>
      <c r="Y227" s="314">
        <f t="shared" si="52"/>
        <v>0</v>
      </c>
    </row>
    <row r="228" spans="1:25" s="1" customFormat="1" ht="31" x14ac:dyDescent="0.35">
      <c r="A228" s="51" t="s">
        <v>2102</v>
      </c>
      <c r="B228" s="40">
        <v>1778</v>
      </c>
      <c r="C228" s="17" t="s">
        <v>152</v>
      </c>
      <c r="D228" s="139" t="s">
        <v>21</v>
      </c>
      <c r="E228" s="89"/>
      <c r="F228" s="40"/>
      <c r="G228" s="729"/>
      <c r="H228" s="274">
        <f t="shared" si="53"/>
        <v>0</v>
      </c>
      <c r="I228" s="715">
        <f t="shared" si="54"/>
        <v>0</v>
      </c>
      <c r="J228" s="282">
        <f t="shared" si="55"/>
        <v>0</v>
      </c>
      <c r="K228" s="337"/>
      <c r="L228" s="331"/>
      <c r="M228" s="585">
        <f t="shared" si="44"/>
        <v>0</v>
      </c>
      <c r="N228" s="585">
        <f t="shared" si="45"/>
        <v>0</v>
      </c>
      <c r="O228" s="314">
        <f t="shared" si="46"/>
        <v>0</v>
      </c>
      <c r="P228" s="336"/>
      <c r="Q228" s="326"/>
      <c r="R228" s="585">
        <f t="shared" si="47"/>
        <v>0</v>
      </c>
      <c r="S228" s="585">
        <f t="shared" si="48"/>
        <v>0</v>
      </c>
      <c r="T228" s="314">
        <f t="shared" si="49"/>
        <v>0</v>
      </c>
      <c r="U228" s="336"/>
      <c r="V228" s="326"/>
      <c r="W228" s="585">
        <f t="shared" si="50"/>
        <v>0</v>
      </c>
      <c r="X228" s="585">
        <f t="shared" si="51"/>
        <v>0</v>
      </c>
      <c r="Y228" s="314">
        <f t="shared" si="52"/>
        <v>0</v>
      </c>
    </row>
    <row r="229" spans="1:25" s="1" customFormat="1" ht="31" collapsed="1" x14ac:dyDescent="0.35">
      <c r="A229" s="51" t="s">
        <v>2103</v>
      </c>
      <c r="B229" s="40" t="s">
        <v>1104</v>
      </c>
      <c r="C229" s="17" t="s">
        <v>1108</v>
      </c>
      <c r="D229" s="139" t="s">
        <v>21</v>
      </c>
      <c r="E229" s="89"/>
      <c r="F229" s="40"/>
      <c r="G229" s="729"/>
      <c r="H229" s="274">
        <f t="shared" si="53"/>
        <v>0</v>
      </c>
      <c r="I229" s="715">
        <f t="shared" si="54"/>
        <v>0</v>
      </c>
      <c r="J229" s="282">
        <f t="shared" si="55"/>
        <v>0</v>
      </c>
      <c r="K229" s="337"/>
      <c r="L229" s="331"/>
      <c r="M229" s="585">
        <f t="shared" si="44"/>
        <v>0</v>
      </c>
      <c r="N229" s="585">
        <f t="shared" si="45"/>
        <v>0</v>
      </c>
      <c r="O229" s="314">
        <f t="shared" si="46"/>
        <v>0</v>
      </c>
      <c r="P229" s="336"/>
      <c r="Q229" s="326"/>
      <c r="R229" s="585">
        <f t="shared" si="47"/>
        <v>0</v>
      </c>
      <c r="S229" s="585">
        <f t="shared" si="48"/>
        <v>0</v>
      </c>
      <c r="T229" s="314">
        <f t="shared" si="49"/>
        <v>0</v>
      </c>
      <c r="U229" s="336"/>
      <c r="V229" s="326"/>
      <c r="W229" s="585">
        <f t="shared" si="50"/>
        <v>0</v>
      </c>
      <c r="X229" s="585">
        <f t="shared" si="51"/>
        <v>0</v>
      </c>
      <c r="Y229" s="314">
        <f t="shared" si="52"/>
        <v>0</v>
      </c>
    </row>
    <row r="230" spans="1:25" s="1" customFormat="1" ht="31" x14ac:dyDescent="0.35">
      <c r="A230" s="51" t="s">
        <v>2104</v>
      </c>
      <c r="B230" s="40" t="s">
        <v>1104</v>
      </c>
      <c r="C230" s="17" t="s">
        <v>1109</v>
      </c>
      <c r="D230" s="139" t="s">
        <v>21</v>
      </c>
      <c r="E230" s="89"/>
      <c r="F230" s="40"/>
      <c r="G230" s="729"/>
      <c r="H230" s="274">
        <f t="shared" si="53"/>
        <v>0</v>
      </c>
      <c r="I230" s="715">
        <f t="shared" si="54"/>
        <v>0</v>
      </c>
      <c r="J230" s="282">
        <f t="shared" si="55"/>
        <v>0</v>
      </c>
      <c r="K230" s="337"/>
      <c r="L230" s="331"/>
      <c r="M230" s="585">
        <f t="shared" si="44"/>
        <v>0</v>
      </c>
      <c r="N230" s="585">
        <f t="shared" si="45"/>
        <v>0</v>
      </c>
      <c r="O230" s="314">
        <f t="shared" si="46"/>
        <v>0</v>
      </c>
      <c r="P230" s="336"/>
      <c r="Q230" s="326"/>
      <c r="R230" s="585">
        <f t="shared" si="47"/>
        <v>0</v>
      </c>
      <c r="S230" s="585">
        <f t="shared" si="48"/>
        <v>0</v>
      </c>
      <c r="T230" s="314">
        <f t="shared" si="49"/>
        <v>0</v>
      </c>
      <c r="U230" s="336"/>
      <c r="V230" s="326"/>
      <c r="W230" s="585">
        <f t="shared" si="50"/>
        <v>0</v>
      </c>
      <c r="X230" s="585">
        <f t="shared" si="51"/>
        <v>0</v>
      </c>
      <c r="Y230" s="314">
        <f t="shared" si="52"/>
        <v>0</v>
      </c>
    </row>
    <row r="231" spans="1:25" s="1" customFormat="1" ht="31" collapsed="1" x14ac:dyDescent="0.35">
      <c r="A231" s="51" t="s">
        <v>2105</v>
      </c>
      <c r="B231" s="40" t="s">
        <v>1105</v>
      </c>
      <c r="C231" s="17" t="s">
        <v>1110</v>
      </c>
      <c r="D231" s="139" t="s">
        <v>21</v>
      </c>
      <c r="E231" s="89"/>
      <c r="F231" s="40"/>
      <c r="G231" s="729"/>
      <c r="H231" s="274">
        <f t="shared" si="53"/>
        <v>0</v>
      </c>
      <c r="I231" s="715">
        <f t="shared" si="54"/>
        <v>0</v>
      </c>
      <c r="J231" s="282">
        <f t="shared" si="55"/>
        <v>0</v>
      </c>
      <c r="K231" s="337"/>
      <c r="L231" s="331"/>
      <c r="M231" s="585">
        <f t="shared" si="44"/>
        <v>0</v>
      </c>
      <c r="N231" s="585">
        <f t="shared" si="45"/>
        <v>0</v>
      </c>
      <c r="O231" s="314">
        <f t="shared" si="46"/>
        <v>0</v>
      </c>
      <c r="P231" s="336"/>
      <c r="Q231" s="326"/>
      <c r="R231" s="585">
        <f t="shared" si="47"/>
        <v>0</v>
      </c>
      <c r="S231" s="585">
        <f t="shared" si="48"/>
        <v>0</v>
      </c>
      <c r="T231" s="314">
        <f t="shared" si="49"/>
        <v>0</v>
      </c>
      <c r="U231" s="336"/>
      <c r="V231" s="326"/>
      <c r="W231" s="585">
        <f t="shared" si="50"/>
        <v>0</v>
      </c>
      <c r="X231" s="585">
        <f t="shared" si="51"/>
        <v>0</v>
      </c>
      <c r="Y231" s="314">
        <f t="shared" si="52"/>
        <v>0</v>
      </c>
    </row>
    <row r="232" spans="1:25" s="1" customFormat="1" ht="31" x14ac:dyDescent="0.35">
      <c r="A232" s="51" t="s">
        <v>2106</v>
      </c>
      <c r="B232" s="40" t="s">
        <v>1105</v>
      </c>
      <c r="C232" s="17" t="s">
        <v>1111</v>
      </c>
      <c r="D232" s="139" t="s">
        <v>21</v>
      </c>
      <c r="E232" s="89"/>
      <c r="F232" s="40"/>
      <c r="G232" s="729"/>
      <c r="H232" s="274">
        <f t="shared" si="53"/>
        <v>0</v>
      </c>
      <c r="I232" s="715">
        <f t="shared" si="54"/>
        <v>0</v>
      </c>
      <c r="J232" s="282">
        <f t="shared" si="55"/>
        <v>0</v>
      </c>
      <c r="K232" s="337"/>
      <c r="L232" s="331"/>
      <c r="M232" s="585">
        <f t="shared" si="44"/>
        <v>0</v>
      </c>
      <c r="N232" s="585">
        <f t="shared" si="45"/>
        <v>0</v>
      </c>
      <c r="O232" s="314">
        <f t="shared" si="46"/>
        <v>0</v>
      </c>
      <c r="P232" s="336"/>
      <c r="Q232" s="326"/>
      <c r="R232" s="585">
        <f t="shared" si="47"/>
        <v>0</v>
      </c>
      <c r="S232" s="585">
        <f t="shared" si="48"/>
        <v>0</v>
      </c>
      <c r="T232" s="314">
        <f t="shared" si="49"/>
        <v>0</v>
      </c>
      <c r="U232" s="336"/>
      <c r="V232" s="326"/>
      <c r="W232" s="585">
        <f t="shared" si="50"/>
        <v>0</v>
      </c>
      <c r="X232" s="585">
        <f t="shared" si="51"/>
        <v>0</v>
      </c>
      <c r="Y232" s="314">
        <f t="shared" si="52"/>
        <v>0</v>
      </c>
    </row>
    <row r="233" spans="1:25" s="1" customFormat="1" ht="31" collapsed="1" x14ac:dyDescent="0.35">
      <c r="A233" s="51" t="s">
        <v>2107</v>
      </c>
      <c r="B233" s="40" t="s">
        <v>1106</v>
      </c>
      <c r="C233" s="17" t="s">
        <v>1112</v>
      </c>
      <c r="D233" s="139" t="s">
        <v>21</v>
      </c>
      <c r="E233" s="89"/>
      <c r="F233" s="40"/>
      <c r="G233" s="729"/>
      <c r="H233" s="274">
        <f t="shared" si="53"/>
        <v>0</v>
      </c>
      <c r="I233" s="715">
        <f t="shared" si="54"/>
        <v>0</v>
      </c>
      <c r="J233" s="282">
        <f t="shared" si="55"/>
        <v>0</v>
      </c>
      <c r="K233" s="337"/>
      <c r="L233" s="331"/>
      <c r="M233" s="585">
        <f t="shared" si="44"/>
        <v>0</v>
      </c>
      <c r="N233" s="585">
        <f t="shared" si="45"/>
        <v>0</v>
      </c>
      <c r="O233" s="314">
        <f t="shared" si="46"/>
        <v>0</v>
      </c>
      <c r="P233" s="336"/>
      <c r="Q233" s="326"/>
      <c r="R233" s="585">
        <f t="shared" si="47"/>
        <v>0</v>
      </c>
      <c r="S233" s="585">
        <f t="shared" si="48"/>
        <v>0</v>
      </c>
      <c r="T233" s="314">
        <f t="shared" si="49"/>
        <v>0</v>
      </c>
      <c r="U233" s="336"/>
      <c r="V233" s="326"/>
      <c r="W233" s="585">
        <f t="shared" si="50"/>
        <v>0</v>
      </c>
      <c r="X233" s="585">
        <f t="shared" si="51"/>
        <v>0</v>
      </c>
      <c r="Y233" s="314">
        <f t="shared" si="52"/>
        <v>0</v>
      </c>
    </row>
    <row r="234" spans="1:25" s="1" customFormat="1" ht="31" x14ac:dyDescent="0.35">
      <c r="A234" s="51" t="s">
        <v>2108</v>
      </c>
      <c r="B234" s="40" t="s">
        <v>1106</v>
      </c>
      <c r="C234" s="17" t="s">
        <v>1113</v>
      </c>
      <c r="D234" s="139" t="s">
        <v>21</v>
      </c>
      <c r="E234" s="89"/>
      <c r="F234" s="40"/>
      <c r="G234" s="729"/>
      <c r="H234" s="274">
        <f t="shared" si="53"/>
        <v>0</v>
      </c>
      <c r="I234" s="715">
        <f t="shared" si="54"/>
        <v>0</v>
      </c>
      <c r="J234" s="282">
        <f t="shared" si="55"/>
        <v>0</v>
      </c>
      <c r="K234" s="337"/>
      <c r="L234" s="331"/>
      <c r="M234" s="585">
        <f t="shared" si="44"/>
        <v>0</v>
      </c>
      <c r="N234" s="585">
        <f t="shared" si="45"/>
        <v>0</v>
      </c>
      <c r="O234" s="314">
        <f t="shared" si="46"/>
        <v>0</v>
      </c>
      <c r="P234" s="336"/>
      <c r="Q234" s="326"/>
      <c r="R234" s="585">
        <f t="shared" si="47"/>
        <v>0</v>
      </c>
      <c r="S234" s="585">
        <f t="shared" si="48"/>
        <v>0</v>
      </c>
      <c r="T234" s="314">
        <f t="shared" si="49"/>
        <v>0</v>
      </c>
      <c r="U234" s="336"/>
      <c r="V234" s="326"/>
      <c r="W234" s="585">
        <f t="shared" si="50"/>
        <v>0</v>
      </c>
      <c r="X234" s="585">
        <f t="shared" si="51"/>
        <v>0</v>
      </c>
      <c r="Y234" s="314">
        <f t="shared" si="52"/>
        <v>0</v>
      </c>
    </row>
    <row r="235" spans="1:25" s="1" customFormat="1" ht="31" collapsed="1" x14ac:dyDescent="0.35">
      <c r="A235" s="51" t="s">
        <v>2109</v>
      </c>
      <c r="B235" s="40" t="s">
        <v>1107</v>
      </c>
      <c r="C235" s="17" t="s">
        <v>1114</v>
      </c>
      <c r="D235" s="139" t="s">
        <v>21</v>
      </c>
      <c r="E235" s="89"/>
      <c r="F235" s="40"/>
      <c r="G235" s="729"/>
      <c r="H235" s="274">
        <f t="shared" si="53"/>
        <v>0</v>
      </c>
      <c r="I235" s="715">
        <f t="shared" si="54"/>
        <v>0</v>
      </c>
      <c r="J235" s="282">
        <f t="shared" si="55"/>
        <v>0</v>
      </c>
      <c r="K235" s="337"/>
      <c r="L235" s="331"/>
      <c r="M235" s="585">
        <f t="shared" si="44"/>
        <v>0</v>
      </c>
      <c r="N235" s="585">
        <f t="shared" si="45"/>
        <v>0</v>
      </c>
      <c r="O235" s="314">
        <f t="shared" si="46"/>
        <v>0</v>
      </c>
      <c r="P235" s="336"/>
      <c r="Q235" s="326"/>
      <c r="R235" s="585">
        <f t="shared" si="47"/>
        <v>0</v>
      </c>
      <c r="S235" s="585">
        <f t="shared" si="48"/>
        <v>0</v>
      </c>
      <c r="T235" s="314">
        <f t="shared" si="49"/>
        <v>0</v>
      </c>
      <c r="U235" s="336"/>
      <c r="V235" s="326"/>
      <c r="W235" s="585">
        <f t="shared" si="50"/>
        <v>0</v>
      </c>
      <c r="X235" s="585">
        <f t="shared" si="51"/>
        <v>0</v>
      </c>
      <c r="Y235" s="314">
        <f t="shared" si="52"/>
        <v>0</v>
      </c>
    </row>
    <row r="236" spans="1:25" s="1" customFormat="1" ht="31" x14ac:dyDescent="0.35">
      <c r="A236" s="51" t="s">
        <v>2110</v>
      </c>
      <c r="B236" s="40" t="s">
        <v>1107</v>
      </c>
      <c r="C236" s="17" t="s">
        <v>1115</v>
      </c>
      <c r="D236" s="139" t="s">
        <v>21</v>
      </c>
      <c r="E236" s="89"/>
      <c r="F236" s="40"/>
      <c r="G236" s="729"/>
      <c r="H236" s="274">
        <f t="shared" si="53"/>
        <v>0</v>
      </c>
      <c r="I236" s="715">
        <f t="shared" si="54"/>
        <v>0</v>
      </c>
      <c r="J236" s="282">
        <f t="shared" si="55"/>
        <v>0</v>
      </c>
      <c r="K236" s="337"/>
      <c r="L236" s="331"/>
      <c r="M236" s="585">
        <f t="shared" si="44"/>
        <v>0</v>
      </c>
      <c r="N236" s="585">
        <f t="shared" si="45"/>
        <v>0</v>
      </c>
      <c r="O236" s="314">
        <f t="shared" si="46"/>
        <v>0</v>
      </c>
      <c r="P236" s="336"/>
      <c r="Q236" s="326"/>
      <c r="R236" s="585">
        <f t="shared" si="47"/>
        <v>0</v>
      </c>
      <c r="S236" s="585">
        <f t="shared" si="48"/>
        <v>0</v>
      </c>
      <c r="T236" s="314">
        <f t="shared" si="49"/>
        <v>0</v>
      </c>
      <c r="U236" s="336"/>
      <c r="V236" s="326"/>
      <c r="W236" s="585">
        <f t="shared" si="50"/>
        <v>0</v>
      </c>
      <c r="X236" s="585">
        <f t="shared" si="51"/>
        <v>0</v>
      </c>
      <c r="Y236" s="314">
        <f t="shared" si="52"/>
        <v>0</v>
      </c>
    </row>
    <row r="237" spans="1:25" s="1" customFormat="1" collapsed="1" x14ac:dyDescent="0.35">
      <c r="A237" s="51" t="s">
        <v>2111</v>
      </c>
      <c r="B237" s="40">
        <v>1779</v>
      </c>
      <c r="C237" s="17" t="s">
        <v>153</v>
      </c>
      <c r="D237" s="139" t="s">
        <v>21</v>
      </c>
      <c r="E237" s="89"/>
      <c r="F237" s="40"/>
      <c r="G237" s="729"/>
      <c r="H237" s="274">
        <f t="shared" si="53"/>
        <v>0</v>
      </c>
      <c r="I237" s="715">
        <f t="shared" si="54"/>
        <v>0</v>
      </c>
      <c r="J237" s="282">
        <f t="shared" si="55"/>
        <v>0</v>
      </c>
      <c r="K237" s="337"/>
      <c r="L237" s="331"/>
      <c r="M237" s="585">
        <f t="shared" si="44"/>
        <v>0</v>
      </c>
      <c r="N237" s="585">
        <f t="shared" si="45"/>
        <v>0</v>
      </c>
      <c r="O237" s="314">
        <f t="shared" si="46"/>
        <v>0</v>
      </c>
      <c r="P237" s="336"/>
      <c r="Q237" s="326"/>
      <c r="R237" s="585">
        <f t="shared" si="47"/>
        <v>0</v>
      </c>
      <c r="S237" s="585">
        <f t="shared" si="48"/>
        <v>0</v>
      </c>
      <c r="T237" s="314">
        <f t="shared" si="49"/>
        <v>0</v>
      </c>
      <c r="U237" s="336"/>
      <c r="V237" s="326"/>
      <c r="W237" s="585">
        <f t="shared" si="50"/>
        <v>0</v>
      </c>
      <c r="X237" s="585">
        <f t="shared" si="51"/>
        <v>0</v>
      </c>
      <c r="Y237" s="314">
        <f t="shared" si="52"/>
        <v>0</v>
      </c>
    </row>
    <row r="238" spans="1:25" s="1" customFormat="1" x14ac:dyDescent="0.35">
      <c r="A238" s="51" t="s">
        <v>2112</v>
      </c>
      <c r="B238" s="40">
        <v>1779</v>
      </c>
      <c r="C238" s="17" t="s">
        <v>154</v>
      </c>
      <c r="D238" s="139" t="s">
        <v>21</v>
      </c>
      <c r="E238" s="89"/>
      <c r="F238" s="40"/>
      <c r="G238" s="729"/>
      <c r="H238" s="274">
        <f t="shared" si="53"/>
        <v>0</v>
      </c>
      <c r="I238" s="715">
        <f t="shared" si="54"/>
        <v>0</v>
      </c>
      <c r="J238" s="282">
        <f t="shared" si="55"/>
        <v>0</v>
      </c>
      <c r="K238" s="337"/>
      <c r="L238" s="331"/>
      <c r="M238" s="585">
        <f t="shared" si="44"/>
        <v>0</v>
      </c>
      <c r="N238" s="585">
        <f t="shared" si="45"/>
        <v>0</v>
      </c>
      <c r="O238" s="314">
        <f t="shared" si="46"/>
        <v>0</v>
      </c>
      <c r="P238" s="336"/>
      <c r="Q238" s="326"/>
      <c r="R238" s="585">
        <f t="shared" si="47"/>
        <v>0</v>
      </c>
      <c r="S238" s="585">
        <f t="shared" si="48"/>
        <v>0</v>
      </c>
      <c r="T238" s="314">
        <f t="shared" si="49"/>
        <v>0</v>
      </c>
      <c r="U238" s="336"/>
      <c r="V238" s="326"/>
      <c r="W238" s="585">
        <f t="shared" si="50"/>
        <v>0</v>
      </c>
      <c r="X238" s="585">
        <f t="shared" si="51"/>
        <v>0</v>
      </c>
      <c r="Y238" s="314">
        <f t="shared" si="52"/>
        <v>0</v>
      </c>
    </row>
    <row r="239" spans="1:25" s="1" customFormat="1" collapsed="1" x14ac:dyDescent="0.35">
      <c r="A239" s="51" t="s">
        <v>2113</v>
      </c>
      <c r="B239" s="40">
        <v>1783</v>
      </c>
      <c r="C239" s="17" t="s">
        <v>1116</v>
      </c>
      <c r="D239" s="139" t="s">
        <v>21</v>
      </c>
      <c r="E239" s="89"/>
      <c r="F239" s="40"/>
      <c r="G239" s="729"/>
      <c r="H239" s="274">
        <f t="shared" si="53"/>
        <v>0</v>
      </c>
      <c r="I239" s="715">
        <f t="shared" si="54"/>
        <v>0</v>
      </c>
      <c r="J239" s="282">
        <f t="shared" si="55"/>
        <v>0</v>
      </c>
      <c r="K239" s="337"/>
      <c r="L239" s="331"/>
      <c r="M239" s="585">
        <f t="shared" si="44"/>
        <v>0</v>
      </c>
      <c r="N239" s="585">
        <f t="shared" si="45"/>
        <v>0</v>
      </c>
      <c r="O239" s="314">
        <f t="shared" si="46"/>
        <v>0</v>
      </c>
      <c r="P239" s="336"/>
      <c r="Q239" s="326"/>
      <c r="R239" s="585">
        <f t="shared" si="47"/>
        <v>0</v>
      </c>
      <c r="S239" s="585">
        <f t="shared" si="48"/>
        <v>0</v>
      </c>
      <c r="T239" s="314">
        <f t="shared" si="49"/>
        <v>0</v>
      </c>
      <c r="U239" s="336"/>
      <c r="V239" s="326"/>
      <c r="W239" s="585">
        <f t="shared" si="50"/>
        <v>0</v>
      </c>
      <c r="X239" s="585">
        <f t="shared" si="51"/>
        <v>0</v>
      </c>
      <c r="Y239" s="314">
        <f t="shared" si="52"/>
        <v>0</v>
      </c>
    </row>
    <row r="240" spans="1:25" s="1" customFormat="1" x14ac:dyDescent="0.35">
      <c r="A240" s="51" t="s">
        <v>2114</v>
      </c>
      <c r="B240" s="40">
        <v>1783</v>
      </c>
      <c r="C240" s="17" t="s">
        <v>1117</v>
      </c>
      <c r="D240" s="139" t="s">
        <v>21</v>
      </c>
      <c r="E240" s="89"/>
      <c r="F240" s="40"/>
      <c r="G240" s="729"/>
      <c r="H240" s="274">
        <f t="shared" si="53"/>
        <v>0</v>
      </c>
      <c r="I240" s="715">
        <f t="shared" si="54"/>
        <v>0</v>
      </c>
      <c r="J240" s="282">
        <f t="shared" si="55"/>
        <v>0</v>
      </c>
      <c r="K240" s="337"/>
      <c r="L240" s="331"/>
      <c r="M240" s="585">
        <f t="shared" si="44"/>
        <v>0</v>
      </c>
      <c r="N240" s="585">
        <f t="shared" si="45"/>
        <v>0</v>
      </c>
      <c r="O240" s="314">
        <f t="shared" si="46"/>
        <v>0</v>
      </c>
      <c r="P240" s="336"/>
      <c r="Q240" s="326"/>
      <c r="R240" s="585">
        <f t="shared" si="47"/>
        <v>0</v>
      </c>
      <c r="S240" s="585">
        <f t="shared" si="48"/>
        <v>0</v>
      </c>
      <c r="T240" s="314">
        <f t="shared" si="49"/>
        <v>0</v>
      </c>
      <c r="U240" s="336"/>
      <c r="V240" s="326"/>
      <c r="W240" s="585">
        <f t="shared" si="50"/>
        <v>0</v>
      </c>
      <c r="X240" s="585">
        <f t="shared" si="51"/>
        <v>0</v>
      </c>
      <c r="Y240" s="314">
        <f t="shared" si="52"/>
        <v>0</v>
      </c>
    </row>
    <row r="241" spans="1:25" s="1" customFormat="1" collapsed="1" x14ac:dyDescent="0.35">
      <c r="A241" s="51" t="s">
        <v>2115</v>
      </c>
      <c r="B241" s="40">
        <v>1784</v>
      </c>
      <c r="C241" s="17" t="s">
        <v>155</v>
      </c>
      <c r="D241" s="139" t="s">
        <v>21</v>
      </c>
      <c r="E241" s="89"/>
      <c r="F241" s="40"/>
      <c r="G241" s="729"/>
      <c r="H241" s="274">
        <f t="shared" si="53"/>
        <v>0</v>
      </c>
      <c r="I241" s="715">
        <f t="shared" si="54"/>
        <v>0</v>
      </c>
      <c r="J241" s="282">
        <f t="shared" si="55"/>
        <v>0</v>
      </c>
      <c r="K241" s="337"/>
      <c r="L241" s="331"/>
      <c r="M241" s="585">
        <f t="shared" si="44"/>
        <v>0</v>
      </c>
      <c r="N241" s="585">
        <f t="shared" si="45"/>
        <v>0</v>
      </c>
      <c r="O241" s="314">
        <f t="shared" si="46"/>
        <v>0</v>
      </c>
      <c r="P241" s="336"/>
      <c r="Q241" s="326"/>
      <c r="R241" s="585">
        <f t="shared" si="47"/>
        <v>0</v>
      </c>
      <c r="S241" s="585">
        <f t="shared" si="48"/>
        <v>0</v>
      </c>
      <c r="T241" s="314">
        <f t="shared" si="49"/>
        <v>0</v>
      </c>
      <c r="U241" s="336"/>
      <c r="V241" s="326"/>
      <c r="W241" s="585">
        <f t="shared" si="50"/>
        <v>0</v>
      </c>
      <c r="X241" s="585">
        <f t="shared" si="51"/>
        <v>0</v>
      </c>
      <c r="Y241" s="314">
        <f t="shared" si="52"/>
        <v>0</v>
      </c>
    </row>
    <row r="242" spans="1:25" s="1" customFormat="1" x14ac:dyDescent="0.35">
      <c r="A242" s="51" t="s">
        <v>2116</v>
      </c>
      <c r="B242" s="40">
        <v>1784</v>
      </c>
      <c r="C242" s="17" t="s">
        <v>156</v>
      </c>
      <c r="D242" s="139" t="s">
        <v>21</v>
      </c>
      <c r="E242" s="89"/>
      <c r="F242" s="40"/>
      <c r="G242" s="729"/>
      <c r="H242" s="274">
        <f t="shared" si="53"/>
        <v>0</v>
      </c>
      <c r="I242" s="715">
        <f t="shared" si="54"/>
        <v>0</v>
      </c>
      <c r="J242" s="282">
        <f t="shared" si="55"/>
        <v>0</v>
      </c>
      <c r="K242" s="337"/>
      <c r="L242" s="331"/>
      <c r="M242" s="585">
        <f t="shared" si="44"/>
        <v>0</v>
      </c>
      <c r="N242" s="585">
        <f t="shared" si="45"/>
        <v>0</v>
      </c>
      <c r="O242" s="314">
        <f t="shared" si="46"/>
        <v>0</v>
      </c>
      <c r="P242" s="336"/>
      <c r="Q242" s="326"/>
      <c r="R242" s="585">
        <f t="shared" si="47"/>
        <v>0</v>
      </c>
      <c r="S242" s="585">
        <f t="shared" si="48"/>
        <v>0</v>
      </c>
      <c r="T242" s="314">
        <f t="shared" si="49"/>
        <v>0</v>
      </c>
      <c r="U242" s="336"/>
      <c r="V242" s="326"/>
      <c r="W242" s="585">
        <f t="shared" si="50"/>
        <v>0</v>
      </c>
      <c r="X242" s="585">
        <f t="shared" si="51"/>
        <v>0</v>
      </c>
      <c r="Y242" s="314">
        <f t="shared" si="52"/>
        <v>0</v>
      </c>
    </row>
    <row r="243" spans="1:25" s="1" customFormat="1" collapsed="1" x14ac:dyDescent="0.35">
      <c r="A243" s="51" t="s">
        <v>2117</v>
      </c>
      <c r="B243" s="40" t="s">
        <v>1118</v>
      </c>
      <c r="C243" s="17" t="s">
        <v>1122</v>
      </c>
      <c r="D243" s="139" t="s">
        <v>21</v>
      </c>
      <c r="E243" s="89"/>
      <c r="F243" s="40"/>
      <c r="G243" s="729"/>
      <c r="H243" s="274">
        <f t="shared" si="53"/>
        <v>0</v>
      </c>
      <c r="I243" s="715">
        <f t="shared" si="54"/>
        <v>0</v>
      </c>
      <c r="J243" s="282">
        <f t="shared" si="55"/>
        <v>0</v>
      </c>
      <c r="K243" s="337"/>
      <c r="L243" s="331"/>
      <c r="M243" s="585">
        <f t="shared" ref="M243:M306" si="56">K243*F243</f>
        <v>0</v>
      </c>
      <c r="N243" s="585">
        <f t="shared" ref="N243:N306" si="57">L243*G243</f>
        <v>0</v>
      </c>
      <c r="O243" s="314">
        <f t="shared" ref="O243:O306" si="58">SUM(K243*F243)+(L243*G243)</f>
        <v>0</v>
      </c>
      <c r="P243" s="336"/>
      <c r="Q243" s="326"/>
      <c r="R243" s="585">
        <f t="shared" ref="R243:R306" si="59">P243*F243</f>
        <v>0</v>
      </c>
      <c r="S243" s="585">
        <f t="shared" ref="S243:S306" si="60">Q243*G243</f>
        <v>0</v>
      </c>
      <c r="T243" s="314">
        <f t="shared" ref="T243:T306" si="61">SUM(P243*F243)+(Q243*G243)</f>
        <v>0</v>
      </c>
      <c r="U243" s="336"/>
      <c r="V243" s="326"/>
      <c r="W243" s="585">
        <f t="shared" ref="W243:W306" si="62">U243*F243</f>
        <v>0</v>
      </c>
      <c r="X243" s="585">
        <f t="shared" ref="X243:X306" si="63">V243*G243</f>
        <v>0</v>
      </c>
      <c r="Y243" s="314">
        <f t="shared" ref="Y243:Y306" si="64">SUM(U243*F243)+(V243*G243)</f>
        <v>0</v>
      </c>
    </row>
    <row r="244" spans="1:25" s="1" customFormat="1" x14ac:dyDescent="0.35">
      <c r="A244" s="51" t="s">
        <v>2118</v>
      </c>
      <c r="B244" s="40" t="s">
        <v>1118</v>
      </c>
      <c r="C244" s="17" t="s">
        <v>1123</v>
      </c>
      <c r="D244" s="139" t="s">
        <v>21</v>
      </c>
      <c r="E244" s="89"/>
      <c r="F244" s="40"/>
      <c r="G244" s="729"/>
      <c r="H244" s="274">
        <f t="shared" si="53"/>
        <v>0</v>
      </c>
      <c r="I244" s="715">
        <f t="shared" si="54"/>
        <v>0</v>
      </c>
      <c r="J244" s="282">
        <f t="shared" si="55"/>
        <v>0</v>
      </c>
      <c r="K244" s="337"/>
      <c r="L244" s="331"/>
      <c r="M244" s="585">
        <f t="shared" si="56"/>
        <v>0</v>
      </c>
      <c r="N244" s="585">
        <f t="shared" si="57"/>
        <v>0</v>
      </c>
      <c r="O244" s="314">
        <f t="shared" si="58"/>
        <v>0</v>
      </c>
      <c r="P244" s="336"/>
      <c r="Q244" s="326"/>
      <c r="R244" s="585">
        <f t="shared" si="59"/>
        <v>0</v>
      </c>
      <c r="S244" s="585">
        <f t="shared" si="60"/>
        <v>0</v>
      </c>
      <c r="T244" s="314">
        <f t="shared" si="61"/>
        <v>0</v>
      </c>
      <c r="U244" s="336"/>
      <c r="V244" s="326"/>
      <c r="W244" s="585">
        <f t="shared" si="62"/>
        <v>0</v>
      </c>
      <c r="X244" s="585">
        <f t="shared" si="63"/>
        <v>0</v>
      </c>
      <c r="Y244" s="314">
        <f t="shared" si="64"/>
        <v>0</v>
      </c>
    </row>
    <row r="245" spans="1:25" s="1" customFormat="1" collapsed="1" x14ac:dyDescent="0.35">
      <c r="A245" s="51" t="s">
        <v>2119</v>
      </c>
      <c r="B245" s="40" t="s">
        <v>1119</v>
      </c>
      <c r="C245" s="17" t="s">
        <v>1124</v>
      </c>
      <c r="D245" s="139" t="s">
        <v>21</v>
      </c>
      <c r="E245" s="89"/>
      <c r="F245" s="40"/>
      <c r="G245" s="729"/>
      <c r="H245" s="274">
        <f t="shared" si="53"/>
        <v>0</v>
      </c>
      <c r="I245" s="715">
        <f t="shared" si="54"/>
        <v>0</v>
      </c>
      <c r="J245" s="282">
        <f t="shared" si="55"/>
        <v>0</v>
      </c>
      <c r="K245" s="337"/>
      <c r="L245" s="331"/>
      <c r="M245" s="585">
        <f t="shared" si="56"/>
        <v>0</v>
      </c>
      <c r="N245" s="585">
        <f t="shared" si="57"/>
        <v>0</v>
      </c>
      <c r="O245" s="314">
        <f t="shared" si="58"/>
        <v>0</v>
      </c>
      <c r="P245" s="336"/>
      <c r="Q245" s="326"/>
      <c r="R245" s="585">
        <f t="shared" si="59"/>
        <v>0</v>
      </c>
      <c r="S245" s="585">
        <f t="shared" si="60"/>
        <v>0</v>
      </c>
      <c r="T245" s="314">
        <f t="shared" si="61"/>
        <v>0</v>
      </c>
      <c r="U245" s="336"/>
      <c r="V245" s="326"/>
      <c r="W245" s="585">
        <f t="shared" si="62"/>
        <v>0</v>
      </c>
      <c r="X245" s="585">
        <f t="shared" si="63"/>
        <v>0</v>
      </c>
      <c r="Y245" s="314">
        <f t="shared" si="64"/>
        <v>0</v>
      </c>
    </row>
    <row r="246" spans="1:25" s="1" customFormat="1" ht="31" x14ac:dyDescent="0.35">
      <c r="A246" s="51" t="s">
        <v>2120</v>
      </c>
      <c r="B246" s="40" t="s">
        <v>1119</v>
      </c>
      <c r="C246" s="17" t="s">
        <v>1125</v>
      </c>
      <c r="D246" s="139" t="s">
        <v>21</v>
      </c>
      <c r="E246" s="89"/>
      <c r="F246" s="40"/>
      <c r="G246" s="729"/>
      <c r="H246" s="274">
        <f t="shared" si="53"/>
        <v>0</v>
      </c>
      <c r="I246" s="715">
        <f t="shared" si="54"/>
        <v>0</v>
      </c>
      <c r="J246" s="282">
        <f t="shared" si="55"/>
        <v>0</v>
      </c>
      <c r="K246" s="337"/>
      <c r="L246" s="331"/>
      <c r="M246" s="585">
        <f t="shared" si="56"/>
        <v>0</v>
      </c>
      <c r="N246" s="585">
        <f t="shared" si="57"/>
        <v>0</v>
      </c>
      <c r="O246" s="314">
        <f t="shared" si="58"/>
        <v>0</v>
      </c>
      <c r="P246" s="336"/>
      <c r="Q246" s="326"/>
      <c r="R246" s="585">
        <f t="shared" si="59"/>
        <v>0</v>
      </c>
      <c r="S246" s="585">
        <f t="shared" si="60"/>
        <v>0</v>
      </c>
      <c r="T246" s="314">
        <f t="shared" si="61"/>
        <v>0</v>
      </c>
      <c r="U246" s="336"/>
      <c r="V246" s="326"/>
      <c r="W246" s="585">
        <f t="shared" si="62"/>
        <v>0</v>
      </c>
      <c r="X246" s="585">
        <f t="shared" si="63"/>
        <v>0</v>
      </c>
      <c r="Y246" s="314">
        <f t="shared" si="64"/>
        <v>0</v>
      </c>
    </row>
    <row r="247" spans="1:25" s="1" customFormat="1" collapsed="1" x14ac:dyDescent="0.35">
      <c r="A247" s="51" t="s">
        <v>2121</v>
      </c>
      <c r="B247" s="40" t="s">
        <v>1120</v>
      </c>
      <c r="C247" s="17" t="s">
        <v>1126</v>
      </c>
      <c r="D247" s="139" t="s">
        <v>21</v>
      </c>
      <c r="E247" s="89"/>
      <c r="F247" s="40"/>
      <c r="G247" s="729"/>
      <c r="H247" s="274">
        <f t="shared" si="53"/>
        <v>0</v>
      </c>
      <c r="I247" s="715">
        <f t="shared" si="54"/>
        <v>0</v>
      </c>
      <c r="J247" s="282">
        <f t="shared" si="55"/>
        <v>0</v>
      </c>
      <c r="K247" s="337"/>
      <c r="L247" s="331"/>
      <c r="M247" s="585">
        <f t="shared" si="56"/>
        <v>0</v>
      </c>
      <c r="N247" s="585">
        <f t="shared" si="57"/>
        <v>0</v>
      </c>
      <c r="O247" s="314">
        <f t="shared" si="58"/>
        <v>0</v>
      </c>
      <c r="P247" s="336"/>
      <c r="Q247" s="326"/>
      <c r="R247" s="585">
        <f t="shared" si="59"/>
        <v>0</v>
      </c>
      <c r="S247" s="585">
        <f t="shared" si="60"/>
        <v>0</v>
      </c>
      <c r="T247" s="314">
        <f t="shared" si="61"/>
        <v>0</v>
      </c>
      <c r="U247" s="336"/>
      <c r="V247" s="326"/>
      <c r="W247" s="585">
        <f t="shared" si="62"/>
        <v>0</v>
      </c>
      <c r="X247" s="585">
        <f t="shared" si="63"/>
        <v>0</v>
      </c>
      <c r="Y247" s="314">
        <f t="shared" si="64"/>
        <v>0</v>
      </c>
    </row>
    <row r="248" spans="1:25" s="1" customFormat="1" x14ac:dyDescent="0.35">
      <c r="A248" s="51" t="s">
        <v>2122</v>
      </c>
      <c r="B248" s="40" t="s">
        <v>1120</v>
      </c>
      <c r="C248" s="17" t="s">
        <v>1127</v>
      </c>
      <c r="D248" s="139" t="s">
        <v>21</v>
      </c>
      <c r="E248" s="89"/>
      <c r="F248" s="40"/>
      <c r="G248" s="729"/>
      <c r="H248" s="274">
        <f t="shared" si="53"/>
        <v>0</v>
      </c>
      <c r="I248" s="715">
        <f t="shared" si="54"/>
        <v>0</v>
      </c>
      <c r="J248" s="282">
        <f t="shared" si="55"/>
        <v>0</v>
      </c>
      <c r="K248" s="337"/>
      <c r="L248" s="331"/>
      <c r="M248" s="585">
        <f t="shared" si="56"/>
        <v>0</v>
      </c>
      <c r="N248" s="585">
        <f t="shared" si="57"/>
        <v>0</v>
      </c>
      <c r="O248" s="314">
        <f t="shared" si="58"/>
        <v>0</v>
      </c>
      <c r="P248" s="336"/>
      <c r="Q248" s="326"/>
      <c r="R248" s="585">
        <f t="shared" si="59"/>
        <v>0</v>
      </c>
      <c r="S248" s="585">
        <f t="shared" si="60"/>
        <v>0</v>
      </c>
      <c r="T248" s="314">
        <f t="shared" si="61"/>
        <v>0</v>
      </c>
      <c r="U248" s="336"/>
      <c r="V248" s="326"/>
      <c r="W248" s="585">
        <f t="shared" si="62"/>
        <v>0</v>
      </c>
      <c r="X248" s="585">
        <f t="shared" si="63"/>
        <v>0</v>
      </c>
      <c r="Y248" s="314">
        <f t="shared" si="64"/>
        <v>0</v>
      </c>
    </row>
    <row r="249" spans="1:25" s="1" customFormat="1" collapsed="1" x14ac:dyDescent="0.35">
      <c r="A249" s="51" t="s">
        <v>2123</v>
      </c>
      <c r="B249" s="40" t="s">
        <v>1121</v>
      </c>
      <c r="C249" s="17" t="s">
        <v>1128</v>
      </c>
      <c r="D249" s="139" t="s">
        <v>21</v>
      </c>
      <c r="E249" s="89"/>
      <c r="F249" s="40"/>
      <c r="G249" s="729"/>
      <c r="H249" s="274">
        <f t="shared" si="53"/>
        <v>0</v>
      </c>
      <c r="I249" s="715">
        <f t="shared" si="54"/>
        <v>0</v>
      </c>
      <c r="J249" s="282">
        <f t="shared" si="55"/>
        <v>0</v>
      </c>
      <c r="K249" s="337"/>
      <c r="L249" s="331"/>
      <c r="M249" s="585">
        <f t="shared" si="56"/>
        <v>0</v>
      </c>
      <c r="N249" s="585">
        <f t="shared" si="57"/>
        <v>0</v>
      </c>
      <c r="O249" s="314">
        <f t="shared" si="58"/>
        <v>0</v>
      </c>
      <c r="P249" s="336"/>
      <c r="Q249" s="326"/>
      <c r="R249" s="585">
        <f t="shared" si="59"/>
        <v>0</v>
      </c>
      <c r="S249" s="585">
        <f t="shared" si="60"/>
        <v>0</v>
      </c>
      <c r="T249" s="314">
        <f t="shared" si="61"/>
        <v>0</v>
      </c>
      <c r="U249" s="336"/>
      <c r="V249" s="326"/>
      <c r="W249" s="585">
        <f t="shared" si="62"/>
        <v>0</v>
      </c>
      <c r="X249" s="585">
        <f t="shared" si="63"/>
        <v>0</v>
      </c>
      <c r="Y249" s="314">
        <f t="shared" si="64"/>
        <v>0</v>
      </c>
    </row>
    <row r="250" spans="1:25" s="1" customFormat="1" x14ac:dyDescent="0.35">
      <c r="A250" s="51" t="s">
        <v>2124</v>
      </c>
      <c r="B250" s="40" t="s">
        <v>1121</v>
      </c>
      <c r="C250" s="17" t="s">
        <v>1129</v>
      </c>
      <c r="D250" s="139" t="s">
        <v>21</v>
      </c>
      <c r="E250" s="89"/>
      <c r="F250" s="40"/>
      <c r="G250" s="729"/>
      <c r="H250" s="274">
        <f t="shared" si="53"/>
        <v>0</v>
      </c>
      <c r="I250" s="715">
        <f t="shared" si="54"/>
        <v>0</v>
      </c>
      <c r="J250" s="282">
        <f t="shared" si="55"/>
        <v>0</v>
      </c>
      <c r="K250" s="337"/>
      <c r="L250" s="331"/>
      <c r="M250" s="585">
        <f t="shared" si="56"/>
        <v>0</v>
      </c>
      <c r="N250" s="585">
        <f t="shared" si="57"/>
        <v>0</v>
      </c>
      <c r="O250" s="314">
        <f t="shared" si="58"/>
        <v>0</v>
      </c>
      <c r="P250" s="336"/>
      <c r="Q250" s="326"/>
      <c r="R250" s="585">
        <f t="shared" si="59"/>
        <v>0</v>
      </c>
      <c r="S250" s="585">
        <f t="shared" si="60"/>
        <v>0</v>
      </c>
      <c r="T250" s="314">
        <f t="shared" si="61"/>
        <v>0</v>
      </c>
      <c r="U250" s="336"/>
      <c r="V250" s="326"/>
      <c r="W250" s="585">
        <f t="shared" si="62"/>
        <v>0</v>
      </c>
      <c r="X250" s="585">
        <f t="shared" si="63"/>
        <v>0</v>
      </c>
      <c r="Y250" s="314">
        <f t="shared" si="64"/>
        <v>0</v>
      </c>
    </row>
    <row r="251" spans="1:25" s="1" customFormat="1" ht="31" x14ac:dyDescent="0.35">
      <c r="A251" s="51" t="s">
        <v>2125</v>
      </c>
      <c r="B251" s="40">
        <v>1785</v>
      </c>
      <c r="C251" s="17" t="s">
        <v>752</v>
      </c>
      <c r="D251" s="139" t="s">
        <v>21</v>
      </c>
      <c r="E251" s="89"/>
      <c r="F251" s="40"/>
      <c r="G251" s="729"/>
      <c r="H251" s="274">
        <f t="shared" si="53"/>
        <v>0</v>
      </c>
      <c r="I251" s="715">
        <f t="shared" si="54"/>
        <v>0</v>
      </c>
      <c r="J251" s="282">
        <f t="shared" si="55"/>
        <v>0</v>
      </c>
      <c r="K251" s="337"/>
      <c r="L251" s="331"/>
      <c r="M251" s="585">
        <f t="shared" si="56"/>
        <v>0</v>
      </c>
      <c r="N251" s="585">
        <f t="shared" si="57"/>
        <v>0</v>
      </c>
      <c r="O251" s="314">
        <f t="shared" si="58"/>
        <v>0</v>
      </c>
      <c r="P251" s="336"/>
      <c r="Q251" s="326"/>
      <c r="R251" s="585">
        <f t="shared" si="59"/>
        <v>0</v>
      </c>
      <c r="S251" s="585">
        <f t="shared" si="60"/>
        <v>0</v>
      </c>
      <c r="T251" s="314">
        <f t="shared" si="61"/>
        <v>0</v>
      </c>
      <c r="U251" s="336"/>
      <c r="V251" s="326"/>
      <c r="W251" s="585">
        <f t="shared" si="62"/>
        <v>0</v>
      </c>
      <c r="X251" s="585">
        <f t="shared" si="63"/>
        <v>0</v>
      </c>
      <c r="Y251" s="314">
        <f t="shared" si="64"/>
        <v>0</v>
      </c>
    </row>
    <row r="252" spans="1:25" s="1" customFormat="1" ht="31" x14ac:dyDescent="0.35">
      <c r="A252" s="51" t="s">
        <v>2126</v>
      </c>
      <c r="B252" s="40">
        <v>1785</v>
      </c>
      <c r="C252" s="17" t="s">
        <v>1131</v>
      </c>
      <c r="D252" s="139" t="s">
        <v>21</v>
      </c>
      <c r="E252" s="89"/>
      <c r="F252" s="40"/>
      <c r="G252" s="729"/>
      <c r="H252" s="274">
        <f t="shared" si="53"/>
        <v>0</v>
      </c>
      <c r="I252" s="715">
        <f t="shared" si="54"/>
        <v>0</v>
      </c>
      <c r="J252" s="282">
        <f t="shared" si="55"/>
        <v>0</v>
      </c>
      <c r="K252" s="337"/>
      <c r="L252" s="331"/>
      <c r="M252" s="585">
        <f t="shared" si="56"/>
        <v>0</v>
      </c>
      <c r="N252" s="585">
        <f t="shared" si="57"/>
        <v>0</v>
      </c>
      <c r="O252" s="314">
        <f t="shared" si="58"/>
        <v>0</v>
      </c>
      <c r="P252" s="336"/>
      <c r="Q252" s="326"/>
      <c r="R252" s="585">
        <f t="shared" si="59"/>
        <v>0</v>
      </c>
      <c r="S252" s="585">
        <f t="shared" si="60"/>
        <v>0</v>
      </c>
      <c r="T252" s="314">
        <f t="shared" si="61"/>
        <v>0</v>
      </c>
      <c r="U252" s="336"/>
      <c r="V252" s="326"/>
      <c r="W252" s="585">
        <f t="shared" si="62"/>
        <v>0</v>
      </c>
      <c r="X252" s="585">
        <f t="shared" si="63"/>
        <v>0</v>
      </c>
      <c r="Y252" s="314">
        <f t="shared" si="64"/>
        <v>0</v>
      </c>
    </row>
    <row r="253" spans="1:25" s="1" customFormat="1" ht="31" x14ac:dyDescent="0.35">
      <c r="A253" s="51" t="s">
        <v>2127</v>
      </c>
      <c r="B253" s="40">
        <v>1785</v>
      </c>
      <c r="C253" s="17" t="s">
        <v>1130</v>
      </c>
      <c r="D253" s="139" t="s">
        <v>21</v>
      </c>
      <c r="E253" s="89"/>
      <c r="F253" s="40"/>
      <c r="G253" s="729"/>
      <c r="H253" s="274">
        <f t="shared" si="53"/>
        <v>0</v>
      </c>
      <c r="I253" s="715">
        <f t="shared" si="54"/>
        <v>0</v>
      </c>
      <c r="J253" s="282">
        <f t="shared" si="55"/>
        <v>0</v>
      </c>
      <c r="K253" s="337"/>
      <c r="L253" s="331"/>
      <c r="M253" s="585">
        <f t="shared" si="56"/>
        <v>0</v>
      </c>
      <c r="N253" s="585">
        <f t="shared" si="57"/>
        <v>0</v>
      </c>
      <c r="O253" s="314">
        <f t="shared" si="58"/>
        <v>0</v>
      </c>
      <c r="P253" s="336"/>
      <c r="Q253" s="326"/>
      <c r="R253" s="585">
        <f t="shared" si="59"/>
        <v>0</v>
      </c>
      <c r="S253" s="585">
        <f t="shared" si="60"/>
        <v>0</v>
      </c>
      <c r="T253" s="314">
        <f t="shared" si="61"/>
        <v>0</v>
      </c>
      <c r="U253" s="336"/>
      <c r="V253" s="326"/>
      <c r="W253" s="585">
        <f t="shared" si="62"/>
        <v>0</v>
      </c>
      <c r="X253" s="585">
        <f t="shared" si="63"/>
        <v>0</v>
      </c>
      <c r="Y253" s="314">
        <f t="shared" si="64"/>
        <v>0</v>
      </c>
    </row>
    <row r="254" spans="1:25" s="1" customFormat="1" ht="31" x14ac:dyDescent="0.35">
      <c r="A254" s="51" t="s">
        <v>2128</v>
      </c>
      <c r="B254" s="40">
        <v>1785</v>
      </c>
      <c r="C254" s="17" t="s">
        <v>1132</v>
      </c>
      <c r="D254" s="139" t="s">
        <v>21</v>
      </c>
      <c r="E254" s="89"/>
      <c r="F254" s="40"/>
      <c r="G254" s="729"/>
      <c r="H254" s="274">
        <f t="shared" si="53"/>
        <v>0</v>
      </c>
      <c r="I254" s="715">
        <f t="shared" si="54"/>
        <v>0</v>
      </c>
      <c r="J254" s="282">
        <f t="shared" si="55"/>
        <v>0</v>
      </c>
      <c r="K254" s="337"/>
      <c r="L254" s="331"/>
      <c r="M254" s="585">
        <f t="shared" si="56"/>
        <v>0</v>
      </c>
      <c r="N254" s="585">
        <f t="shared" si="57"/>
        <v>0</v>
      </c>
      <c r="O254" s="314">
        <f t="shared" si="58"/>
        <v>0</v>
      </c>
      <c r="P254" s="336"/>
      <c r="Q254" s="326"/>
      <c r="R254" s="585">
        <f t="shared" si="59"/>
        <v>0</v>
      </c>
      <c r="S254" s="585">
        <f t="shared" si="60"/>
        <v>0</v>
      </c>
      <c r="T254" s="314">
        <f t="shared" si="61"/>
        <v>0</v>
      </c>
      <c r="U254" s="336"/>
      <c r="V254" s="326"/>
      <c r="W254" s="585">
        <f t="shared" si="62"/>
        <v>0</v>
      </c>
      <c r="X254" s="585">
        <f t="shared" si="63"/>
        <v>0</v>
      </c>
      <c r="Y254" s="314">
        <f t="shared" si="64"/>
        <v>0</v>
      </c>
    </row>
    <row r="255" spans="1:25" s="1" customFormat="1" ht="31" x14ac:dyDescent="0.35">
      <c r="A255" s="51" t="s">
        <v>2129</v>
      </c>
      <c r="B255" s="40">
        <v>1786</v>
      </c>
      <c r="C255" s="17" t="s">
        <v>753</v>
      </c>
      <c r="D255" s="139" t="s">
        <v>21</v>
      </c>
      <c r="E255" s="89"/>
      <c r="F255" s="40"/>
      <c r="G255" s="729"/>
      <c r="H255" s="274">
        <f t="shared" si="53"/>
        <v>0</v>
      </c>
      <c r="I255" s="715">
        <f t="shared" si="54"/>
        <v>0</v>
      </c>
      <c r="J255" s="282">
        <f t="shared" si="55"/>
        <v>0</v>
      </c>
      <c r="K255" s="337"/>
      <c r="L255" s="331"/>
      <c r="M255" s="585">
        <f t="shared" si="56"/>
        <v>0</v>
      </c>
      <c r="N255" s="585">
        <f t="shared" si="57"/>
        <v>0</v>
      </c>
      <c r="O255" s="314">
        <f t="shared" si="58"/>
        <v>0</v>
      </c>
      <c r="P255" s="336"/>
      <c r="Q255" s="326"/>
      <c r="R255" s="585">
        <f t="shared" si="59"/>
        <v>0</v>
      </c>
      <c r="S255" s="585">
        <f t="shared" si="60"/>
        <v>0</v>
      </c>
      <c r="T255" s="314">
        <f t="shared" si="61"/>
        <v>0</v>
      </c>
      <c r="U255" s="336"/>
      <c r="V255" s="326"/>
      <c r="W255" s="585">
        <f t="shared" si="62"/>
        <v>0</v>
      </c>
      <c r="X255" s="585">
        <f t="shared" si="63"/>
        <v>0</v>
      </c>
      <c r="Y255" s="314">
        <f t="shared" si="64"/>
        <v>0</v>
      </c>
    </row>
    <row r="256" spans="1:25" s="1" customFormat="1" ht="31" x14ac:dyDescent="0.35">
      <c r="A256" s="51" t="s">
        <v>2130</v>
      </c>
      <c r="B256" s="40">
        <v>1787</v>
      </c>
      <c r="C256" s="17" t="s">
        <v>754</v>
      </c>
      <c r="D256" s="139" t="s">
        <v>21</v>
      </c>
      <c r="E256" s="89"/>
      <c r="F256" s="40"/>
      <c r="G256" s="729"/>
      <c r="H256" s="274">
        <f t="shared" si="53"/>
        <v>0</v>
      </c>
      <c r="I256" s="715">
        <f t="shared" si="54"/>
        <v>0</v>
      </c>
      <c r="J256" s="282">
        <f t="shared" si="55"/>
        <v>0</v>
      </c>
      <c r="K256" s="337"/>
      <c r="L256" s="331"/>
      <c r="M256" s="585">
        <f t="shared" si="56"/>
        <v>0</v>
      </c>
      <c r="N256" s="585">
        <f t="shared" si="57"/>
        <v>0</v>
      </c>
      <c r="O256" s="314">
        <f t="shared" si="58"/>
        <v>0</v>
      </c>
      <c r="P256" s="336"/>
      <c r="Q256" s="326"/>
      <c r="R256" s="585">
        <f t="shared" si="59"/>
        <v>0</v>
      </c>
      <c r="S256" s="585">
        <f t="shared" si="60"/>
        <v>0</v>
      </c>
      <c r="T256" s="314">
        <f t="shared" si="61"/>
        <v>0</v>
      </c>
      <c r="U256" s="336"/>
      <c r="V256" s="326"/>
      <c r="W256" s="585">
        <f t="shared" si="62"/>
        <v>0</v>
      </c>
      <c r="X256" s="585">
        <f t="shared" si="63"/>
        <v>0</v>
      </c>
      <c r="Y256" s="314">
        <f t="shared" si="64"/>
        <v>0</v>
      </c>
    </row>
    <row r="257" spans="1:25" s="1" customFormat="1" ht="31" x14ac:dyDescent="0.35">
      <c r="A257" s="51" t="s">
        <v>2131</v>
      </c>
      <c r="B257" s="40">
        <v>1789</v>
      </c>
      <c r="C257" s="17" t="s">
        <v>755</v>
      </c>
      <c r="D257" s="139" t="s">
        <v>21</v>
      </c>
      <c r="E257" s="89"/>
      <c r="F257" s="40"/>
      <c r="G257" s="729"/>
      <c r="H257" s="274">
        <f t="shared" si="53"/>
        <v>0</v>
      </c>
      <c r="I257" s="715">
        <f t="shared" si="54"/>
        <v>0</v>
      </c>
      <c r="J257" s="282">
        <f t="shared" si="55"/>
        <v>0</v>
      </c>
      <c r="K257" s="337"/>
      <c r="L257" s="331"/>
      <c r="M257" s="585">
        <f t="shared" si="56"/>
        <v>0</v>
      </c>
      <c r="N257" s="585">
        <f t="shared" si="57"/>
        <v>0</v>
      </c>
      <c r="O257" s="314">
        <f t="shared" si="58"/>
        <v>0</v>
      </c>
      <c r="P257" s="336"/>
      <c r="Q257" s="326"/>
      <c r="R257" s="585">
        <f t="shared" si="59"/>
        <v>0</v>
      </c>
      <c r="S257" s="585">
        <f t="shared" si="60"/>
        <v>0</v>
      </c>
      <c r="T257" s="314">
        <f t="shared" si="61"/>
        <v>0</v>
      </c>
      <c r="U257" s="336"/>
      <c r="V257" s="326"/>
      <c r="W257" s="585">
        <f t="shared" si="62"/>
        <v>0</v>
      </c>
      <c r="X257" s="585">
        <f t="shared" si="63"/>
        <v>0</v>
      </c>
      <c r="Y257" s="314">
        <f t="shared" si="64"/>
        <v>0</v>
      </c>
    </row>
    <row r="258" spans="1:25" s="1" customFormat="1" ht="31" x14ac:dyDescent="0.35">
      <c r="A258" s="51" t="s">
        <v>2132</v>
      </c>
      <c r="B258" s="40">
        <v>1790</v>
      </c>
      <c r="C258" s="17" t="s">
        <v>756</v>
      </c>
      <c r="D258" s="139" t="s">
        <v>21</v>
      </c>
      <c r="E258" s="89"/>
      <c r="F258" s="40"/>
      <c r="G258" s="729"/>
      <c r="H258" s="274">
        <f t="shared" si="53"/>
        <v>0</v>
      </c>
      <c r="I258" s="715">
        <f t="shared" si="54"/>
        <v>0</v>
      </c>
      <c r="J258" s="282">
        <f t="shared" si="55"/>
        <v>0</v>
      </c>
      <c r="K258" s="337"/>
      <c r="L258" s="331"/>
      <c r="M258" s="585">
        <f t="shared" si="56"/>
        <v>0</v>
      </c>
      <c r="N258" s="585">
        <f t="shared" si="57"/>
        <v>0</v>
      </c>
      <c r="O258" s="314">
        <f t="shared" si="58"/>
        <v>0</v>
      </c>
      <c r="P258" s="336"/>
      <c r="Q258" s="326"/>
      <c r="R258" s="585">
        <f t="shared" si="59"/>
        <v>0</v>
      </c>
      <c r="S258" s="585">
        <f t="shared" si="60"/>
        <v>0</v>
      </c>
      <c r="T258" s="314">
        <f t="shared" si="61"/>
        <v>0</v>
      </c>
      <c r="U258" s="336"/>
      <c r="V258" s="326"/>
      <c r="W258" s="585">
        <f t="shared" si="62"/>
        <v>0</v>
      </c>
      <c r="X258" s="585">
        <f t="shared" si="63"/>
        <v>0</v>
      </c>
      <c r="Y258" s="314">
        <f t="shared" si="64"/>
        <v>0</v>
      </c>
    </row>
    <row r="259" spans="1:25" s="1" customFormat="1" ht="31" x14ac:dyDescent="0.35">
      <c r="A259" s="51" t="s">
        <v>2133</v>
      </c>
      <c r="B259" s="40">
        <v>1790</v>
      </c>
      <c r="C259" s="17" t="s">
        <v>1133</v>
      </c>
      <c r="D259" s="139" t="s">
        <v>21</v>
      </c>
      <c r="E259" s="89"/>
      <c r="F259" s="40"/>
      <c r="G259" s="729"/>
      <c r="H259" s="274">
        <f t="shared" si="53"/>
        <v>0</v>
      </c>
      <c r="I259" s="715">
        <f t="shared" si="54"/>
        <v>0</v>
      </c>
      <c r="J259" s="282">
        <f t="shared" si="55"/>
        <v>0</v>
      </c>
      <c r="K259" s="337"/>
      <c r="L259" s="331"/>
      <c r="M259" s="585">
        <f t="shared" si="56"/>
        <v>0</v>
      </c>
      <c r="N259" s="585">
        <f t="shared" si="57"/>
        <v>0</v>
      </c>
      <c r="O259" s="314">
        <f t="shared" si="58"/>
        <v>0</v>
      </c>
      <c r="P259" s="336"/>
      <c r="Q259" s="326"/>
      <c r="R259" s="585">
        <f t="shared" si="59"/>
        <v>0</v>
      </c>
      <c r="S259" s="585">
        <f t="shared" si="60"/>
        <v>0</v>
      </c>
      <c r="T259" s="314">
        <f t="shared" si="61"/>
        <v>0</v>
      </c>
      <c r="U259" s="336"/>
      <c r="V259" s="326"/>
      <c r="W259" s="585">
        <f t="shared" si="62"/>
        <v>0</v>
      </c>
      <c r="X259" s="585">
        <f t="shared" si="63"/>
        <v>0</v>
      </c>
      <c r="Y259" s="314">
        <f t="shared" si="64"/>
        <v>0</v>
      </c>
    </row>
    <row r="260" spans="1:25" s="1" customFormat="1" ht="31" x14ac:dyDescent="0.35">
      <c r="A260" s="51" t="s">
        <v>2134</v>
      </c>
      <c r="B260" s="40">
        <v>1790</v>
      </c>
      <c r="C260" s="17" t="s">
        <v>757</v>
      </c>
      <c r="D260" s="139" t="s">
        <v>21</v>
      </c>
      <c r="E260" s="89"/>
      <c r="F260" s="40"/>
      <c r="G260" s="729"/>
      <c r="H260" s="274">
        <f t="shared" si="53"/>
        <v>0</v>
      </c>
      <c r="I260" s="715">
        <f t="shared" si="54"/>
        <v>0</v>
      </c>
      <c r="J260" s="282">
        <f t="shared" si="55"/>
        <v>0</v>
      </c>
      <c r="K260" s="337"/>
      <c r="L260" s="331"/>
      <c r="M260" s="585">
        <f t="shared" si="56"/>
        <v>0</v>
      </c>
      <c r="N260" s="585">
        <f t="shared" si="57"/>
        <v>0</v>
      </c>
      <c r="O260" s="314">
        <f t="shared" si="58"/>
        <v>0</v>
      </c>
      <c r="P260" s="336"/>
      <c r="Q260" s="326"/>
      <c r="R260" s="585">
        <f t="shared" si="59"/>
        <v>0</v>
      </c>
      <c r="S260" s="585">
        <f t="shared" si="60"/>
        <v>0</v>
      </c>
      <c r="T260" s="314">
        <f t="shared" si="61"/>
        <v>0</v>
      </c>
      <c r="U260" s="336"/>
      <c r="V260" s="326"/>
      <c r="W260" s="585">
        <f t="shared" si="62"/>
        <v>0</v>
      </c>
      <c r="X260" s="585">
        <f t="shared" si="63"/>
        <v>0</v>
      </c>
      <c r="Y260" s="314">
        <f t="shared" si="64"/>
        <v>0</v>
      </c>
    </row>
    <row r="261" spans="1:25" s="1" customFormat="1" ht="31" x14ac:dyDescent="0.35">
      <c r="A261" s="51" t="s">
        <v>2135</v>
      </c>
      <c r="B261" s="40">
        <v>1790</v>
      </c>
      <c r="C261" s="17" t="s">
        <v>1134</v>
      </c>
      <c r="D261" s="139" t="s">
        <v>21</v>
      </c>
      <c r="E261" s="89"/>
      <c r="F261" s="40"/>
      <c r="G261" s="729"/>
      <c r="H261" s="274">
        <f t="shared" si="53"/>
        <v>0</v>
      </c>
      <c r="I261" s="715">
        <f t="shared" si="54"/>
        <v>0</v>
      </c>
      <c r="J261" s="282">
        <f t="shared" si="55"/>
        <v>0</v>
      </c>
      <c r="K261" s="337"/>
      <c r="L261" s="331"/>
      <c r="M261" s="585">
        <f t="shared" si="56"/>
        <v>0</v>
      </c>
      <c r="N261" s="585">
        <f t="shared" si="57"/>
        <v>0</v>
      </c>
      <c r="O261" s="314">
        <f t="shared" si="58"/>
        <v>0</v>
      </c>
      <c r="P261" s="336"/>
      <c r="Q261" s="326"/>
      <c r="R261" s="585">
        <f t="shared" si="59"/>
        <v>0</v>
      </c>
      <c r="S261" s="585">
        <f t="shared" si="60"/>
        <v>0</v>
      </c>
      <c r="T261" s="314">
        <f t="shared" si="61"/>
        <v>0</v>
      </c>
      <c r="U261" s="336"/>
      <c r="V261" s="326"/>
      <c r="W261" s="585">
        <f t="shared" si="62"/>
        <v>0</v>
      </c>
      <c r="X261" s="585">
        <f t="shared" si="63"/>
        <v>0</v>
      </c>
      <c r="Y261" s="314">
        <f t="shared" si="64"/>
        <v>0</v>
      </c>
    </row>
    <row r="262" spans="1:25" s="1" customFormat="1" ht="31" x14ac:dyDescent="0.35">
      <c r="A262" s="51" t="s">
        <v>2136</v>
      </c>
      <c r="B262" s="40">
        <v>1791</v>
      </c>
      <c r="C262" s="17" t="s">
        <v>1135</v>
      </c>
      <c r="D262" s="139" t="s">
        <v>21</v>
      </c>
      <c r="E262" s="89"/>
      <c r="F262" s="40"/>
      <c r="G262" s="729"/>
      <c r="H262" s="274">
        <f t="shared" si="53"/>
        <v>0</v>
      </c>
      <c r="I262" s="715">
        <f t="shared" si="54"/>
        <v>0</v>
      </c>
      <c r="J262" s="282">
        <f t="shared" si="55"/>
        <v>0</v>
      </c>
      <c r="K262" s="337"/>
      <c r="L262" s="331"/>
      <c r="M262" s="585">
        <f t="shared" si="56"/>
        <v>0</v>
      </c>
      <c r="N262" s="585">
        <f t="shared" si="57"/>
        <v>0</v>
      </c>
      <c r="O262" s="314">
        <f t="shared" si="58"/>
        <v>0</v>
      </c>
      <c r="P262" s="336"/>
      <c r="Q262" s="326"/>
      <c r="R262" s="585">
        <f t="shared" si="59"/>
        <v>0</v>
      </c>
      <c r="S262" s="585">
        <f t="shared" si="60"/>
        <v>0</v>
      </c>
      <c r="T262" s="314">
        <f t="shared" si="61"/>
        <v>0</v>
      </c>
      <c r="U262" s="336"/>
      <c r="V262" s="326"/>
      <c r="W262" s="585">
        <f t="shared" si="62"/>
        <v>0</v>
      </c>
      <c r="X262" s="585">
        <f t="shared" si="63"/>
        <v>0</v>
      </c>
      <c r="Y262" s="314">
        <f t="shared" si="64"/>
        <v>0</v>
      </c>
    </row>
    <row r="263" spans="1:25" s="1" customFormat="1" ht="31" x14ac:dyDescent="0.35">
      <c r="A263" s="51" t="s">
        <v>2137</v>
      </c>
      <c r="B263" s="40">
        <v>1792</v>
      </c>
      <c r="C263" s="17" t="s">
        <v>1136</v>
      </c>
      <c r="D263" s="139" t="s">
        <v>21</v>
      </c>
      <c r="E263" s="89"/>
      <c r="F263" s="40"/>
      <c r="G263" s="729"/>
      <c r="H263" s="274">
        <f t="shared" si="53"/>
        <v>0</v>
      </c>
      <c r="I263" s="715">
        <f t="shared" si="54"/>
        <v>0</v>
      </c>
      <c r="J263" s="282">
        <f t="shared" si="55"/>
        <v>0</v>
      </c>
      <c r="K263" s="337"/>
      <c r="L263" s="331"/>
      <c r="M263" s="585">
        <f t="shared" si="56"/>
        <v>0</v>
      </c>
      <c r="N263" s="585">
        <f t="shared" si="57"/>
        <v>0</v>
      </c>
      <c r="O263" s="314">
        <f t="shared" si="58"/>
        <v>0</v>
      </c>
      <c r="P263" s="336"/>
      <c r="Q263" s="326"/>
      <c r="R263" s="585">
        <f t="shared" si="59"/>
        <v>0</v>
      </c>
      <c r="S263" s="585">
        <f t="shared" si="60"/>
        <v>0</v>
      </c>
      <c r="T263" s="314">
        <f t="shared" si="61"/>
        <v>0</v>
      </c>
      <c r="U263" s="336"/>
      <c r="V263" s="326"/>
      <c r="W263" s="585">
        <f t="shared" si="62"/>
        <v>0</v>
      </c>
      <c r="X263" s="585">
        <f t="shared" si="63"/>
        <v>0</v>
      </c>
      <c r="Y263" s="314">
        <f t="shared" si="64"/>
        <v>0</v>
      </c>
    </row>
    <row r="264" spans="1:25" s="1" customFormat="1" collapsed="1" x14ac:dyDescent="0.35">
      <c r="A264" s="51" t="s">
        <v>2138</v>
      </c>
      <c r="B264" s="40">
        <v>1793</v>
      </c>
      <c r="C264" s="17" t="s">
        <v>157</v>
      </c>
      <c r="D264" s="139" t="s">
        <v>21</v>
      </c>
      <c r="E264" s="89"/>
      <c r="F264" s="40"/>
      <c r="G264" s="729"/>
      <c r="H264" s="274">
        <f t="shared" si="53"/>
        <v>0</v>
      </c>
      <c r="I264" s="715">
        <f t="shared" si="54"/>
        <v>0</v>
      </c>
      <c r="J264" s="282">
        <f t="shared" si="55"/>
        <v>0</v>
      </c>
      <c r="K264" s="337"/>
      <c r="L264" s="331"/>
      <c r="M264" s="585">
        <f t="shared" si="56"/>
        <v>0</v>
      </c>
      <c r="N264" s="585">
        <f t="shared" si="57"/>
        <v>0</v>
      </c>
      <c r="O264" s="314">
        <f t="shared" si="58"/>
        <v>0</v>
      </c>
      <c r="P264" s="336"/>
      <c r="Q264" s="326"/>
      <c r="R264" s="585">
        <f t="shared" si="59"/>
        <v>0</v>
      </c>
      <c r="S264" s="585">
        <f t="shared" si="60"/>
        <v>0</v>
      </c>
      <c r="T264" s="314">
        <f t="shared" si="61"/>
        <v>0</v>
      </c>
      <c r="U264" s="336"/>
      <c r="V264" s="326"/>
      <c r="W264" s="585">
        <f t="shared" si="62"/>
        <v>0</v>
      </c>
      <c r="X264" s="585">
        <f t="shared" si="63"/>
        <v>0</v>
      </c>
      <c r="Y264" s="314">
        <f t="shared" si="64"/>
        <v>0</v>
      </c>
    </row>
    <row r="265" spans="1:25" s="1" customFormat="1" ht="31" collapsed="1" x14ac:dyDescent="0.35">
      <c r="A265" s="51" t="s">
        <v>2139</v>
      </c>
      <c r="B265" s="40">
        <v>1793</v>
      </c>
      <c r="C265" s="17" t="s">
        <v>158</v>
      </c>
      <c r="D265" s="139" t="s">
        <v>21</v>
      </c>
      <c r="E265" s="89"/>
      <c r="F265" s="40"/>
      <c r="G265" s="729"/>
      <c r="H265" s="274">
        <f t="shared" si="53"/>
        <v>0</v>
      </c>
      <c r="I265" s="715">
        <f t="shared" si="54"/>
        <v>0</v>
      </c>
      <c r="J265" s="282">
        <f t="shared" si="55"/>
        <v>0</v>
      </c>
      <c r="K265" s="337"/>
      <c r="L265" s="331"/>
      <c r="M265" s="585">
        <f t="shared" si="56"/>
        <v>0</v>
      </c>
      <c r="N265" s="585">
        <f t="shared" si="57"/>
        <v>0</v>
      </c>
      <c r="O265" s="314">
        <f t="shared" si="58"/>
        <v>0</v>
      </c>
      <c r="P265" s="336"/>
      <c r="Q265" s="326"/>
      <c r="R265" s="585">
        <f t="shared" si="59"/>
        <v>0</v>
      </c>
      <c r="S265" s="585">
        <f t="shared" si="60"/>
        <v>0</v>
      </c>
      <c r="T265" s="314">
        <f t="shared" si="61"/>
        <v>0</v>
      </c>
      <c r="U265" s="336"/>
      <c r="V265" s="326"/>
      <c r="W265" s="585">
        <f t="shared" si="62"/>
        <v>0</v>
      </c>
      <c r="X265" s="585">
        <f t="shared" si="63"/>
        <v>0</v>
      </c>
      <c r="Y265" s="314">
        <f t="shared" si="64"/>
        <v>0</v>
      </c>
    </row>
    <row r="266" spans="1:25" s="1" customFormat="1" collapsed="1" x14ac:dyDescent="0.35">
      <c r="A266" s="51" t="s">
        <v>2140</v>
      </c>
      <c r="B266" s="40">
        <v>1794</v>
      </c>
      <c r="C266" s="17" t="s">
        <v>159</v>
      </c>
      <c r="D266" s="139" t="s">
        <v>21</v>
      </c>
      <c r="E266" s="89"/>
      <c r="F266" s="40"/>
      <c r="G266" s="729"/>
      <c r="H266" s="274">
        <f t="shared" si="53"/>
        <v>0</v>
      </c>
      <c r="I266" s="715">
        <f t="shared" si="54"/>
        <v>0</v>
      </c>
      <c r="J266" s="282">
        <f t="shared" si="55"/>
        <v>0</v>
      </c>
      <c r="K266" s="337"/>
      <c r="L266" s="331"/>
      <c r="M266" s="585">
        <f t="shared" si="56"/>
        <v>0</v>
      </c>
      <c r="N266" s="585">
        <f t="shared" si="57"/>
        <v>0</v>
      </c>
      <c r="O266" s="314">
        <f t="shared" si="58"/>
        <v>0</v>
      </c>
      <c r="P266" s="336"/>
      <c r="Q266" s="326"/>
      <c r="R266" s="585">
        <f t="shared" si="59"/>
        <v>0</v>
      </c>
      <c r="S266" s="585">
        <f t="shared" si="60"/>
        <v>0</v>
      </c>
      <c r="T266" s="314">
        <f t="shared" si="61"/>
        <v>0</v>
      </c>
      <c r="U266" s="336"/>
      <c r="V266" s="326"/>
      <c r="W266" s="585">
        <f t="shared" si="62"/>
        <v>0</v>
      </c>
      <c r="X266" s="585">
        <f t="shared" si="63"/>
        <v>0</v>
      </c>
      <c r="Y266" s="314">
        <f t="shared" si="64"/>
        <v>0</v>
      </c>
    </row>
    <row r="267" spans="1:25" s="1" customFormat="1" collapsed="1" x14ac:dyDescent="0.35">
      <c r="A267" s="51" t="s">
        <v>2141</v>
      </c>
      <c r="B267" s="40">
        <v>1795</v>
      </c>
      <c r="C267" s="17" t="s">
        <v>160</v>
      </c>
      <c r="D267" s="139" t="s">
        <v>21</v>
      </c>
      <c r="E267" s="89"/>
      <c r="F267" s="40"/>
      <c r="G267" s="729"/>
      <c r="H267" s="274">
        <f t="shared" si="53"/>
        <v>0</v>
      </c>
      <c r="I267" s="715">
        <f t="shared" si="54"/>
        <v>0</v>
      </c>
      <c r="J267" s="282">
        <f t="shared" si="55"/>
        <v>0</v>
      </c>
      <c r="K267" s="337"/>
      <c r="L267" s="331"/>
      <c r="M267" s="585">
        <f t="shared" si="56"/>
        <v>0</v>
      </c>
      <c r="N267" s="585">
        <f t="shared" si="57"/>
        <v>0</v>
      </c>
      <c r="O267" s="314">
        <f t="shared" si="58"/>
        <v>0</v>
      </c>
      <c r="P267" s="336"/>
      <c r="Q267" s="326"/>
      <c r="R267" s="585">
        <f t="shared" si="59"/>
        <v>0</v>
      </c>
      <c r="S267" s="585">
        <f t="shared" si="60"/>
        <v>0</v>
      </c>
      <c r="T267" s="314">
        <f t="shared" si="61"/>
        <v>0</v>
      </c>
      <c r="U267" s="336"/>
      <c r="V267" s="326"/>
      <c r="W267" s="585">
        <f t="shared" si="62"/>
        <v>0</v>
      </c>
      <c r="X267" s="585">
        <f t="shared" si="63"/>
        <v>0</v>
      </c>
      <c r="Y267" s="314">
        <f t="shared" si="64"/>
        <v>0</v>
      </c>
    </row>
    <row r="268" spans="1:25" s="1" customFormat="1" collapsed="1" x14ac:dyDescent="0.35">
      <c r="A268" s="51" t="s">
        <v>2142</v>
      </c>
      <c r="B268" s="40">
        <v>1796</v>
      </c>
      <c r="C268" s="17" t="s">
        <v>161</v>
      </c>
      <c r="D268" s="139" t="s">
        <v>21</v>
      </c>
      <c r="E268" s="89"/>
      <c r="F268" s="40"/>
      <c r="G268" s="729"/>
      <c r="H268" s="274">
        <f t="shared" si="53"/>
        <v>0</v>
      </c>
      <c r="I268" s="715">
        <f t="shared" si="54"/>
        <v>0</v>
      </c>
      <c r="J268" s="282">
        <f t="shared" si="55"/>
        <v>0</v>
      </c>
      <c r="K268" s="337"/>
      <c r="L268" s="331"/>
      <c r="M268" s="585">
        <f t="shared" si="56"/>
        <v>0</v>
      </c>
      <c r="N268" s="585">
        <f t="shared" si="57"/>
        <v>0</v>
      </c>
      <c r="O268" s="314">
        <f t="shared" si="58"/>
        <v>0</v>
      </c>
      <c r="P268" s="336"/>
      <c r="Q268" s="326"/>
      <c r="R268" s="585">
        <f t="shared" si="59"/>
        <v>0</v>
      </c>
      <c r="S268" s="585">
        <f t="shared" si="60"/>
        <v>0</v>
      </c>
      <c r="T268" s="314">
        <f t="shared" si="61"/>
        <v>0</v>
      </c>
      <c r="U268" s="336"/>
      <c r="V268" s="326"/>
      <c r="W268" s="585">
        <f t="shared" si="62"/>
        <v>0</v>
      </c>
      <c r="X268" s="585">
        <f t="shared" si="63"/>
        <v>0</v>
      </c>
      <c r="Y268" s="314">
        <f t="shared" si="64"/>
        <v>0</v>
      </c>
    </row>
    <row r="269" spans="1:25" s="1" customFormat="1" ht="31" x14ac:dyDescent="0.35">
      <c r="A269" s="51" t="s">
        <v>2143</v>
      </c>
      <c r="B269" s="40">
        <v>1873</v>
      </c>
      <c r="C269" s="91" t="s">
        <v>162</v>
      </c>
      <c r="D269" s="139" t="s">
        <v>21</v>
      </c>
      <c r="E269" s="89"/>
      <c r="F269" s="40"/>
      <c r="G269" s="729"/>
      <c r="H269" s="274">
        <f t="shared" si="53"/>
        <v>0</v>
      </c>
      <c r="I269" s="715">
        <f t="shared" si="54"/>
        <v>0</v>
      </c>
      <c r="J269" s="282">
        <f t="shared" si="55"/>
        <v>0</v>
      </c>
      <c r="K269" s="337"/>
      <c r="L269" s="331"/>
      <c r="M269" s="585">
        <f t="shared" si="56"/>
        <v>0</v>
      </c>
      <c r="N269" s="585">
        <f t="shared" si="57"/>
        <v>0</v>
      </c>
      <c r="O269" s="314">
        <f t="shared" si="58"/>
        <v>0</v>
      </c>
      <c r="P269" s="336"/>
      <c r="Q269" s="326"/>
      <c r="R269" s="585">
        <f t="shared" si="59"/>
        <v>0</v>
      </c>
      <c r="S269" s="585">
        <f t="shared" si="60"/>
        <v>0</v>
      </c>
      <c r="T269" s="314">
        <f t="shared" si="61"/>
        <v>0</v>
      </c>
      <c r="U269" s="336"/>
      <c r="V269" s="326"/>
      <c r="W269" s="585">
        <f t="shared" si="62"/>
        <v>0</v>
      </c>
      <c r="X269" s="585">
        <f t="shared" si="63"/>
        <v>0</v>
      </c>
      <c r="Y269" s="314">
        <f t="shared" si="64"/>
        <v>0</v>
      </c>
    </row>
    <row r="270" spans="1:25" s="1" customFormat="1" ht="31" x14ac:dyDescent="0.35">
      <c r="A270" s="51" t="s">
        <v>2144</v>
      </c>
      <c r="B270" s="40">
        <v>1873</v>
      </c>
      <c r="C270" s="91" t="s">
        <v>163</v>
      </c>
      <c r="D270" s="139" t="s">
        <v>21</v>
      </c>
      <c r="E270" s="89"/>
      <c r="F270" s="40"/>
      <c r="G270" s="729"/>
      <c r="H270" s="274">
        <f t="shared" si="53"/>
        <v>0</v>
      </c>
      <c r="I270" s="715">
        <f t="shared" si="54"/>
        <v>0</v>
      </c>
      <c r="J270" s="282">
        <f t="shared" si="55"/>
        <v>0</v>
      </c>
      <c r="K270" s="337"/>
      <c r="L270" s="331"/>
      <c r="M270" s="585">
        <f t="shared" si="56"/>
        <v>0</v>
      </c>
      <c r="N270" s="585">
        <f t="shared" si="57"/>
        <v>0</v>
      </c>
      <c r="O270" s="314">
        <f t="shared" si="58"/>
        <v>0</v>
      </c>
      <c r="P270" s="336"/>
      <c r="Q270" s="326"/>
      <c r="R270" s="585">
        <f t="shared" si="59"/>
        <v>0</v>
      </c>
      <c r="S270" s="585">
        <f t="shared" si="60"/>
        <v>0</v>
      </c>
      <c r="T270" s="314">
        <f t="shared" si="61"/>
        <v>0</v>
      </c>
      <c r="U270" s="336"/>
      <c r="V270" s="326"/>
      <c r="W270" s="585">
        <f t="shared" si="62"/>
        <v>0</v>
      </c>
      <c r="X270" s="585">
        <f t="shared" si="63"/>
        <v>0</v>
      </c>
      <c r="Y270" s="314">
        <f t="shared" si="64"/>
        <v>0</v>
      </c>
    </row>
    <row r="271" spans="1:25" s="1" customFormat="1" x14ac:dyDescent="0.35">
      <c r="A271" s="51" t="s">
        <v>2145</v>
      </c>
      <c r="B271" s="66" t="s">
        <v>1141</v>
      </c>
      <c r="C271" s="91" t="s">
        <v>1137</v>
      </c>
      <c r="D271" s="139" t="s">
        <v>21</v>
      </c>
      <c r="E271" s="89"/>
      <c r="F271" s="40"/>
      <c r="G271" s="729"/>
      <c r="H271" s="274">
        <f t="shared" si="53"/>
        <v>0</v>
      </c>
      <c r="I271" s="715">
        <f t="shared" si="54"/>
        <v>0</v>
      </c>
      <c r="J271" s="282">
        <f t="shared" si="55"/>
        <v>0</v>
      </c>
      <c r="K271" s="337"/>
      <c r="L271" s="331"/>
      <c r="M271" s="585">
        <f t="shared" si="56"/>
        <v>0</v>
      </c>
      <c r="N271" s="585">
        <f t="shared" si="57"/>
        <v>0</v>
      </c>
      <c r="O271" s="314">
        <f t="shared" si="58"/>
        <v>0</v>
      </c>
      <c r="P271" s="336"/>
      <c r="Q271" s="326"/>
      <c r="R271" s="585">
        <f t="shared" si="59"/>
        <v>0</v>
      </c>
      <c r="S271" s="585">
        <f t="shared" si="60"/>
        <v>0</v>
      </c>
      <c r="T271" s="314">
        <f t="shared" si="61"/>
        <v>0</v>
      </c>
      <c r="U271" s="336"/>
      <c r="V271" s="326"/>
      <c r="W271" s="585">
        <f t="shared" si="62"/>
        <v>0</v>
      </c>
      <c r="X271" s="585">
        <f t="shared" si="63"/>
        <v>0</v>
      </c>
      <c r="Y271" s="314">
        <f t="shared" si="64"/>
        <v>0</v>
      </c>
    </row>
    <row r="272" spans="1:25" s="1" customFormat="1" x14ac:dyDescent="0.35">
      <c r="A272" s="51" t="s">
        <v>2146</v>
      </c>
      <c r="B272" s="66" t="s">
        <v>1141</v>
      </c>
      <c r="C272" s="91" t="s">
        <v>1138</v>
      </c>
      <c r="D272" s="139" t="s">
        <v>21</v>
      </c>
      <c r="E272" s="89"/>
      <c r="F272" s="40"/>
      <c r="G272" s="729"/>
      <c r="H272" s="274">
        <f t="shared" si="53"/>
        <v>0</v>
      </c>
      <c r="I272" s="715">
        <f t="shared" si="54"/>
        <v>0</v>
      </c>
      <c r="J272" s="282">
        <f t="shared" si="55"/>
        <v>0</v>
      </c>
      <c r="K272" s="337"/>
      <c r="L272" s="331"/>
      <c r="M272" s="585">
        <f t="shared" si="56"/>
        <v>0</v>
      </c>
      <c r="N272" s="585">
        <f t="shared" si="57"/>
        <v>0</v>
      </c>
      <c r="O272" s="314">
        <f t="shared" si="58"/>
        <v>0</v>
      </c>
      <c r="P272" s="336"/>
      <c r="Q272" s="326"/>
      <c r="R272" s="585">
        <f t="shared" si="59"/>
        <v>0</v>
      </c>
      <c r="S272" s="585">
        <f t="shared" si="60"/>
        <v>0</v>
      </c>
      <c r="T272" s="314">
        <f t="shared" si="61"/>
        <v>0</v>
      </c>
      <c r="U272" s="336"/>
      <c r="V272" s="326"/>
      <c r="W272" s="585">
        <f t="shared" si="62"/>
        <v>0</v>
      </c>
      <c r="X272" s="585">
        <f t="shared" si="63"/>
        <v>0</v>
      </c>
      <c r="Y272" s="314">
        <f t="shared" si="64"/>
        <v>0</v>
      </c>
    </row>
    <row r="273" spans="1:25" s="1" customFormat="1" x14ac:dyDescent="0.35">
      <c r="A273" s="51" t="s">
        <v>2147</v>
      </c>
      <c r="B273" s="66" t="s">
        <v>1141</v>
      </c>
      <c r="C273" s="91" t="s">
        <v>1139</v>
      </c>
      <c r="D273" s="139" t="s">
        <v>21</v>
      </c>
      <c r="E273" s="89"/>
      <c r="F273" s="40"/>
      <c r="G273" s="729"/>
      <c r="H273" s="274">
        <f t="shared" si="53"/>
        <v>0</v>
      </c>
      <c r="I273" s="715">
        <f t="shared" si="54"/>
        <v>0</v>
      </c>
      <c r="J273" s="282">
        <f t="shared" si="55"/>
        <v>0</v>
      </c>
      <c r="K273" s="337"/>
      <c r="L273" s="331"/>
      <c r="M273" s="585">
        <f t="shared" si="56"/>
        <v>0</v>
      </c>
      <c r="N273" s="585">
        <f t="shared" si="57"/>
        <v>0</v>
      </c>
      <c r="O273" s="314">
        <f t="shared" si="58"/>
        <v>0</v>
      </c>
      <c r="P273" s="336"/>
      <c r="Q273" s="326"/>
      <c r="R273" s="585">
        <f t="shared" si="59"/>
        <v>0</v>
      </c>
      <c r="S273" s="585">
        <f t="shared" si="60"/>
        <v>0</v>
      </c>
      <c r="T273" s="314">
        <f t="shared" si="61"/>
        <v>0</v>
      </c>
      <c r="U273" s="336"/>
      <c r="V273" s="326"/>
      <c r="W273" s="585">
        <f t="shared" si="62"/>
        <v>0</v>
      </c>
      <c r="X273" s="585">
        <f t="shared" si="63"/>
        <v>0</v>
      </c>
      <c r="Y273" s="314">
        <f t="shared" si="64"/>
        <v>0</v>
      </c>
    </row>
    <row r="274" spans="1:25" s="1" customFormat="1" x14ac:dyDescent="0.35">
      <c r="A274" s="51" t="s">
        <v>2148</v>
      </c>
      <c r="B274" s="66" t="s">
        <v>1141</v>
      </c>
      <c r="C274" s="91" t="s">
        <v>1140</v>
      </c>
      <c r="D274" s="139" t="s">
        <v>21</v>
      </c>
      <c r="E274" s="89"/>
      <c r="F274" s="40"/>
      <c r="G274" s="729"/>
      <c r="H274" s="274">
        <f t="shared" si="53"/>
        <v>0</v>
      </c>
      <c r="I274" s="715">
        <f t="shared" si="54"/>
        <v>0</v>
      </c>
      <c r="J274" s="282">
        <f t="shared" si="55"/>
        <v>0</v>
      </c>
      <c r="K274" s="337"/>
      <c r="L274" s="331"/>
      <c r="M274" s="585">
        <f t="shared" si="56"/>
        <v>0</v>
      </c>
      <c r="N274" s="585">
        <f t="shared" si="57"/>
        <v>0</v>
      </c>
      <c r="O274" s="314">
        <f t="shared" si="58"/>
        <v>0</v>
      </c>
      <c r="P274" s="336"/>
      <c r="Q274" s="326"/>
      <c r="R274" s="585">
        <f t="shared" si="59"/>
        <v>0</v>
      </c>
      <c r="S274" s="585">
        <f t="shared" si="60"/>
        <v>0</v>
      </c>
      <c r="T274" s="314">
        <f t="shared" si="61"/>
        <v>0</v>
      </c>
      <c r="U274" s="336"/>
      <c r="V274" s="326"/>
      <c r="W274" s="585">
        <f t="shared" si="62"/>
        <v>0</v>
      </c>
      <c r="X274" s="585">
        <f t="shared" si="63"/>
        <v>0</v>
      </c>
      <c r="Y274" s="314">
        <f t="shared" si="64"/>
        <v>0</v>
      </c>
    </row>
    <row r="275" spans="1:25" s="1" customFormat="1" x14ac:dyDescent="0.35">
      <c r="A275" s="51" t="s">
        <v>2149</v>
      </c>
      <c r="B275" s="66" t="s">
        <v>1142</v>
      </c>
      <c r="C275" s="91" t="s">
        <v>1143</v>
      </c>
      <c r="D275" s="139" t="s">
        <v>21</v>
      </c>
      <c r="E275" s="89"/>
      <c r="F275" s="40"/>
      <c r="G275" s="729"/>
      <c r="H275" s="274">
        <f t="shared" si="53"/>
        <v>0</v>
      </c>
      <c r="I275" s="715">
        <f t="shared" si="54"/>
        <v>0</v>
      </c>
      <c r="J275" s="282">
        <f t="shared" si="55"/>
        <v>0</v>
      </c>
      <c r="K275" s="337"/>
      <c r="L275" s="331"/>
      <c r="M275" s="585">
        <f t="shared" si="56"/>
        <v>0</v>
      </c>
      <c r="N275" s="585">
        <f t="shared" si="57"/>
        <v>0</v>
      </c>
      <c r="O275" s="314">
        <f t="shared" si="58"/>
        <v>0</v>
      </c>
      <c r="P275" s="336"/>
      <c r="Q275" s="326"/>
      <c r="R275" s="585">
        <f t="shared" si="59"/>
        <v>0</v>
      </c>
      <c r="S275" s="585">
        <f t="shared" si="60"/>
        <v>0</v>
      </c>
      <c r="T275" s="314">
        <f t="shared" si="61"/>
        <v>0</v>
      </c>
      <c r="U275" s="336"/>
      <c r="V275" s="326"/>
      <c r="W275" s="585">
        <f t="shared" si="62"/>
        <v>0</v>
      </c>
      <c r="X275" s="585">
        <f t="shared" si="63"/>
        <v>0</v>
      </c>
      <c r="Y275" s="314">
        <f t="shared" si="64"/>
        <v>0</v>
      </c>
    </row>
    <row r="276" spans="1:25" s="1" customFormat="1" x14ac:dyDescent="0.35">
      <c r="A276" s="51" t="s">
        <v>2150</v>
      </c>
      <c r="B276" s="66" t="s">
        <v>1142</v>
      </c>
      <c r="C276" s="91" t="s">
        <v>1144</v>
      </c>
      <c r="D276" s="139" t="s">
        <v>21</v>
      </c>
      <c r="E276" s="89"/>
      <c r="F276" s="40"/>
      <c r="G276" s="729"/>
      <c r="H276" s="274">
        <f t="shared" si="53"/>
        <v>0</v>
      </c>
      <c r="I276" s="715">
        <f t="shared" si="54"/>
        <v>0</v>
      </c>
      <c r="J276" s="282">
        <f t="shared" si="55"/>
        <v>0</v>
      </c>
      <c r="K276" s="337"/>
      <c r="L276" s="331"/>
      <c r="M276" s="585">
        <f t="shared" si="56"/>
        <v>0</v>
      </c>
      <c r="N276" s="585">
        <f t="shared" si="57"/>
        <v>0</v>
      </c>
      <c r="O276" s="314">
        <f t="shared" si="58"/>
        <v>0</v>
      </c>
      <c r="P276" s="336"/>
      <c r="Q276" s="326"/>
      <c r="R276" s="585">
        <f t="shared" si="59"/>
        <v>0</v>
      </c>
      <c r="S276" s="585">
        <f t="shared" si="60"/>
        <v>0</v>
      </c>
      <c r="T276" s="314">
        <f t="shared" si="61"/>
        <v>0</v>
      </c>
      <c r="U276" s="336"/>
      <c r="V276" s="326"/>
      <c r="W276" s="585">
        <f t="shared" si="62"/>
        <v>0</v>
      </c>
      <c r="X276" s="585">
        <f t="shared" si="63"/>
        <v>0</v>
      </c>
      <c r="Y276" s="314">
        <f t="shared" si="64"/>
        <v>0</v>
      </c>
    </row>
    <row r="277" spans="1:25" s="1" customFormat="1" x14ac:dyDescent="0.35">
      <c r="A277" s="51" t="s">
        <v>2151</v>
      </c>
      <c r="B277" s="66" t="s">
        <v>1142</v>
      </c>
      <c r="C277" s="91" t="s">
        <v>1145</v>
      </c>
      <c r="D277" s="139" t="s">
        <v>21</v>
      </c>
      <c r="E277" s="89"/>
      <c r="F277" s="40"/>
      <c r="G277" s="729"/>
      <c r="H277" s="274">
        <f t="shared" si="53"/>
        <v>0</v>
      </c>
      <c r="I277" s="715">
        <f t="shared" si="54"/>
        <v>0</v>
      </c>
      <c r="J277" s="282">
        <f t="shared" si="55"/>
        <v>0</v>
      </c>
      <c r="K277" s="337"/>
      <c r="L277" s="331"/>
      <c r="M277" s="585">
        <f t="shared" si="56"/>
        <v>0</v>
      </c>
      <c r="N277" s="585">
        <f t="shared" si="57"/>
        <v>0</v>
      </c>
      <c r="O277" s="314">
        <f t="shared" si="58"/>
        <v>0</v>
      </c>
      <c r="P277" s="336"/>
      <c r="Q277" s="326"/>
      <c r="R277" s="585">
        <f t="shared" si="59"/>
        <v>0</v>
      </c>
      <c r="S277" s="585">
        <f t="shared" si="60"/>
        <v>0</v>
      </c>
      <c r="T277" s="314">
        <f t="shared" si="61"/>
        <v>0</v>
      </c>
      <c r="U277" s="336"/>
      <c r="V277" s="326"/>
      <c r="W277" s="585">
        <f t="shared" si="62"/>
        <v>0</v>
      </c>
      <c r="X277" s="585">
        <f t="shared" si="63"/>
        <v>0</v>
      </c>
      <c r="Y277" s="314">
        <f t="shared" si="64"/>
        <v>0</v>
      </c>
    </row>
    <row r="278" spans="1:25" s="1" customFormat="1" x14ac:dyDescent="0.35">
      <c r="A278" s="51" t="s">
        <v>2152</v>
      </c>
      <c r="B278" s="66" t="s">
        <v>1142</v>
      </c>
      <c r="C278" s="91" t="s">
        <v>1146</v>
      </c>
      <c r="D278" s="139" t="s">
        <v>21</v>
      </c>
      <c r="E278" s="89"/>
      <c r="F278" s="40"/>
      <c r="G278" s="729"/>
      <c r="H278" s="274">
        <f t="shared" si="53"/>
        <v>0</v>
      </c>
      <c r="I278" s="715">
        <f t="shared" si="54"/>
        <v>0</v>
      </c>
      <c r="J278" s="282">
        <f t="shared" si="55"/>
        <v>0</v>
      </c>
      <c r="K278" s="337"/>
      <c r="L278" s="331"/>
      <c r="M278" s="585">
        <f t="shared" si="56"/>
        <v>0</v>
      </c>
      <c r="N278" s="585">
        <f t="shared" si="57"/>
        <v>0</v>
      </c>
      <c r="O278" s="314">
        <f t="shared" si="58"/>
        <v>0</v>
      </c>
      <c r="P278" s="336"/>
      <c r="Q278" s="326"/>
      <c r="R278" s="585">
        <f t="shared" si="59"/>
        <v>0</v>
      </c>
      <c r="S278" s="585">
        <f t="shared" si="60"/>
        <v>0</v>
      </c>
      <c r="T278" s="314">
        <f t="shared" si="61"/>
        <v>0</v>
      </c>
      <c r="U278" s="336"/>
      <c r="V278" s="326"/>
      <c r="W278" s="585">
        <f t="shared" si="62"/>
        <v>0</v>
      </c>
      <c r="X278" s="585">
        <f t="shared" si="63"/>
        <v>0</v>
      </c>
      <c r="Y278" s="314">
        <f t="shared" si="64"/>
        <v>0</v>
      </c>
    </row>
    <row r="279" spans="1:25" s="1" customFormat="1" x14ac:dyDescent="0.35">
      <c r="A279" s="51" t="s">
        <v>2153</v>
      </c>
      <c r="B279" s="40">
        <v>1801</v>
      </c>
      <c r="C279" s="17" t="s">
        <v>164</v>
      </c>
      <c r="D279" s="139" t="s">
        <v>21</v>
      </c>
      <c r="E279" s="89"/>
      <c r="F279" s="40"/>
      <c r="G279" s="729"/>
      <c r="H279" s="274">
        <f t="shared" ref="H279:H299" si="65">F279*E279</f>
        <v>0</v>
      </c>
      <c r="I279" s="715">
        <f t="shared" ref="I279:I299" si="66">E279*G279</f>
        <v>0</v>
      </c>
      <c r="J279" s="282">
        <f t="shared" ref="J279:J299" si="67">(E279*F279)+(E279*G279)</f>
        <v>0</v>
      </c>
      <c r="K279" s="337"/>
      <c r="L279" s="331"/>
      <c r="M279" s="585">
        <f t="shared" si="56"/>
        <v>0</v>
      </c>
      <c r="N279" s="585">
        <f t="shared" si="57"/>
        <v>0</v>
      </c>
      <c r="O279" s="314">
        <f t="shared" si="58"/>
        <v>0</v>
      </c>
      <c r="P279" s="336"/>
      <c r="Q279" s="326"/>
      <c r="R279" s="585">
        <f t="shared" si="59"/>
        <v>0</v>
      </c>
      <c r="S279" s="585">
        <f t="shared" si="60"/>
        <v>0</v>
      </c>
      <c r="T279" s="314">
        <f t="shared" si="61"/>
        <v>0</v>
      </c>
      <c r="U279" s="336"/>
      <c r="V279" s="326"/>
      <c r="W279" s="585">
        <f t="shared" si="62"/>
        <v>0</v>
      </c>
      <c r="X279" s="585">
        <f t="shared" si="63"/>
        <v>0</v>
      </c>
      <c r="Y279" s="314">
        <f t="shared" si="64"/>
        <v>0</v>
      </c>
    </row>
    <row r="280" spans="1:25" s="1" customFormat="1" x14ac:dyDescent="0.35">
      <c r="A280" s="51" t="s">
        <v>2154</v>
      </c>
      <c r="B280" s="40">
        <v>1801</v>
      </c>
      <c r="C280" s="17" t="s">
        <v>165</v>
      </c>
      <c r="D280" s="139" t="s">
        <v>21</v>
      </c>
      <c r="E280" s="89"/>
      <c r="F280" s="40"/>
      <c r="G280" s="729"/>
      <c r="H280" s="274">
        <f t="shared" si="65"/>
        <v>0</v>
      </c>
      <c r="I280" s="715">
        <f t="shared" si="66"/>
        <v>0</v>
      </c>
      <c r="J280" s="282">
        <f t="shared" si="67"/>
        <v>0</v>
      </c>
      <c r="K280" s="337"/>
      <c r="L280" s="331"/>
      <c r="M280" s="585">
        <f t="shared" si="56"/>
        <v>0</v>
      </c>
      <c r="N280" s="585">
        <f t="shared" si="57"/>
        <v>0</v>
      </c>
      <c r="O280" s="314">
        <f t="shared" si="58"/>
        <v>0</v>
      </c>
      <c r="P280" s="336"/>
      <c r="Q280" s="326"/>
      <c r="R280" s="585">
        <f t="shared" si="59"/>
        <v>0</v>
      </c>
      <c r="S280" s="585">
        <f t="shared" si="60"/>
        <v>0</v>
      </c>
      <c r="T280" s="314">
        <f t="shared" si="61"/>
        <v>0</v>
      </c>
      <c r="U280" s="336"/>
      <c r="V280" s="326"/>
      <c r="W280" s="585">
        <f t="shared" si="62"/>
        <v>0</v>
      </c>
      <c r="X280" s="585">
        <f t="shared" si="63"/>
        <v>0</v>
      </c>
      <c r="Y280" s="314">
        <f t="shared" si="64"/>
        <v>0</v>
      </c>
    </row>
    <row r="281" spans="1:25" s="1" customFormat="1" x14ac:dyDescent="0.35">
      <c r="A281" s="51" t="s">
        <v>2155</v>
      </c>
      <c r="B281" s="40">
        <v>1804</v>
      </c>
      <c r="C281" s="17" t="s">
        <v>166</v>
      </c>
      <c r="D281" s="139" t="s">
        <v>21</v>
      </c>
      <c r="E281" s="89"/>
      <c r="F281" s="40"/>
      <c r="G281" s="729"/>
      <c r="H281" s="274">
        <f t="shared" si="65"/>
        <v>0</v>
      </c>
      <c r="I281" s="715">
        <f t="shared" si="66"/>
        <v>0</v>
      </c>
      <c r="J281" s="282">
        <f t="shared" si="67"/>
        <v>0</v>
      </c>
      <c r="K281" s="337"/>
      <c r="L281" s="331"/>
      <c r="M281" s="585">
        <f t="shared" si="56"/>
        <v>0</v>
      </c>
      <c r="N281" s="585">
        <f t="shared" si="57"/>
        <v>0</v>
      </c>
      <c r="O281" s="314">
        <f t="shared" si="58"/>
        <v>0</v>
      </c>
      <c r="P281" s="336"/>
      <c r="Q281" s="326"/>
      <c r="R281" s="585">
        <f t="shared" si="59"/>
        <v>0</v>
      </c>
      <c r="S281" s="585">
        <f t="shared" si="60"/>
        <v>0</v>
      </c>
      <c r="T281" s="314">
        <f t="shared" si="61"/>
        <v>0</v>
      </c>
      <c r="U281" s="336"/>
      <c r="V281" s="326"/>
      <c r="W281" s="585">
        <f t="shared" si="62"/>
        <v>0</v>
      </c>
      <c r="X281" s="585">
        <f t="shared" si="63"/>
        <v>0</v>
      </c>
      <c r="Y281" s="314">
        <f t="shared" si="64"/>
        <v>0</v>
      </c>
    </row>
    <row r="282" spans="1:25" s="1" customFormat="1" x14ac:dyDescent="0.35">
      <c r="A282" s="51" t="s">
        <v>2156</v>
      </c>
      <c r="B282" s="40">
        <v>1804</v>
      </c>
      <c r="C282" s="17" t="s">
        <v>167</v>
      </c>
      <c r="D282" s="139" t="s">
        <v>21</v>
      </c>
      <c r="E282" s="89"/>
      <c r="F282" s="40"/>
      <c r="G282" s="729"/>
      <c r="H282" s="274">
        <f t="shared" si="65"/>
        <v>0</v>
      </c>
      <c r="I282" s="715">
        <f t="shared" si="66"/>
        <v>0</v>
      </c>
      <c r="J282" s="282">
        <f t="shared" si="67"/>
        <v>0</v>
      </c>
      <c r="K282" s="337"/>
      <c r="L282" s="331"/>
      <c r="M282" s="585">
        <f t="shared" si="56"/>
        <v>0</v>
      </c>
      <c r="N282" s="585">
        <f t="shared" si="57"/>
        <v>0</v>
      </c>
      <c r="O282" s="314">
        <f t="shared" si="58"/>
        <v>0</v>
      </c>
      <c r="P282" s="336"/>
      <c r="Q282" s="326"/>
      <c r="R282" s="585">
        <f t="shared" si="59"/>
        <v>0</v>
      </c>
      <c r="S282" s="585">
        <f t="shared" si="60"/>
        <v>0</v>
      </c>
      <c r="T282" s="314">
        <f t="shared" si="61"/>
        <v>0</v>
      </c>
      <c r="U282" s="336"/>
      <c r="V282" s="326"/>
      <c r="W282" s="585">
        <f t="shared" si="62"/>
        <v>0</v>
      </c>
      <c r="X282" s="585">
        <f t="shared" si="63"/>
        <v>0</v>
      </c>
      <c r="Y282" s="314">
        <f t="shared" si="64"/>
        <v>0</v>
      </c>
    </row>
    <row r="283" spans="1:25" s="1" customFormat="1" collapsed="1" x14ac:dyDescent="0.35">
      <c r="A283" s="51" t="s">
        <v>2157</v>
      </c>
      <c r="B283" s="40">
        <v>1805</v>
      </c>
      <c r="C283" s="17" t="s">
        <v>168</v>
      </c>
      <c r="D283" s="139" t="s">
        <v>21</v>
      </c>
      <c r="E283" s="89"/>
      <c r="F283" s="40"/>
      <c r="G283" s="729"/>
      <c r="H283" s="274">
        <f t="shared" si="65"/>
        <v>0</v>
      </c>
      <c r="I283" s="715">
        <f t="shared" si="66"/>
        <v>0</v>
      </c>
      <c r="J283" s="282">
        <f t="shared" si="67"/>
        <v>0</v>
      </c>
      <c r="K283" s="337"/>
      <c r="L283" s="331"/>
      <c r="M283" s="585">
        <f t="shared" si="56"/>
        <v>0</v>
      </c>
      <c r="N283" s="585">
        <f t="shared" si="57"/>
        <v>0</v>
      </c>
      <c r="O283" s="314">
        <f t="shared" si="58"/>
        <v>0</v>
      </c>
      <c r="P283" s="336"/>
      <c r="Q283" s="326"/>
      <c r="R283" s="585">
        <f t="shared" si="59"/>
        <v>0</v>
      </c>
      <c r="S283" s="585">
        <f t="shared" si="60"/>
        <v>0</v>
      </c>
      <c r="T283" s="314">
        <f t="shared" si="61"/>
        <v>0</v>
      </c>
      <c r="U283" s="336"/>
      <c r="V283" s="326"/>
      <c r="W283" s="585">
        <f t="shared" si="62"/>
        <v>0</v>
      </c>
      <c r="X283" s="585">
        <f t="shared" si="63"/>
        <v>0</v>
      </c>
      <c r="Y283" s="314">
        <f t="shared" si="64"/>
        <v>0</v>
      </c>
    </row>
    <row r="284" spans="1:25" s="1" customFormat="1" x14ac:dyDescent="0.35">
      <c r="A284" s="51" t="s">
        <v>2158</v>
      </c>
      <c r="B284" s="40">
        <v>1805</v>
      </c>
      <c r="C284" s="17" t="s">
        <v>169</v>
      </c>
      <c r="D284" s="139" t="s">
        <v>21</v>
      </c>
      <c r="E284" s="89"/>
      <c r="F284" s="40"/>
      <c r="G284" s="729"/>
      <c r="H284" s="274">
        <f t="shared" si="65"/>
        <v>0</v>
      </c>
      <c r="I284" s="715">
        <f t="shared" si="66"/>
        <v>0</v>
      </c>
      <c r="J284" s="282">
        <f t="shared" si="67"/>
        <v>0</v>
      </c>
      <c r="K284" s="337"/>
      <c r="L284" s="331"/>
      <c r="M284" s="585">
        <f t="shared" si="56"/>
        <v>0</v>
      </c>
      <c r="N284" s="585">
        <f t="shared" si="57"/>
        <v>0</v>
      </c>
      <c r="O284" s="314">
        <f t="shared" si="58"/>
        <v>0</v>
      </c>
      <c r="P284" s="336"/>
      <c r="Q284" s="326"/>
      <c r="R284" s="585">
        <f t="shared" si="59"/>
        <v>0</v>
      </c>
      <c r="S284" s="585">
        <f t="shared" si="60"/>
        <v>0</v>
      </c>
      <c r="T284" s="314">
        <f t="shared" si="61"/>
        <v>0</v>
      </c>
      <c r="U284" s="336"/>
      <c r="V284" s="326"/>
      <c r="W284" s="585">
        <f t="shared" si="62"/>
        <v>0</v>
      </c>
      <c r="X284" s="585">
        <f t="shared" si="63"/>
        <v>0</v>
      </c>
      <c r="Y284" s="314">
        <f t="shared" si="64"/>
        <v>0</v>
      </c>
    </row>
    <row r="285" spans="1:25" s="1" customFormat="1" collapsed="1" x14ac:dyDescent="0.35">
      <c r="A285" s="51" t="s">
        <v>2159</v>
      </c>
      <c r="B285" s="40">
        <v>1806</v>
      </c>
      <c r="C285" s="17" t="s">
        <v>170</v>
      </c>
      <c r="D285" s="139" t="s">
        <v>21</v>
      </c>
      <c r="E285" s="89"/>
      <c r="F285" s="40"/>
      <c r="G285" s="729"/>
      <c r="H285" s="274">
        <f t="shared" si="65"/>
        <v>0</v>
      </c>
      <c r="I285" s="715">
        <f t="shared" si="66"/>
        <v>0</v>
      </c>
      <c r="J285" s="282">
        <f t="shared" si="67"/>
        <v>0</v>
      </c>
      <c r="K285" s="337"/>
      <c r="L285" s="331"/>
      <c r="M285" s="585">
        <f t="shared" si="56"/>
        <v>0</v>
      </c>
      <c r="N285" s="585">
        <f t="shared" si="57"/>
        <v>0</v>
      </c>
      <c r="O285" s="314">
        <f t="shared" si="58"/>
        <v>0</v>
      </c>
      <c r="P285" s="336"/>
      <c r="Q285" s="326"/>
      <c r="R285" s="585">
        <f t="shared" si="59"/>
        <v>0</v>
      </c>
      <c r="S285" s="585">
        <f t="shared" si="60"/>
        <v>0</v>
      </c>
      <c r="T285" s="314">
        <f t="shared" si="61"/>
        <v>0</v>
      </c>
      <c r="U285" s="336"/>
      <c r="V285" s="326"/>
      <c r="W285" s="585">
        <f t="shared" si="62"/>
        <v>0</v>
      </c>
      <c r="X285" s="585">
        <f t="shared" si="63"/>
        <v>0</v>
      </c>
      <c r="Y285" s="314">
        <f t="shared" si="64"/>
        <v>0</v>
      </c>
    </row>
    <row r="286" spans="1:25" s="1" customFormat="1" x14ac:dyDescent="0.35">
      <c r="A286" s="51" t="s">
        <v>2160</v>
      </c>
      <c r="B286" s="40">
        <v>1806</v>
      </c>
      <c r="C286" s="17" t="s">
        <v>171</v>
      </c>
      <c r="D286" s="139" t="s">
        <v>21</v>
      </c>
      <c r="E286" s="89"/>
      <c r="F286" s="40"/>
      <c r="G286" s="729"/>
      <c r="H286" s="274">
        <f t="shared" si="65"/>
        <v>0</v>
      </c>
      <c r="I286" s="715">
        <f t="shared" si="66"/>
        <v>0</v>
      </c>
      <c r="J286" s="282">
        <f t="shared" si="67"/>
        <v>0</v>
      </c>
      <c r="K286" s="337"/>
      <c r="L286" s="331"/>
      <c r="M286" s="585">
        <f t="shared" si="56"/>
        <v>0</v>
      </c>
      <c r="N286" s="585">
        <f t="shared" si="57"/>
        <v>0</v>
      </c>
      <c r="O286" s="314">
        <f t="shared" si="58"/>
        <v>0</v>
      </c>
      <c r="P286" s="336"/>
      <c r="Q286" s="326"/>
      <c r="R286" s="585">
        <f t="shared" si="59"/>
        <v>0</v>
      </c>
      <c r="S286" s="585">
        <f t="shared" si="60"/>
        <v>0</v>
      </c>
      <c r="T286" s="314">
        <f t="shared" si="61"/>
        <v>0</v>
      </c>
      <c r="U286" s="336"/>
      <c r="V286" s="326"/>
      <c r="W286" s="585">
        <f t="shared" si="62"/>
        <v>0</v>
      </c>
      <c r="X286" s="585">
        <f t="shared" si="63"/>
        <v>0</v>
      </c>
      <c r="Y286" s="314">
        <f t="shared" si="64"/>
        <v>0</v>
      </c>
    </row>
    <row r="287" spans="1:25" s="1" customFormat="1" collapsed="1" x14ac:dyDescent="0.35">
      <c r="A287" s="51" t="s">
        <v>2161</v>
      </c>
      <c r="B287" s="40">
        <v>1807</v>
      </c>
      <c r="C287" s="17" t="s">
        <v>172</v>
      </c>
      <c r="D287" s="139" t="s">
        <v>21</v>
      </c>
      <c r="E287" s="89"/>
      <c r="F287" s="40"/>
      <c r="G287" s="729"/>
      <c r="H287" s="274">
        <f t="shared" si="65"/>
        <v>0</v>
      </c>
      <c r="I287" s="715">
        <f t="shared" si="66"/>
        <v>0</v>
      </c>
      <c r="J287" s="282">
        <f t="shared" si="67"/>
        <v>0</v>
      </c>
      <c r="K287" s="337"/>
      <c r="L287" s="331"/>
      <c r="M287" s="585">
        <f t="shared" si="56"/>
        <v>0</v>
      </c>
      <c r="N287" s="585">
        <f t="shared" si="57"/>
        <v>0</v>
      </c>
      <c r="O287" s="314">
        <f t="shared" si="58"/>
        <v>0</v>
      </c>
      <c r="P287" s="336"/>
      <c r="Q287" s="326"/>
      <c r="R287" s="585">
        <f t="shared" si="59"/>
        <v>0</v>
      </c>
      <c r="S287" s="585">
        <f t="shared" si="60"/>
        <v>0</v>
      </c>
      <c r="T287" s="314">
        <f t="shared" si="61"/>
        <v>0</v>
      </c>
      <c r="U287" s="336"/>
      <c r="V287" s="326"/>
      <c r="W287" s="585">
        <f t="shared" si="62"/>
        <v>0</v>
      </c>
      <c r="X287" s="585">
        <f t="shared" si="63"/>
        <v>0</v>
      </c>
      <c r="Y287" s="314">
        <f t="shared" si="64"/>
        <v>0</v>
      </c>
    </row>
    <row r="288" spans="1:25" s="1" customFormat="1" x14ac:dyDescent="0.35">
      <c r="A288" s="51" t="s">
        <v>2162</v>
      </c>
      <c r="B288" s="40">
        <v>1807</v>
      </c>
      <c r="C288" s="17" t="s">
        <v>173</v>
      </c>
      <c r="D288" s="139" t="s">
        <v>21</v>
      </c>
      <c r="E288" s="89"/>
      <c r="F288" s="40"/>
      <c r="G288" s="729"/>
      <c r="H288" s="274">
        <f t="shared" si="65"/>
        <v>0</v>
      </c>
      <c r="I288" s="715">
        <f t="shared" si="66"/>
        <v>0</v>
      </c>
      <c r="J288" s="282">
        <f t="shared" si="67"/>
        <v>0</v>
      </c>
      <c r="K288" s="337"/>
      <c r="L288" s="331"/>
      <c r="M288" s="585">
        <f t="shared" si="56"/>
        <v>0</v>
      </c>
      <c r="N288" s="585">
        <f t="shared" si="57"/>
        <v>0</v>
      </c>
      <c r="O288" s="314">
        <f t="shared" si="58"/>
        <v>0</v>
      </c>
      <c r="P288" s="336"/>
      <c r="Q288" s="326"/>
      <c r="R288" s="585">
        <f t="shared" si="59"/>
        <v>0</v>
      </c>
      <c r="S288" s="585">
        <f t="shared" si="60"/>
        <v>0</v>
      </c>
      <c r="T288" s="314">
        <f t="shared" si="61"/>
        <v>0</v>
      </c>
      <c r="U288" s="336"/>
      <c r="V288" s="326"/>
      <c r="W288" s="585">
        <f t="shared" si="62"/>
        <v>0</v>
      </c>
      <c r="X288" s="585">
        <f t="shared" si="63"/>
        <v>0</v>
      </c>
      <c r="Y288" s="314">
        <f t="shared" si="64"/>
        <v>0</v>
      </c>
    </row>
    <row r="289" spans="1:25" s="1" customFormat="1" x14ac:dyDescent="0.35">
      <c r="A289" s="51" t="s">
        <v>2163</v>
      </c>
      <c r="B289" s="40">
        <v>1811</v>
      </c>
      <c r="C289" s="17" t="s">
        <v>174</v>
      </c>
      <c r="D289" s="139" t="s">
        <v>21</v>
      </c>
      <c r="E289" s="89"/>
      <c r="F289" s="40"/>
      <c r="G289" s="729"/>
      <c r="H289" s="274">
        <f t="shared" si="65"/>
        <v>0</v>
      </c>
      <c r="I289" s="715">
        <f t="shared" si="66"/>
        <v>0</v>
      </c>
      <c r="J289" s="282">
        <f t="shared" si="67"/>
        <v>0</v>
      </c>
      <c r="K289" s="337"/>
      <c r="L289" s="331"/>
      <c r="M289" s="585">
        <f t="shared" si="56"/>
        <v>0</v>
      </c>
      <c r="N289" s="585">
        <f t="shared" si="57"/>
        <v>0</v>
      </c>
      <c r="O289" s="314">
        <f t="shared" si="58"/>
        <v>0</v>
      </c>
      <c r="P289" s="336"/>
      <c r="Q289" s="326"/>
      <c r="R289" s="585">
        <f t="shared" si="59"/>
        <v>0</v>
      </c>
      <c r="S289" s="585">
        <f t="shared" si="60"/>
        <v>0</v>
      </c>
      <c r="T289" s="314">
        <f t="shared" si="61"/>
        <v>0</v>
      </c>
      <c r="U289" s="336"/>
      <c r="V289" s="326"/>
      <c r="W289" s="585">
        <f t="shared" si="62"/>
        <v>0</v>
      </c>
      <c r="X289" s="585">
        <f t="shared" si="63"/>
        <v>0</v>
      </c>
      <c r="Y289" s="314">
        <f t="shared" si="64"/>
        <v>0</v>
      </c>
    </row>
    <row r="290" spans="1:25" s="1" customFormat="1" x14ac:dyDescent="0.35">
      <c r="A290" s="51" t="s">
        <v>2164</v>
      </c>
      <c r="B290" s="40">
        <v>1811</v>
      </c>
      <c r="C290" s="17" t="s">
        <v>175</v>
      </c>
      <c r="D290" s="139" t="s">
        <v>21</v>
      </c>
      <c r="E290" s="89"/>
      <c r="F290" s="40"/>
      <c r="G290" s="729"/>
      <c r="H290" s="274">
        <f t="shared" si="65"/>
        <v>0</v>
      </c>
      <c r="I290" s="715">
        <f t="shared" si="66"/>
        <v>0</v>
      </c>
      <c r="J290" s="282">
        <f t="shared" si="67"/>
        <v>0</v>
      </c>
      <c r="K290" s="337"/>
      <c r="L290" s="331"/>
      <c r="M290" s="585">
        <f t="shared" si="56"/>
        <v>0</v>
      </c>
      <c r="N290" s="585">
        <f t="shared" si="57"/>
        <v>0</v>
      </c>
      <c r="O290" s="314">
        <f t="shared" si="58"/>
        <v>0</v>
      </c>
      <c r="P290" s="336"/>
      <c r="Q290" s="326"/>
      <c r="R290" s="585">
        <f t="shared" si="59"/>
        <v>0</v>
      </c>
      <c r="S290" s="585">
        <f t="shared" si="60"/>
        <v>0</v>
      </c>
      <c r="T290" s="314">
        <f t="shared" si="61"/>
        <v>0</v>
      </c>
      <c r="U290" s="336"/>
      <c r="V290" s="326"/>
      <c r="W290" s="585">
        <f t="shared" si="62"/>
        <v>0</v>
      </c>
      <c r="X290" s="585">
        <f t="shared" si="63"/>
        <v>0</v>
      </c>
      <c r="Y290" s="314">
        <f t="shared" si="64"/>
        <v>0</v>
      </c>
    </row>
    <row r="291" spans="1:25" s="1" customFormat="1" collapsed="1" x14ac:dyDescent="0.35">
      <c r="A291" s="51" t="s">
        <v>2165</v>
      </c>
      <c r="B291" s="40">
        <v>1814</v>
      </c>
      <c r="C291" s="17" t="s">
        <v>176</v>
      </c>
      <c r="D291" s="139" t="s">
        <v>21</v>
      </c>
      <c r="E291" s="89"/>
      <c r="F291" s="40"/>
      <c r="G291" s="729"/>
      <c r="H291" s="274">
        <f t="shared" si="65"/>
        <v>0</v>
      </c>
      <c r="I291" s="715">
        <f t="shared" si="66"/>
        <v>0</v>
      </c>
      <c r="J291" s="282">
        <f t="shared" si="67"/>
        <v>0</v>
      </c>
      <c r="K291" s="337"/>
      <c r="L291" s="331"/>
      <c r="M291" s="585">
        <f t="shared" si="56"/>
        <v>0</v>
      </c>
      <c r="N291" s="585">
        <f t="shared" si="57"/>
        <v>0</v>
      </c>
      <c r="O291" s="314">
        <f t="shared" si="58"/>
        <v>0</v>
      </c>
      <c r="P291" s="336"/>
      <c r="Q291" s="326"/>
      <c r="R291" s="585">
        <f t="shared" si="59"/>
        <v>0</v>
      </c>
      <c r="S291" s="585">
        <f t="shared" si="60"/>
        <v>0</v>
      </c>
      <c r="T291" s="314">
        <f t="shared" si="61"/>
        <v>0</v>
      </c>
      <c r="U291" s="336"/>
      <c r="V291" s="326"/>
      <c r="W291" s="585">
        <f t="shared" si="62"/>
        <v>0</v>
      </c>
      <c r="X291" s="585">
        <f t="shared" si="63"/>
        <v>0</v>
      </c>
      <c r="Y291" s="314">
        <f t="shared" si="64"/>
        <v>0</v>
      </c>
    </row>
    <row r="292" spans="1:25" s="1" customFormat="1" x14ac:dyDescent="0.35">
      <c r="A292" s="51" t="s">
        <v>2166</v>
      </c>
      <c r="B292" s="40">
        <v>1814</v>
      </c>
      <c r="C292" s="17" t="s">
        <v>177</v>
      </c>
      <c r="D292" s="139" t="s">
        <v>21</v>
      </c>
      <c r="E292" s="89"/>
      <c r="F292" s="40"/>
      <c r="G292" s="729"/>
      <c r="H292" s="274">
        <f t="shared" si="65"/>
        <v>0</v>
      </c>
      <c r="I292" s="715">
        <f t="shared" si="66"/>
        <v>0</v>
      </c>
      <c r="J292" s="282">
        <f t="shared" si="67"/>
        <v>0</v>
      </c>
      <c r="K292" s="337"/>
      <c r="L292" s="331"/>
      <c r="M292" s="585">
        <f t="shared" si="56"/>
        <v>0</v>
      </c>
      <c r="N292" s="585">
        <f t="shared" si="57"/>
        <v>0</v>
      </c>
      <c r="O292" s="314">
        <f t="shared" si="58"/>
        <v>0</v>
      </c>
      <c r="P292" s="336"/>
      <c r="Q292" s="326"/>
      <c r="R292" s="585">
        <f t="shared" si="59"/>
        <v>0</v>
      </c>
      <c r="S292" s="585">
        <f t="shared" si="60"/>
        <v>0</v>
      </c>
      <c r="T292" s="314">
        <f t="shared" si="61"/>
        <v>0</v>
      </c>
      <c r="U292" s="336"/>
      <c r="V292" s="326"/>
      <c r="W292" s="585">
        <f t="shared" si="62"/>
        <v>0</v>
      </c>
      <c r="X292" s="585">
        <f t="shared" si="63"/>
        <v>0</v>
      </c>
      <c r="Y292" s="314">
        <f t="shared" si="64"/>
        <v>0</v>
      </c>
    </row>
    <row r="293" spans="1:25" s="1" customFormat="1" collapsed="1" x14ac:dyDescent="0.35">
      <c r="A293" s="51" t="s">
        <v>2167</v>
      </c>
      <c r="B293" s="40">
        <v>1815</v>
      </c>
      <c r="C293" s="17" t="s">
        <v>178</v>
      </c>
      <c r="D293" s="139" t="s">
        <v>21</v>
      </c>
      <c r="E293" s="89"/>
      <c r="F293" s="40"/>
      <c r="G293" s="729"/>
      <c r="H293" s="274">
        <f t="shared" si="65"/>
        <v>0</v>
      </c>
      <c r="I293" s="715">
        <f t="shared" si="66"/>
        <v>0</v>
      </c>
      <c r="J293" s="282">
        <f t="shared" si="67"/>
        <v>0</v>
      </c>
      <c r="K293" s="337"/>
      <c r="L293" s="331"/>
      <c r="M293" s="585">
        <f t="shared" si="56"/>
        <v>0</v>
      </c>
      <c r="N293" s="585">
        <f t="shared" si="57"/>
        <v>0</v>
      </c>
      <c r="O293" s="314">
        <f t="shared" si="58"/>
        <v>0</v>
      </c>
      <c r="P293" s="336"/>
      <c r="Q293" s="326"/>
      <c r="R293" s="585">
        <f t="shared" si="59"/>
        <v>0</v>
      </c>
      <c r="S293" s="585">
        <f t="shared" si="60"/>
        <v>0</v>
      </c>
      <c r="T293" s="314">
        <f t="shared" si="61"/>
        <v>0</v>
      </c>
      <c r="U293" s="336"/>
      <c r="V293" s="326"/>
      <c r="W293" s="585">
        <f t="shared" si="62"/>
        <v>0</v>
      </c>
      <c r="X293" s="585">
        <f t="shared" si="63"/>
        <v>0</v>
      </c>
      <c r="Y293" s="314">
        <f t="shared" si="64"/>
        <v>0</v>
      </c>
    </row>
    <row r="294" spans="1:25" s="1" customFormat="1" x14ac:dyDescent="0.35">
      <c r="A294" s="51" t="s">
        <v>2168</v>
      </c>
      <c r="B294" s="40">
        <v>1815</v>
      </c>
      <c r="C294" s="17" t="s">
        <v>179</v>
      </c>
      <c r="D294" s="139" t="s">
        <v>21</v>
      </c>
      <c r="E294" s="89"/>
      <c r="F294" s="40"/>
      <c r="G294" s="729"/>
      <c r="H294" s="274">
        <f t="shared" si="65"/>
        <v>0</v>
      </c>
      <c r="I294" s="715">
        <f t="shared" si="66"/>
        <v>0</v>
      </c>
      <c r="J294" s="282">
        <f t="shared" si="67"/>
        <v>0</v>
      </c>
      <c r="K294" s="337"/>
      <c r="L294" s="331"/>
      <c r="M294" s="585">
        <f t="shared" si="56"/>
        <v>0</v>
      </c>
      <c r="N294" s="585">
        <f t="shared" si="57"/>
        <v>0</v>
      </c>
      <c r="O294" s="314">
        <f t="shared" si="58"/>
        <v>0</v>
      </c>
      <c r="P294" s="336"/>
      <c r="Q294" s="326"/>
      <c r="R294" s="585">
        <f t="shared" si="59"/>
        <v>0</v>
      </c>
      <c r="S294" s="585">
        <f t="shared" si="60"/>
        <v>0</v>
      </c>
      <c r="T294" s="314">
        <f t="shared" si="61"/>
        <v>0</v>
      </c>
      <c r="U294" s="336"/>
      <c r="V294" s="326"/>
      <c r="W294" s="585">
        <f t="shared" si="62"/>
        <v>0</v>
      </c>
      <c r="X294" s="585">
        <f t="shared" si="63"/>
        <v>0</v>
      </c>
      <c r="Y294" s="314">
        <f t="shared" si="64"/>
        <v>0</v>
      </c>
    </row>
    <row r="295" spans="1:25" s="1" customFormat="1" collapsed="1" x14ac:dyDescent="0.35">
      <c r="A295" s="51" t="s">
        <v>2169</v>
      </c>
      <c r="B295" s="40">
        <v>1816</v>
      </c>
      <c r="C295" s="17" t="s">
        <v>180</v>
      </c>
      <c r="D295" s="139" t="s">
        <v>21</v>
      </c>
      <c r="E295" s="89"/>
      <c r="F295" s="40"/>
      <c r="G295" s="729"/>
      <c r="H295" s="274">
        <f t="shared" si="65"/>
        <v>0</v>
      </c>
      <c r="I295" s="715">
        <f t="shared" si="66"/>
        <v>0</v>
      </c>
      <c r="J295" s="282">
        <f t="shared" si="67"/>
        <v>0</v>
      </c>
      <c r="K295" s="337"/>
      <c r="L295" s="331"/>
      <c r="M295" s="585">
        <f t="shared" si="56"/>
        <v>0</v>
      </c>
      <c r="N295" s="585">
        <f t="shared" si="57"/>
        <v>0</v>
      </c>
      <c r="O295" s="314">
        <f t="shared" si="58"/>
        <v>0</v>
      </c>
      <c r="P295" s="336"/>
      <c r="Q295" s="326"/>
      <c r="R295" s="585">
        <f t="shared" si="59"/>
        <v>0</v>
      </c>
      <c r="S295" s="585">
        <f t="shared" si="60"/>
        <v>0</v>
      </c>
      <c r="T295" s="314">
        <f t="shared" si="61"/>
        <v>0</v>
      </c>
      <c r="U295" s="336"/>
      <c r="V295" s="326"/>
      <c r="W295" s="585">
        <f t="shared" si="62"/>
        <v>0</v>
      </c>
      <c r="X295" s="585">
        <f t="shared" si="63"/>
        <v>0</v>
      </c>
      <c r="Y295" s="314">
        <f t="shared" si="64"/>
        <v>0</v>
      </c>
    </row>
    <row r="296" spans="1:25" s="1" customFormat="1" x14ac:dyDescent="0.35">
      <c r="A296" s="51" t="s">
        <v>2170</v>
      </c>
      <c r="B296" s="40">
        <v>1816</v>
      </c>
      <c r="C296" s="17" t="s">
        <v>181</v>
      </c>
      <c r="D296" s="139" t="s">
        <v>21</v>
      </c>
      <c r="E296" s="89"/>
      <c r="F296" s="40"/>
      <c r="G296" s="729"/>
      <c r="H296" s="274">
        <f t="shared" si="65"/>
        <v>0</v>
      </c>
      <c r="I296" s="715">
        <f t="shared" si="66"/>
        <v>0</v>
      </c>
      <c r="J296" s="282">
        <f t="shared" si="67"/>
        <v>0</v>
      </c>
      <c r="K296" s="337"/>
      <c r="L296" s="331"/>
      <c r="M296" s="585">
        <f t="shared" si="56"/>
        <v>0</v>
      </c>
      <c r="N296" s="585">
        <f t="shared" si="57"/>
        <v>0</v>
      </c>
      <c r="O296" s="314">
        <f t="shared" si="58"/>
        <v>0</v>
      </c>
      <c r="P296" s="336"/>
      <c r="Q296" s="326"/>
      <c r="R296" s="585">
        <f t="shared" si="59"/>
        <v>0</v>
      </c>
      <c r="S296" s="585">
        <f t="shared" si="60"/>
        <v>0</v>
      </c>
      <c r="T296" s="314">
        <f t="shared" si="61"/>
        <v>0</v>
      </c>
      <c r="U296" s="336"/>
      <c r="V296" s="326"/>
      <c r="W296" s="585">
        <f t="shared" si="62"/>
        <v>0</v>
      </c>
      <c r="X296" s="585">
        <f t="shared" si="63"/>
        <v>0</v>
      </c>
      <c r="Y296" s="314">
        <f t="shared" si="64"/>
        <v>0</v>
      </c>
    </row>
    <row r="297" spans="1:25" s="1" customFormat="1" collapsed="1" x14ac:dyDescent="0.35">
      <c r="A297" s="51" t="s">
        <v>2171</v>
      </c>
      <c r="B297" s="40">
        <v>1817</v>
      </c>
      <c r="C297" s="17" t="s">
        <v>182</v>
      </c>
      <c r="D297" s="139" t="s">
        <v>21</v>
      </c>
      <c r="E297" s="89"/>
      <c r="F297" s="40"/>
      <c r="G297" s="729"/>
      <c r="H297" s="274">
        <f t="shared" si="65"/>
        <v>0</v>
      </c>
      <c r="I297" s="715">
        <f t="shared" si="66"/>
        <v>0</v>
      </c>
      <c r="J297" s="282">
        <f t="shared" si="67"/>
        <v>0</v>
      </c>
      <c r="K297" s="337"/>
      <c r="L297" s="331"/>
      <c r="M297" s="585">
        <f t="shared" si="56"/>
        <v>0</v>
      </c>
      <c r="N297" s="585">
        <f t="shared" si="57"/>
        <v>0</v>
      </c>
      <c r="O297" s="314">
        <f t="shared" si="58"/>
        <v>0</v>
      </c>
      <c r="P297" s="336"/>
      <c r="Q297" s="326"/>
      <c r="R297" s="585">
        <f t="shared" si="59"/>
        <v>0</v>
      </c>
      <c r="S297" s="585">
        <f t="shared" si="60"/>
        <v>0</v>
      </c>
      <c r="T297" s="314">
        <f t="shared" si="61"/>
        <v>0</v>
      </c>
      <c r="U297" s="336"/>
      <c r="V297" s="326"/>
      <c r="W297" s="585">
        <f t="shared" si="62"/>
        <v>0</v>
      </c>
      <c r="X297" s="585">
        <f t="shared" si="63"/>
        <v>0</v>
      </c>
      <c r="Y297" s="314">
        <f t="shared" si="64"/>
        <v>0</v>
      </c>
    </row>
    <row r="298" spans="1:25" s="1" customFormat="1" x14ac:dyDescent="0.35">
      <c r="A298" s="51" t="s">
        <v>2172</v>
      </c>
      <c r="B298" s="40">
        <v>1817</v>
      </c>
      <c r="C298" s="17" t="s">
        <v>183</v>
      </c>
      <c r="D298" s="139" t="s">
        <v>21</v>
      </c>
      <c r="E298" s="89"/>
      <c r="F298" s="40"/>
      <c r="G298" s="729"/>
      <c r="H298" s="274">
        <f t="shared" si="65"/>
        <v>0</v>
      </c>
      <c r="I298" s="715">
        <f t="shared" si="66"/>
        <v>0</v>
      </c>
      <c r="J298" s="282">
        <f t="shared" si="67"/>
        <v>0</v>
      </c>
      <c r="K298" s="337"/>
      <c r="L298" s="331"/>
      <c r="M298" s="585">
        <f t="shared" si="56"/>
        <v>0</v>
      </c>
      <c r="N298" s="585">
        <f t="shared" si="57"/>
        <v>0</v>
      </c>
      <c r="O298" s="314">
        <f t="shared" si="58"/>
        <v>0</v>
      </c>
      <c r="P298" s="336"/>
      <c r="Q298" s="326"/>
      <c r="R298" s="585">
        <f t="shared" si="59"/>
        <v>0</v>
      </c>
      <c r="S298" s="585">
        <f t="shared" si="60"/>
        <v>0</v>
      </c>
      <c r="T298" s="314">
        <f t="shared" si="61"/>
        <v>0</v>
      </c>
      <c r="U298" s="336"/>
      <c r="V298" s="326"/>
      <c r="W298" s="585">
        <f t="shared" si="62"/>
        <v>0</v>
      </c>
      <c r="X298" s="585">
        <f t="shared" si="63"/>
        <v>0</v>
      </c>
      <c r="Y298" s="314">
        <f t="shared" si="64"/>
        <v>0</v>
      </c>
    </row>
    <row r="299" spans="1:25" s="1" customFormat="1" ht="46.5" collapsed="1" x14ac:dyDescent="0.35">
      <c r="A299" s="51" t="s">
        <v>2173</v>
      </c>
      <c r="B299" s="40" t="s">
        <v>1175</v>
      </c>
      <c r="C299" s="17" t="s">
        <v>1164</v>
      </c>
      <c r="D299" s="139" t="s">
        <v>21</v>
      </c>
      <c r="E299" s="89"/>
      <c r="F299" s="40"/>
      <c r="G299" s="729"/>
      <c r="H299" s="274">
        <f t="shared" si="65"/>
        <v>0</v>
      </c>
      <c r="I299" s="715">
        <f t="shared" si="66"/>
        <v>0</v>
      </c>
      <c r="J299" s="282">
        <f t="shared" si="67"/>
        <v>0</v>
      </c>
      <c r="K299" s="337"/>
      <c r="L299" s="331"/>
      <c r="M299" s="585">
        <f t="shared" si="56"/>
        <v>0</v>
      </c>
      <c r="N299" s="585">
        <f t="shared" si="57"/>
        <v>0</v>
      </c>
      <c r="O299" s="314">
        <f t="shared" si="58"/>
        <v>0</v>
      </c>
      <c r="P299" s="336"/>
      <c r="Q299" s="326"/>
      <c r="R299" s="585">
        <f t="shared" si="59"/>
        <v>0</v>
      </c>
      <c r="S299" s="585">
        <f t="shared" si="60"/>
        <v>0</v>
      </c>
      <c r="T299" s="314">
        <f t="shared" si="61"/>
        <v>0</v>
      </c>
      <c r="U299" s="336"/>
      <c r="V299" s="326"/>
      <c r="W299" s="585">
        <f t="shared" si="62"/>
        <v>0</v>
      </c>
      <c r="X299" s="585">
        <f t="shared" si="63"/>
        <v>0</v>
      </c>
      <c r="Y299" s="314">
        <f t="shared" si="64"/>
        <v>0</v>
      </c>
    </row>
    <row r="300" spans="1:25" ht="31" x14ac:dyDescent="0.35">
      <c r="A300" s="154" t="s">
        <v>184</v>
      </c>
      <c r="B300" s="1236" t="s">
        <v>2201</v>
      </c>
      <c r="C300" s="1236"/>
      <c r="D300" s="381"/>
      <c r="E300" s="384"/>
      <c r="F300" s="103"/>
      <c r="G300" s="730"/>
      <c r="H300" s="731"/>
      <c r="I300" s="731"/>
      <c r="J300" s="656"/>
      <c r="K300" s="334"/>
      <c r="L300" s="324"/>
      <c r="M300" s="692"/>
      <c r="N300" s="692"/>
      <c r="O300" s="312"/>
      <c r="P300" s="334"/>
      <c r="Q300" s="324"/>
      <c r="R300" s="692"/>
      <c r="S300" s="692"/>
      <c r="T300" s="312"/>
      <c r="U300" s="334"/>
      <c r="V300" s="324"/>
      <c r="W300" s="692"/>
      <c r="X300" s="692"/>
      <c r="Y300" s="312"/>
    </row>
    <row r="301" spans="1:25" x14ac:dyDescent="0.35">
      <c r="A301" s="162">
        <v>3.3</v>
      </c>
      <c r="B301" s="34"/>
      <c r="C301" s="132"/>
      <c r="D301" s="381"/>
      <c r="E301" s="384"/>
      <c r="F301" s="103"/>
      <c r="G301" s="730"/>
      <c r="H301" s="731"/>
      <c r="I301" s="731"/>
      <c r="J301" s="656"/>
      <c r="K301" s="334"/>
      <c r="L301" s="324"/>
      <c r="M301" s="692"/>
      <c r="N301" s="692"/>
      <c r="O301" s="312"/>
      <c r="P301" s="334"/>
      <c r="Q301" s="324"/>
      <c r="R301" s="692"/>
      <c r="S301" s="692"/>
      <c r="T301" s="312"/>
      <c r="U301" s="334"/>
      <c r="V301" s="324"/>
      <c r="W301" s="692"/>
      <c r="X301" s="692"/>
      <c r="Y301" s="312"/>
    </row>
    <row r="302" spans="1:25" x14ac:dyDescent="0.35">
      <c r="A302" s="51" t="s">
        <v>318</v>
      </c>
      <c r="B302" s="40">
        <v>3053</v>
      </c>
      <c r="C302" s="17" t="s">
        <v>1148</v>
      </c>
      <c r="D302" s="139" t="s">
        <v>21</v>
      </c>
      <c r="E302" s="89"/>
      <c r="F302" s="40"/>
      <c r="G302" s="729"/>
      <c r="H302" s="274">
        <f t="shared" ref="H302:H339" si="68">F302*E302</f>
        <v>0</v>
      </c>
      <c r="I302" s="715">
        <f t="shared" ref="I302:I339" si="69">E302*G302</f>
        <v>0</v>
      </c>
      <c r="J302" s="282">
        <f t="shared" ref="J302:J339" si="70">(E302*F302)+(E302*G302)</f>
        <v>0</v>
      </c>
      <c r="K302" s="337"/>
      <c r="L302" s="331"/>
      <c r="M302" s="585">
        <f t="shared" si="56"/>
        <v>0</v>
      </c>
      <c r="N302" s="585">
        <f t="shared" si="57"/>
        <v>0</v>
      </c>
      <c r="O302" s="314">
        <f t="shared" si="58"/>
        <v>0</v>
      </c>
      <c r="P302" s="336"/>
      <c r="Q302" s="326"/>
      <c r="R302" s="585">
        <f t="shared" si="59"/>
        <v>0</v>
      </c>
      <c r="S302" s="585">
        <f t="shared" si="60"/>
        <v>0</v>
      </c>
      <c r="T302" s="314">
        <f t="shared" si="61"/>
        <v>0</v>
      </c>
      <c r="U302" s="336"/>
      <c r="V302" s="326"/>
      <c r="W302" s="585">
        <f t="shared" si="62"/>
        <v>0</v>
      </c>
      <c r="X302" s="585">
        <f t="shared" si="63"/>
        <v>0</v>
      </c>
      <c r="Y302" s="314">
        <f t="shared" si="64"/>
        <v>0</v>
      </c>
    </row>
    <row r="303" spans="1:25" x14ac:dyDescent="0.35">
      <c r="A303" s="51" t="s">
        <v>320</v>
      </c>
      <c r="B303" s="40">
        <v>3175</v>
      </c>
      <c r="C303" s="17" t="s">
        <v>1147</v>
      </c>
      <c r="D303" s="139" t="s">
        <v>21</v>
      </c>
      <c r="E303" s="89"/>
      <c r="F303" s="40"/>
      <c r="G303" s="729"/>
      <c r="H303" s="274">
        <f t="shared" si="68"/>
        <v>0</v>
      </c>
      <c r="I303" s="715">
        <f t="shared" si="69"/>
        <v>0</v>
      </c>
      <c r="J303" s="282">
        <f t="shared" si="70"/>
        <v>0</v>
      </c>
      <c r="K303" s="337"/>
      <c r="L303" s="331"/>
      <c r="M303" s="585">
        <f t="shared" si="56"/>
        <v>0</v>
      </c>
      <c r="N303" s="585">
        <f t="shared" si="57"/>
        <v>0</v>
      </c>
      <c r="O303" s="314">
        <f t="shared" si="58"/>
        <v>0</v>
      </c>
      <c r="P303" s="336"/>
      <c r="Q303" s="326"/>
      <c r="R303" s="585">
        <f t="shared" si="59"/>
        <v>0</v>
      </c>
      <c r="S303" s="585">
        <f t="shared" si="60"/>
        <v>0</v>
      </c>
      <c r="T303" s="314">
        <f t="shared" si="61"/>
        <v>0</v>
      </c>
      <c r="U303" s="336"/>
      <c r="V303" s="326"/>
      <c r="W303" s="585">
        <f t="shared" si="62"/>
        <v>0</v>
      </c>
      <c r="X303" s="585">
        <f t="shared" si="63"/>
        <v>0</v>
      </c>
      <c r="Y303" s="314">
        <f t="shared" si="64"/>
        <v>0</v>
      </c>
    </row>
    <row r="304" spans="1:25" x14ac:dyDescent="0.35">
      <c r="A304" s="51" t="s">
        <v>321</v>
      </c>
      <c r="B304" s="40">
        <v>3073</v>
      </c>
      <c r="C304" s="17" t="s">
        <v>1149</v>
      </c>
      <c r="D304" s="139" t="s">
        <v>21</v>
      </c>
      <c r="E304" s="89"/>
      <c r="F304" s="40"/>
      <c r="G304" s="729"/>
      <c r="H304" s="274">
        <f t="shared" si="68"/>
        <v>0</v>
      </c>
      <c r="I304" s="715">
        <f t="shared" si="69"/>
        <v>0</v>
      </c>
      <c r="J304" s="282">
        <f t="shared" si="70"/>
        <v>0</v>
      </c>
      <c r="K304" s="337"/>
      <c r="L304" s="331"/>
      <c r="M304" s="585">
        <f t="shared" si="56"/>
        <v>0</v>
      </c>
      <c r="N304" s="585">
        <f t="shared" si="57"/>
        <v>0</v>
      </c>
      <c r="O304" s="314">
        <f t="shared" si="58"/>
        <v>0</v>
      </c>
      <c r="P304" s="336"/>
      <c r="Q304" s="326"/>
      <c r="R304" s="585">
        <f t="shared" si="59"/>
        <v>0</v>
      </c>
      <c r="S304" s="585">
        <f t="shared" si="60"/>
        <v>0</v>
      </c>
      <c r="T304" s="314">
        <f t="shared" si="61"/>
        <v>0</v>
      </c>
      <c r="U304" s="336"/>
      <c r="V304" s="326"/>
      <c r="W304" s="585">
        <f t="shared" si="62"/>
        <v>0</v>
      </c>
      <c r="X304" s="585">
        <f t="shared" si="63"/>
        <v>0</v>
      </c>
      <c r="Y304" s="314">
        <f t="shared" si="64"/>
        <v>0</v>
      </c>
    </row>
    <row r="305" spans="1:25" x14ac:dyDescent="0.35">
      <c r="A305" s="51" t="s">
        <v>841</v>
      </c>
      <c r="B305" s="40">
        <v>3073</v>
      </c>
      <c r="C305" s="17" t="s">
        <v>1150</v>
      </c>
      <c r="D305" s="139" t="s">
        <v>21</v>
      </c>
      <c r="E305" s="89"/>
      <c r="F305" s="40"/>
      <c r="G305" s="729"/>
      <c r="H305" s="274">
        <f t="shared" si="68"/>
        <v>0</v>
      </c>
      <c r="I305" s="715">
        <f t="shared" si="69"/>
        <v>0</v>
      </c>
      <c r="J305" s="282">
        <f t="shared" si="70"/>
        <v>0</v>
      </c>
      <c r="K305" s="337"/>
      <c r="L305" s="331"/>
      <c r="M305" s="585">
        <f t="shared" si="56"/>
        <v>0</v>
      </c>
      <c r="N305" s="585">
        <f t="shared" si="57"/>
        <v>0</v>
      </c>
      <c r="O305" s="314">
        <f t="shared" si="58"/>
        <v>0</v>
      </c>
      <c r="P305" s="336"/>
      <c r="Q305" s="326"/>
      <c r="R305" s="585">
        <f t="shared" si="59"/>
        <v>0</v>
      </c>
      <c r="S305" s="585">
        <f t="shared" si="60"/>
        <v>0</v>
      </c>
      <c r="T305" s="314">
        <f t="shared" si="61"/>
        <v>0</v>
      </c>
      <c r="U305" s="336"/>
      <c r="V305" s="326"/>
      <c r="W305" s="585">
        <f t="shared" si="62"/>
        <v>0</v>
      </c>
      <c r="X305" s="585">
        <f t="shared" si="63"/>
        <v>0</v>
      </c>
      <c r="Y305" s="314">
        <f t="shared" si="64"/>
        <v>0</v>
      </c>
    </row>
    <row r="306" spans="1:25" x14ac:dyDescent="0.35">
      <c r="A306" s="51" t="s">
        <v>842</v>
      </c>
      <c r="B306" s="40">
        <v>3073</v>
      </c>
      <c r="C306" s="17" t="s">
        <v>1151</v>
      </c>
      <c r="D306" s="139" t="s">
        <v>21</v>
      </c>
      <c r="E306" s="89"/>
      <c r="F306" s="40"/>
      <c r="G306" s="729"/>
      <c r="H306" s="274">
        <f t="shared" si="68"/>
        <v>0</v>
      </c>
      <c r="I306" s="715">
        <f t="shared" si="69"/>
        <v>0</v>
      </c>
      <c r="J306" s="282">
        <f t="shared" si="70"/>
        <v>0</v>
      </c>
      <c r="K306" s="337"/>
      <c r="L306" s="331"/>
      <c r="M306" s="585">
        <f t="shared" si="56"/>
        <v>0</v>
      </c>
      <c r="N306" s="585">
        <f t="shared" si="57"/>
        <v>0</v>
      </c>
      <c r="O306" s="314">
        <f t="shared" si="58"/>
        <v>0</v>
      </c>
      <c r="P306" s="336"/>
      <c r="Q306" s="326"/>
      <c r="R306" s="585">
        <f t="shared" si="59"/>
        <v>0</v>
      </c>
      <c r="S306" s="585">
        <f t="shared" si="60"/>
        <v>0</v>
      </c>
      <c r="T306" s="314">
        <f t="shared" si="61"/>
        <v>0</v>
      </c>
      <c r="U306" s="336"/>
      <c r="V306" s="326"/>
      <c r="W306" s="585">
        <f t="shared" si="62"/>
        <v>0</v>
      </c>
      <c r="X306" s="585">
        <f t="shared" si="63"/>
        <v>0</v>
      </c>
      <c r="Y306" s="314">
        <f t="shared" si="64"/>
        <v>0</v>
      </c>
    </row>
    <row r="307" spans="1:25" x14ac:dyDescent="0.35">
      <c r="A307" s="51" t="s">
        <v>843</v>
      </c>
      <c r="B307" s="40">
        <v>3228</v>
      </c>
      <c r="C307" s="17" t="s">
        <v>1152</v>
      </c>
      <c r="D307" s="139" t="s">
        <v>21</v>
      </c>
      <c r="E307" s="89"/>
      <c r="F307" s="40"/>
      <c r="G307" s="729"/>
      <c r="H307" s="274">
        <f t="shared" si="68"/>
        <v>0</v>
      </c>
      <c r="I307" s="715">
        <f t="shared" si="69"/>
        <v>0</v>
      </c>
      <c r="J307" s="282">
        <f t="shared" si="70"/>
        <v>0</v>
      </c>
      <c r="K307" s="337"/>
      <c r="L307" s="331"/>
      <c r="M307" s="585">
        <f t="shared" ref="M307:M339" si="71">K307*F307</f>
        <v>0</v>
      </c>
      <c r="N307" s="585">
        <f t="shared" ref="N307:N339" si="72">L307*G307</f>
        <v>0</v>
      </c>
      <c r="O307" s="314">
        <f t="shared" ref="O307:O339" si="73">SUM(K307*F307)+(L307*G307)</f>
        <v>0</v>
      </c>
      <c r="P307" s="336"/>
      <c r="Q307" s="326"/>
      <c r="R307" s="585">
        <f t="shared" ref="R307:R339" si="74">P307*F307</f>
        <v>0</v>
      </c>
      <c r="S307" s="585">
        <f t="shared" ref="S307:S339" si="75">Q307*G307</f>
        <v>0</v>
      </c>
      <c r="T307" s="314">
        <f t="shared" ref="T307:T339" si="76">SUM(P307*F307)+(Q307*G307)</f>
        <v>0</v>
      </c>
      <c r="U307" s="336"/>
      <c r="V307" s="326"/>
      <c r="W307" s="585">
        <f t="shared" ref="W307:W338" si="77">U307*F307</f>
        <v>0</v>
      </c>
      <c r="X307" s="585">
        <f t="shared" ref="X307:X338" si="78">V307*G307</f>
        <v>0</v>
      </c>
      <c r="Y307" s="314">
        <f t="shared" ref="Y307:Y339" si="79">SUM(U307*F307)+(V307*G307)</f>
        <v>0</v>
      </c>
    </row>
    <row r="308" spans="1:25" x14ac:dyDescent="0.35">
      <c r="A308" s="51" t="s">
        <v>844</v>
      </c>
      <c r="B308" s="40">
        <v>3228</v>
      </c>
      <c r="C308" s="17" t="s">
        <v>1153</v>
      </c>
      <c r="D308" s="139" t="s">
        <v>21</v>
      </c>
      <c r="E308" s="89"/>
      <c r="F308" s="40"/>
      <c r="G308" s="729"/>
      <c r="H308" s="274">
        <f t="shared" si="68"/>
        <v>0</v>
      </c>
      <c r="I308" s="715">
        <f t="shared" si="69"/>
        <v>0</v>
      </c>
      <c r="J308" s="282">
        <f t="shared" si="70"/>
        <v>0</v>
      </c>
      <c r="K308" s="337"/>
      <c r="L308" s="331"/>
      <c r="M308" s="585">
        <f t="shared" si="71"/>
        <v>0</v>
      </c>
      <c r="N308" s="585">
        <f t="shared" si="72"/>
        <v>0</v>
      </c>
      <c r="O308" s="314">
        <f t="shared" si="73"/>
        <v>0</v>
      </c>
      <c r="P308" s="336"/>
      <c r="Q308" s="326"/>
      <c r="R308" s="585">
        <f t="shared" si="74"/>
        <v>0</v>
      </c>
      <c r="S308" s="585">
        <f t="shared" si="75"/>
        <v>0</v>
      </c>
      <c r="T308" s="314">
        <f t="shared" si="76"/>
        <v>0</v>
      </c>
      <c r="U308" s="336"/>
      <c r="V308" s="326"/>
      <c r="W308" s="585">
        <f t="shared" si="77"/>
        <v>0</v>
      </c>
      <c r="X308" s="585">
        <f t="shared" si="78"/>
        <v>0</v>
      </c>
      <c r="Y308" s="314">
        <f t="shared" si="79"/>
        <v>0</v>
      </c>
    </row>
    <row r="309" spans="1:25" x14ac:dyDescent="0.35">
      <c r="A309" s="51" t="s">
        <v>1166</v>
      </c>
      <c r="B309" s="40">
        <v>3228</v>
      </c>
      <c r="C309" s="17" t="s">
        <v>1154</v>
      </c>
      <c r="D309" s="139" t="s">
        <v>21</v>
      </c>
      <c r="E309" s="89"/>
      <c r="F309" s="40"/>
      <c r="G309" s="729"/>
      <c r="H309" s="274">
        <f t="shared" si="68"/>
        <v>0</v>
      </c>
      <c r="I309" s="715">
        <f t="shared" si="69"/>
        <v>0</v>
      </c>
      <c r="J309" s="282">
        <f t="shared" si="70"/>
        <v>0</v>
      </c>
      <c r="K309" s="337"/>
      <c r="L309" s="331"/>
      <c r="M309" s="585">
        <f t="shared" si="71"/>
        <v>0</v>
      </c>
      <c r="N309" s="585">
        <f t="shared" si="72"/>
        <v>0</v>
      </c>
      <c r="O309" s="314">
        <f t="shared" si="73"/>
        <v>0</v>
      </c>
      <c r="P309" s="336"/>
      <c r="Q309" s="326"/>
      <c r="R309" s="585">
        <f t="shared" si="74"/>
        <v>0</v>
      </c>
      <c r="S309" s="585">
        <f t="shared" si="75"/>
        <v>0</v>
      </c>
      <c r="T309" s="314">
        <f t="shared" si="76"/>
        <v>0</v>
      </c>
      <c r="U309" s="336"/>
      <c r="V309" s="326"/>
      <c r="W309" s="585">
        <f t="shared" si="77"/>
        <v>0</v>
      </c>
      <c r="X309" s="585">
        <f t="shared" si="78"/>
        <v>0</v>
      </c>
      <c r="Y309" s="314">
        <f t="shared" si="79"/>
        <v>0</v>
      </c>
    </row>
    <row r="310" spans="1:25" x14ac:dyDescent="0.35">
      <c r="A310" s="51" t="s">
        <v>1201</v>
      </c>
      <c r="B310" s="40">
        <v>7028</v>
      </c>
      <c r="C310" s="17" t="s">
        <v>188</v>
      </c>
      <c r="D310" s="139" t="s">
        <v>189</v>
      </c>
      <c r="E310" s="89"/>
      <c r="F310" s="40"/>
      <c r="G310" s="729"/>
      <c r="H310" s="274">
        <f t="shared" si="68"/>
        <v>0</v>
      </c>
      <c r="I310" s="715">
        <f t="shared" si="69"/>
        <v>0</v>
      </c>
      <c r="J310" s="282">
        <f t="shared" si="70"/>
        <v>0</v>
      </c>
      <c r="K310" s="337"/>
      <c r="L310" s="331"/>
      <c r="M310" s="585">
        <f t="shared" si="71"/>
        <v>0</v>
      </c>
      <c r="N310" s="585">
        <f t="shared" si="72"/>
        <v>0</v>
      </c>
      <c r="O310" s="314">
        <f t="shared" si="73"/>
        <v>0</v>
      </c>
      <c r="P310" s="336"/>
      <c r="Q310" s="326"/>
      <c r="R310" s="585">
        <f t="shared" si="74"/>
        <v>0</v>
      </c>
      <c r="S310" s="585">
        <f t="shared" si="75"/>
        <v>0</v>
      </c>
      <c r="T310" s="314">
        <f t="shared" si="76"/>
        <v>0</v>
      </c>
      <c r="U310" s="336"/>
      <c r="V310" s="326"/>
      <c r="W310" s="585">
        <f t="shared" si="77"/>
        <v>0</v>
      </c>
      <c r="X310" s="585">
        <f t="shared" si="78"/>
        <v>0</v>
      </c>
      <c r="Y310" s="314">
        <f t="shared" si="79"/>
        <v>0</v>
      </c>
    </row>
    <row r="311" spans="1:25" x14ac:dyDescent="0.35">
      <c r="A311" s="51" t="s">
        <v>1202</v>
      </c>
      <c r="B311" s="40">
        <v>7028</v>
      </c>
      <c r="C311" s="17" t="s">
        <v>190</v>
      </c>
      <c r="D311" s="139" t="s">
        <v>189</v>
      </c>
      <c r="E311" s="89"/>
      <c r="F311" s="40"/>
      <c r="G311" s="729"/>
      <c r="H311" s="274">
        <f t="shared" si="68"/>
        <v>0</v>
      </c>
      <c r="I311" s="715">
        <f t="shared" si="69"/>
        <v>0</v>
      </c>
      <c r="J311" s="282">
        <f t="shared" si="70"/>
        <v>0</v>
      </c>
      <c r="K311" s="337"/>
      <c r="L311" s="331"/>
      <c r="M311" s="585">
        <f t="shared" si="71"/>
        <v>0</v>
      </c>
      <c r="N311" s="585">
        <f t="shared" si="72"/>
        <v>0</v>
      </c>
      <c r="O311" s="314">
        <f t="shared" si="73"/>
        <v>0</v>
      </c>
      <c r="P311" s="336"/>
      <c r="Q311" s="326"/>
      <c r="R311" s="585">
        <f t="shared" si="74"/>
        <v>0</v>
      </c>
      <c r="S311" s="585">
        <f t="shared" si="75"/>
        <v>0</v>
      </c>
      <c r="T311" s="314">
        <f t="shared" si="76"/>
        <v>0</v>
      </c>
      <c r="U311" s="336"/>
      <c r="V311" s="326"/>
      <c r="W311" s="585">
        <f t="shared" si="77"/>
        <v>0</v>
      </c>
      <c r="X311" s="585">
        <f t="shared" si="78"/>
        <v>0</v>
      </c>
      <c r="Y311" s="314">
        <f t="shared" si="79"/>
        <v>0</v>
      </c>
    </row>
    <row r="312" spans="1:25" x14ac:dyDescent="0.35">
      <c r="A312" s="51" t="s">
        <v>2174</v>
      </c>
      <c r="B312" s="40">
        <v>7028</v>
      </c>
      <c r="C312" s="17" t="s">
        <v>191</v>
      </c>
      <c r="D312" s="139" t="s">
        <v>189</v>
      </c>
      <c r="E312" s="89"/>
      <c r="F312" s="40"/>
      <c r="G312" s="729"/>
      <c r="H312" s="274">
        <f t="shared" si="68"/>
        <v>0</v>
      </c>
      <c r="I312" s="715">
        <f t="shared" si="69"/>
        <v>0</v>
      </c>
      <c r="J312" s="282">
        <f t="shared" si="70"/>
        <v>0</v>
      </c>
      <c r="K312" s="337"/>
      <c r="L312" s="331"/>
      <c r="M312" s="585">
        <f t="shared" si="71"/>
        <v>0</v>
      </c>
      <c r="N312" s="585">
        <f t="shared" si="72"/>
        <v>0</v>
      </c>
      <c r="O312" s="314">
        <f t="shared" si="73"/>
        <v>0</v>
      </c>
      <c r="P312" s="336"/>
      <c r="Q312" s="326"/>
      <c r="R312" s="585">
        <f t="shared" si="74"/>
        <v>0</v>
      </c>
      <c r="S312" s="585">
        <f t="shared" si="75"/>
        <v>0</v>
      </c>
      <c r="T312" s="314">
        <f t="shared" si="76"/>
        <v>0</v>
      </c>
      <c r="U312" s="336"/>
      <c r="V312" s="326"/>
      <c r="W312" s="585">
        <f t="shared" si="77"/>
        <v>0</v>
      </c>
      <c r="X312" s="585">
        <f t="shared" si="78"/>
        <v>0</v>
      </c>
      <c r="Y312" s="314">
        <f t="shared" si="79"/>
        <v>0</v>
      </c>
    </row>
    <row r="313" spans="1:25" x14ac:dyDescent="0.35">
      <c r="A313" s="51" t="s">
        <v>2175</v>
      </c>
      <c r="B313" s="40">
        <v>3049</v>
      </c>
      <c r="C313" s="17" t="s">
        <v>192</v>
      </c>
      <c r="D313" s="139" t="s">
        <v>21</v>
      </c>
      <c r="E313" s="89"/>
      <c r="F313" s="40"/>
      <c r="G313" s="729"/>
      <c r="H313" s="274">
        <f t="shared" si="68"/>
        <v>0</v>
      </c>
      <c r="I313" s="715">
        <f t="shared" si="69"/>
        <v>0</v>
      </c>
      <c r="J313" s="282">
        <f t="shared" si="70"/>
        <v>0</v>
      </c>
      <c r="K313" s="337"/>
      <c r="L313" s="331"/>
      <c r="M313" s="585">
        <f t="shared" si="71"/>
        <v>0</v>
      </c>
      <c r="N313" s="585">
        <f t="shared" si="72"/>
        <v>0</v>
      </c>
      <c r="O313" s="314">
        <f t="shared" si="73"/>
        <v>0</v>
      </c>
      <c r="P313" s="336"/>
      <c r="Q313" s="326"/>
      <c r="R313" s="585">
        <f t="shared" si="74"/>
        <v>0</v>
      </c>
      <c r="S313" s="585">
        <f t="shared" si="75"/>
        <v>0</v>
      </c>
      <c r="T313" s="314">
        <f t="shared" si="76"/>
        <v>0</v>
      </c>
      <c r="U313" s="336"/>
      <c r="V313" s="326"/>
      <c r="W313" s="585">
        <f t="shared" si="77"/>
        <v>0</v>
      </c>
      <c r="X313" s="585">
        <f t="shared" si="78"/>
        <v>0</v>
      </c>
      <c r="Y313" s="314">
        <f t="shared" si="79"/>
        <v>0</v>
      </c>
    </row>
    <row r="314" spans="1:25" x14ac:dyDescent="0.35">
      <c r="A314" s="51" t="s">
        <v>2176</v>
      </c>
      <c r="B314" s="66" t="s">
        <v>1161</v>
      </c>
      <c r="C314" s="20" t="s">
        <v>632</v>
      </c>
      <c r="D314" s="139" t="s">
        <v>21</v>
      </c>
      <c r="E314" s="89"/>
      <c r="F314" s="40"/>
      <c r="G314" s="729"/>
      <c r="H314" s="274">
        <f t="shared" si="68"/>
        <v>0</v>
      </c>
      <c r="I314" s="715">
        <f t="shared" si="69"/>
        <v>0</v>
      </c>
      <c r="J314" s="282">
        <f t="shared" si="70"/>
        <v>0</v>
      </c>
      <c r="K314" s="337"/>
      <c r="L314" s="331"/>
      <c r="M314" s="585">
        <f t="shared" si="71"/>
        <v>0</v>
      </c>
      <c r="N314" s="585">
        <f t="shared" si="72"/>
        <v>0</v>
      </c>
      <c r="O314" s="314">
        <f t="shared" si="73"/>
        <v>0</v>
      </c>
      <c r="P314" s="336"/>
      <c r="Q314" s="326"/>
      <c r="R314" s="585">
        <f t="shared" si="74"/>
        <v>0</v>
      </c>
      <c r="S314" s="585">
        <f t="shared" si="75"/>
        <v>0</v>
      </c>
      <c r="T314" s="314">
        <f t="shared" si="76"/>
        <v>0</v>
      </c>
      <c r="U314" s="336"/>
      <c r="V314" s="326"/>
      <c r="W314" s="585">
        <f t="shared" si="77"/>
        <v>0</v>
      </c>
      <c r="X314" s="585">
        <f t="shared" si="78"/>
        <v>0</v>
      </c>
      <c r="Y314" s="314">
        <f t="shared" si="79"/>
        <v>0</v>
      </c>
    </row>
    <row r="315" spans="1:25" ht="31" x14ac:dyDescent="0.35">
      <c r="A315" s="51" t="s">
        <v>2177</v>
      </c>
      <c r="B315" s="66" t="s">
        <v>1162</v>
      </c>
      <c r="C315" s="20" t="s">
        <v>1156</v>
      </c>
      <c r="D315" s="139" t="s">
        <v>21</v>
      </c>
      <c r="E315" s="89"/>
      <c r="F315" s="40"/>
      <c r="G315" s="729"/>
      <c r="H315" s="274">
        <f t="shared" si="68"/>
        <v>0</v>
      </c>
      <c r="I315" s="715">
        <f t="shared" si="69"/>
        <v>0</v>
      </c>
      <c r="J315" s="282">
        <f t="shared" si="70"/>
        <v>0</v>
      </c>
      <c r="K315" s="337"/>
      <c r="L315" s="331"/>
      <c r="M315" s="585">
        <f t="shared" si="71"/>
        <v>0</v>
      </c>
      <c r="N315" s="585">
        <f t="shared" si="72"/>
        <v>0</v>
      </c>
      <c r="O315" s="314">
        <f t="shared" si="73"/>
        <v>0</v>
      </c>
      <c r="P315" s="336"/>
      <c r="Q315" s="326"/>
      <c r="R315" s="585">
        <f t="shared" si="74"/>
        <v>0</v>
      </c>
      <c r="S315" s="585">
        <f t="shared" si="75"/>
        <v>0</v>
      </c>
      <c r="T315" s="314">
        <f t="shared" si="76"/>
        <v>0</v>
      </c>
      <c r="U315" s="336"/>
      <c r="V315" s="326"/>
      <c r="W315" s="585">
        <f t="shared" si="77"/>
        <v>0</v>
      </c>
      <c r="X315" s="585">
        <f t="shared" si="78"/>
        <v>0</v>
      </c>
      <c r="Y315" s="314">
        <f t="shared" si="79"/>
        <v>0</v>
      </c>
    </row>
    <row r="316" spans="1:25" x14ac:dyDescent="0.35">
      <c r="A316" s="51" t="s">
        <v>2178</v>
      </c>
      <c r="B316" s="16">
        <v>250</v>
      </c>
      <c r="C316" s="20" t="s">
        <v>636</v>
      </c>
      <c r="D316" s="31" t="s">
        <v>21</v>
      </c>
      <c r="E316" s="295"/>
      <c r="F316" s="16"/>
      <c r="G316" s="729"/>
      <c r="H316" s="274">
        <f t="shared" si="68"/>
        <v>0</v>
      </c>
      <c r="I316" s="715">
        <f t="shared" si="69"/>
        <v>0</v>
      </c>
      <c r="J316" s="282">
        <f t="shared" si="70"/>
        <v>0</v>
      </c>
      <c r="K316" s="337"/>
      <c r="L316" s="331"/>
      <c r="M316" s="585">
        <f t="shared" si="71"/>
        <v>0</v>
      </c>
      <c r="N316" s="585">
        <f t="shared" si="72"/>
        <v>0</v>
      </c>
      <c r="O316" s="314">
        <f t="shared" si="73"/>
        <v>0</v>
      </c>
      <c r="P316" s="336"/>
      <c r="Q316" s="326"/>
      <c r="R316" s="585">
        <f t="shared" si="74"/>
        <v>0</v>
      </c>
      <c r="S316" s="585">
        <f t="shared" si="75"/>
        <v>0</v>
      </c>
      <c r="T316" s="314">
        <f t="shared" si="76"/>
        <v>0</v>
      </c>
      <c r="U316" s="336"/>
      <c r="V316" s="326"/>
      <c r="W316" s="585">
        <f t="shared" si="77"/>
        <v>0</v>
      </c>
      <c r="X316" s="585">
        <f t="shared" si="78"/>
        <v>0</v>
      </c>
      <c r="Y316" s="314">
        <f t="shared" si="79"/>
        <v>0</v>
      </c>
    </row>
    <row r="317" spans="1:25" x14ac:dyDescent="0.35">
      <c r="A317" s="51" t="s">
        <v>2179</v>
      </c>
      <c r="B317" s="16">
        <v>251</v>
      </c>
      <c r="C317" s="20" t="s">
        <v>637</v>
      </c>
      <c r="D317" s="31" t="s">
        <v>21</v>
      </c>
      <c r="E317" s="295"/>
      <c r="F317" s="16"/>
      <c r="G317" s="729"/>
      <c r="H317" s="274">
        <f t="shared" si="68"/>
        <v>0</v>
      </c>
      <c r="I317" s="715">
        <f t="shared" si="69"/>
        <v>0</v>
      </c>
      <c r="J317" s="282">
        <f t="shared" si="70"/>
        <v>0</v>
      </c>
      <c r="K317" s="337"/>
      <c r="L317" s="331"/>
      <c r="M317" s="585">
        <f t="shared" si="71"/>
        <v>0</v>
      </c>
      <c r="N317" s="585">
        <f t="shared" si="72"/>
        <v>0</v>
      </c>
      <c r="O317" s="314">
        <f t="shared" si="73"/>
        <v>0</v>
      </c>
      <c r="P317" s="336"/>
      <c r="Q317" s="326"/>
      <c r="R317" s="585">
        <f t="shared" si="74"/>
        <v>0</v>
      </c>
      <c r="S317" s="585">
        <f t="shared" si="75"/>
        <v>0</v>
      </c>
      <c r="T317" s="314">
        <f t="shared" si="76"/>
        <v>0</v>
      </c>
      <c r="U317" s="336"/>
      <c r="V317" s="326"/>
      <c r="W317" s="585">
        <f t="shared" si="77"/>
        <v>0</v>
      </c>
      <c r="X317" s="585">
        <f t="shared" si="78"/>
        <v>0</v>
      </c>
      <c r="Y317" s="314">
        <f t="shared" si="79"/>
        <v>0</v>
      </c>
    </row>
    <row r="318" spans="1:25" ht="31" x14ac:dyDescent="0.35">
      <c r="A318" s="51" t="s">
        <v>2180</v>
      </c>
      <c r="B318" s="16">
        <v>253</v>
      </c>
      <c r="C318" s="20" t="s">
        <v>1157</v>
      </c>
      <c r="D318" s="31" t="s">
        <v>21</v>
      </c>
      <c r="E318" s="295"/>
      <c r="F318" s="16"/>
      <c r="G318" s="729"/>
      <c r="H318" s="274">
        <f t="shared" si="68"/>
        <v>0</v>
      </c>
      <c r="I318" s="715">
        <f t="shared" si="69"/>
        <v>0</v>
      </c>
      <c r="J318" s="282">
        <f t="shared" si="70"/>
        <v>0</v>
      </c>
      <c r="K318" s="337"/>
      <c r="L318" s="331"/>
      <c r="M318" s="585">
        <f t="shared" si="71"/>
        <v>0</v>
      </c>
      <c r="N318" s="585">
        <f t="shared" si="72"/>
        <v>0</v>
      </c>
      <c r="O318" s="314">
        <f t="shared" si="73"/>
        <v>0</v>
      </c>
      <c r="P318" s="336"/>
      <c r="Q318" s="326"/>
      <c r="R318" s="585">
        <f t="shared" si="74"/>
        <v>0</v>
      </c>
      <c r="S318" s="585">
        <f t="shared" si="75"/>
        <v>0</v>
      </c>
      <c r="T318" s="314">
        <f t="shared" si="76"/>
        <v>0</v>
      </c>
      <c r="U318" s="336"/>
      <c r="V318" s="326"/>
      <c r="W318" s="585">
        <f t="shared" si="77"/>
        <v>0</v>
      </c>
      <c r="X318" s="585">
        <f t="shared" si="78"/>
        <v>0</v>
      </c>
      <c r="Y318" s="314">
        <f t="shared" si="79"/>
        <v>0</v>
      </c>
    </row>
    <row r="319" spans="1:25" x14ac:dyDescent="0.35">
      <c r="A319" s="51" t="s">
        <v>2181</v>
      </c>
      <c r="B319" s="40">
        <v>256</v>
      </c>
      <c r="C319" s="17" t="s">
        <v>1158</v>
      </c>
      <c r="D319" s="139" t="s">
        <v>21</v>
      </c>
      <c r="E319" s="89"/>
      <c r="F319" s="40"/>
      <c r="G319" s="729"/>
      <c r="H319" s="274">
        <f t="shared" si="68"/>
        <v>0</v>
      </c>
      <c r="I319" s="715">
        <f t="shared" si="69"/>
        <v>0</v>
      </c>
      <c r="J319" s="282">
        <f t="shared" si="70"/>
        <v>0</v>
      </c>
      <c r="K319" s="337"/>
      <c r="L319" s="331"/>
      <c r="M319" s="585">
        <f t="shared" si="71"/>
        <v>0</v>
      </c>
      <c r="N319" s="585">
        <f t="shared" si="72"/>
        <v>0</v>
      </c>
      <c r="O319" s="314">
        <f t="shared" si="73"/>
        <v>0</v>
      </c>
      <c r="P319" s="336"/>
      <c r="Q319" s="326"/>
      <c r="R319" s="585">
        <f t="shared" si="74"/>
        <v>0</v>
      </c>
      <c r="S319" s="585">
        <f t="shared" si="75"/>
        <v>0</v>
      </c>
      <c r="T319" s="314">
        <f t="shared" si="76"/>
        <v>0</v>
      </c>
      <c r="U319" s="336"/>
      <c r="V319" s="326"/>
      <c r="W319" s="585">
        <f t="shared" si="77"/>
        <v>0</v>
      </c>
      <c r="X319" s="585">
        <f t="shared" si="78"/>
        <v>0</v>
      </c>
      <c r="Y319" s="314">
        <f t="shared" si="79"/>
        <v>0</v>
      </c>
    </row>
    <row r="320" spans="1:25" ht="31" x14ac:dyDescent="0.35">
      <c r="A320" s="51" t="s">
        <v>2182</v>
      </c>
      <c r="B320" s="40">
        <v>256</v>
      </c>
      <c r="C320" s="17" t="s">
        <v>1159</v>
      </c>
      <c r="D320" s="31" t="s">
        <v>21</v>
      </c>
      <c r="E320" s="295"/>
      <c r="F320" s="16"/>
      <c r="G320" s="729"/>
      <c r="H320" s="274">
        <f t="shared" si="68"/>
        <v>0</v>
      </c>
      <c r="I320" s="715">
        <f t="shared" si="69"/>
        <v>0</v>
      </c>
      <c r="J320" s="282">
        <f t="shared" si="70"/>
        <v>0</v>
      </c>
      <c r="K320" s="337"/>
      <c r="L320" s="331"/>
      <c r="M320" s="585">
        <f t="shared" si="71"/>
        <v>0</v>
      </c>
      <c r="N320" s="585">
        <f t="shared" si="72"/>
        <v>0</v>
      </c>
      <c r="O320" s="314">
        <f t="shared" si="73"/>
        <v>0</v>
      </c>
      <c r="P320" s="336"/>
      <c r="Q320" s="326"/>
      <c r="R320" s="585">
        <f t="shared" si="74"/>
        <v>0</v>
      </c>
      <c r="S320" s="585">
        <f t="shared" si="75"/>
        <v>0</v>
      </c>
      <c r="T320" s="314">
        <f t="shared" si="76"/>
        <v>0</v>
      </c>
      <c r="U320" s="336"/>
      <c r="V320" s="326"/>
      <c r="W320" s="585">
        <f t="shared" si="77"/>
        <v>0</v>
      </c>
      <c r="X320" s="585">
        <f t="shared" si="78"/>
        <v>0</v>
      </c>
      <c r="Y320" s="314">
        <f t="shared" si="79"/>
        <v>0</v>
      </c>
    </row>
    <row r="321" spans="1:25" ht="31" x14ac:dyDescent="0.35">
      <c r="A321" s="51" t="s">
        <v>2183</v>
      </c>
      <c r="B321" s="16">
        <v>257</v>
      </c>
      <c r="C321" s="17" t="s">
        <v>1160</v>
      </c>
      <c r="D321" s="31" t="s">
        <v>21</v>
      </c>
      <c r="E321" s="295"/>
      <c r="F321" s="16"/>
      <c r="G321" s="729"/>
      <c r="H321" s="274">
        <f t="shared" si="68"/>
        <v>0</v>
      </c>
      <c r="I321" s="715">
        <f t="shared" si="69"/>
        <v>0</v>
      </c>
      <c r="J321" s="282">
        <f t="shared" si="70"/>
        <v>0</v>
      </c>
      <c r="K321" s="337"/>
      <c r="L321" s="331"/>
      <c r="M321" s="585">
        <f t="shared" si="71"/>
        <v>0</v>
      </c>
      <c r="N321" s="585">
        <f t="shared" si="72"/>
        <v>0</v>
      </c>
      <c r="O321" s="314">
        <f t="shared" si="73"/>
        <v>0</v>
      </c>
      <c r="P321" s="336"/>
      <c r="Q321" s="326"/>
      <c r="R321" s="585">
        <f t="shared" si="74"/>
        <v>0</v>
      </c>
      <c r="S321" s="585">
        <f t="shared" si="75"/>
        <v>0</v>
      </c>
      <c r="T321" s="314">
        <f t="shared" si="76"/>
        <v>0</v>
      </c>
      <c r="U321" s="336"/>
      <c r="V321" s="326"/>
      <c r="W321" s="585">
        <f t="shared" si="77"/>
        <v>0</v>
      </c>
      <c r="X321" s="585">
        <f t="shared" si="78"/>
        <v>0</v>
      </c>
      <c r="Y321" s="314">
        <f t="shared" si="79"/>
        <v>0</v>
      </c>
    </row>
    <row r="322" spans="1:25" x14ac:dyDescent="0.35">
      <c r="A322" s="51" t="s">
        <v>2184</v>
      </c>
      <c r="B322" s="40">
        <v>259</v>
      </c>
      <c r="C322" s="17" t="s">
        <v>638</v>
      </c>
      <c r="D322" s="139" t="s">
        <v>21</v>
      </c>
      <c r="E322" s="89"/>
      <c r="F322" s="40"/>
      <c r="G322" s="729"/>
      <c r="H322" s="274">
        <f t="shared" si="68"/>
        <v>0</v>
      </c>
      <c r="I322" s="715">
        <f t="shared" si="69"/>
        <v>0</v>
      </c>
      <c r="J322" s="282">
        <f t="shared" si="70"/>
        <v>0</v>
      </c>
      <c r="K322" s="337"/>
      <c r="L322" s="331"/>
      <c r="M322" s="585">
        <f t="shared" si="71"/>
        <v>0</v>
      </c>
      <c r="N322" s="585">
        <f t="shared" si="72"/>
        <v>0</v>
      </c>
      <c r="O322" s="314">
        <f t="shared" si="73"/>
        <v>0</v>
      </c>
      <c r="P322" s="336"/>
      <c r="Q322" s="326"/>
      <c r="R322" s="585">
        <f t="shared" si="74"/>
        <v>0</v>
      </c>
      <c r="S322" s="585">
        <f t="shared" si="75"/>
        <v>0</v>
      </c>
      <c r="T322" s="314">
        <f t="shared" si="76"/>
        <v>0</v>
      </c>
      <c r="U322" s="336"/>
      <c r="V322" s="326"/>
      <c r="W322" s="585">
        <f t="shared" si="77"/>
        <v>0</v>
      </c>
      <c r="X322" s="585">
        <f t="shared" si="78"/>
        <v>0</v>
      </c>
      <c r="Y322" s="314">
        <f t="shared" si="79"/>
        <v>0</v>
      </c>
    </row>
    <row r="323" spans="1:25" x14ac:dyDescent="0.35">
      <c r="A323" s="51" t="s">
        <v>2185</v>
      </c>
      <c r="B323" s="40">
        <v>390</v>
      </c>
      <c r="C323" s="17" t="s">
        <v>1176</v>
      </c>
      <c r="D323" s="139" t="s">
        <v>21</v>
      </c>
      <c r="E323" s="89"/>
      <c r="F323" s="40"/>
      <c r="G323" s="729"/>
      <c r="H323" s="274">
        <f t="shared" si="68"/>
        <v>0</v>
      </c>
      <c r="I323" s="715">
        <f t="shared" si="69"/>
        <v>0</v>
      </c>
      <c r="J323" s="282">
        <f t="shared" si="70"/>
        <v>0</v>
      </c>
      <c r="K323" s="337"/>
      <c r="L323" s="331"/>
      <c r="M323" s="585">
        <f t="shared" si="71"/>
        <v>0</v>
      </c>
      <c r="N323" s="585">
        <f t="shared" si="72"/>
        <v>0</v>
      </c>
      <c r="O323" s="314">
        <f t="shared" si="73"/>
        <v>0</v>
      </c>
      <c r="P323" s="336"/>
      <c r="Q323" s="326"/>
      <c r="R323" s="585">
        <f t="shared" si="74"/>
        <v>0</v>
      </c>
      <c r="S323" s="585">
        <f t="shared" si="75"/>
        <v>0</v>
      </c>
      <c r="T323" s="314">
        <f t="shared" si="76"/>
        <v>0</v>
      </c>
      <c r="U323" s="336"/>
      <c r="V323" s="326"/>
      <c r="W323" s="585">
        <f t="shared" si="77"/>
        <v>0</v>
      </c>
      <c r="X323" s="585">
        <f t="shared" si="78"/>
        <v>0</v>
      </c>
      <c r="Y323" s="314">
        <f t="shared" si="79"/>
        <v>0</v>
      </c>
    </row>
    <row r="324" spans="1:25" ht="31" x14ac:dyDescent="0.35">
      <c r="A324" s="51" t="s">
        <v>2186</v>
      </c>
      <c r="B324" s="40">
        <v>390</v>
      </c>
      <c r="C324" s="17" t="s">
        <v>1177</v>
      </c>
      <c r="D324" s="139" t="s">
        <v>21</v>
      </c>
      <c r="E324" s="89"/>
      <c r="F324" s="40"/>
      <c r="G324" s="729"/>
      <c r="H324" s="274">
        <f t="shared" si="68"/>
        <v>0</v>
      </c>
      <c r="I324" s="715">
        <f t="shared" si="69"/>
        <v>0</v>
      </c>
      <c r="J324" s="282">
        <f t="shared" si="70"/>
        <v>0</v>
      </c>
      <c r="K324" s="337"/>
      <c r="L324" s="331"/>
      <c r="M324" s="585">
        <f t="shared" si="71"/>
        <v>0</v>
      </c>
      <c r="N324" s="585">
        <f t="shared" si="72"/>
        <v>0</v>
      </c>
      <c r="O324" s="314">
        <f t="shared" si="73"/>
        <v>0</v>
      </c>
      <c r="P324" s="336"/>
      <c r="Q324" s="326"/>
      <c r="R324" s="585">
        <f t="shared" si="74"/>
        <v>0</v>
      </c>
      <c r="S324" s="585">
        <f t="shared" si="75"/>
        <v>0</v>
      </c>
      <c r="T324" s="314">
        <f t="shared" si="76"/>
        <v>0</v>
      </c>
      <c r="U324" s="336"/>
      <c r="V324" s="326"/>
      <c r="W324" s="585">
        <f t="shared" si="77"/>
        <v>0</v>
      </c>
      <c r="X324" s="585">
        <f t="shared" si="78"/>
        <v>0</v>
      </c>
      <c r="Y324" s="314">
        <f t="shared" si="79"/>
        <v>0</v>
      </c>
    </row>
    <row r="325" spans="1:25" x14ac:dyDescent="0.35">
      <c r="A325" s="51" t="s">
        <v>2187</v>
      </c>
      <c r="B325" s="40">
        <v>373</v>
      </c>
      <c r="C325" s="17" t="s">
        <v>1178</v>
      </c>
      <c r="D325" s="139" t="s">
        <v>21</v>
      </c>
      <c r="E325" s="89"/>
      <c r="F325" s="40"/>
      <c r="G325" s="729"/>
      <c r="H325" s="274">
        <f t="shared" si="68"/>
        <v>0</v>
      </c>
      <c r="I325" s="715">
        <f t="shared" si="69"/>
        <v>0</v>
      </c>
      <c r="J325" s="282">
        <f t="shared" si="70"/>
        <v>0</v>
      </c>
      <c r="K325" s="337"/>
      <c r="L325" s="331"/>
      <c r="M325" s="585">
        <f t="shared" si="71"/>
        <v>0</v>
      </c>
      <c r="N325" s="585">
        <f t="shared" si="72"/>
        <v>0</v>
      </c>
      <c r="O325" s="314">
        <f t="shared" si="73"/>
        <v>0</v>
      </c>
      <c r="P325" s="336"/>
      <c r="Q325" s="326"/>
      <c r="R325" s="585">
        <f t="shared" si="74"/>
        <v>0</v>
      </c>
      <c r="S325" s="585">
        <f t="shared" si="75"/>
        <v>0</v>
      </c>
      <c r="T325" s="314">
        <f t="shared" si="76"/>
        <v>0</v>
      </c>
      <c r="U325" s="336"/>
      <c r="V325" s="326"/>
      <c r="W325" s="585">
        <f t="shared" si="77"/>
        <v>0</v>
      </c>
      <c r="X325" s="585">
        <f t="shared" si="78"/>
        <v>0</v>
      </c>
      <c r="Y325" s="314">
        <f t="shared" si="79"/>
        <v>0</v>
      </c>
    </row>
    <row r="326" spans="1:25" ht="31" x14ac:dyDescent="0.35">
      <c r="A326" s="51" t="s">
        <v>2188</v>
      </c>
      <c r="B326" s="40">
        <v>374</v>
      </c>
      <c r="C326" s="17" t="s">
        <v>1179</v>
      </c>
      <c r="D326" s="139" t="s">
        <v>21</v>
      </c>
      <c r="E326" s="89"/>
      <c r="F326" s="40"/>
      <c r="G326" s="729"/>
      <c r="H326" s="274">
        <f t="shared" si="68"/>
        <v>0</v>
      </c>
      <c r="I326" s="715">
        <f t="shared" si="69"/>
        <v>0</v>
      </c>
      <c r="J326" s="282">
        <f t="shared" si="70"/>
        <v>0</v>
      </c>
      <c r="K326" s="337"/>
      <c r="L326" s="331"/>
      <c r="M326" s="585">
        <f t="shared" si="71"/>
        <v>0</v>
      </c>
      <c r="N326" s="585">
        <f t="shared" si="72"/>
        <v>0</v>
      </c>
      <c r="O326" s="314">
        <f t="shared" si="73"/>
        <v>0</v>
      </c>
      <c r="P326" s="336"/>
      <c r="Q326" s="326"/>
      <c r="R326" s="585">
        <f t="shared" si="74"/>
        <v>0</v>
      </c>
      <c r="S326" s="585">
        <f t="shared" si="75"/>
        <v>0</v>
      </c>
      <c r="T326" s="314">
        <f t="shared" si="76"/>
        <v>0</v>
      </c>
      <c r="U326" s="336"/>
      <c r="V326" s="326"/>
      <c r="W326" s="585">
        <f t="shared" si="77"/>
        <v>0</v>
      </c>
      <c r="X326" s="585">
        <f t="shared" si="78"/>
        <v>0</v>
      </c>
      <c r="Y326" s="314">
        <f t="shared" si="79"/>
        <v>0</v>
      </c>
    </row>
    <row r="327" spans="1:25" ht="46.5" x14ac:dyDescent="0.35">
      <c r="A327" s="51" t="s">
        <v>2189</v>
      </c>
      <c r="B327" s="40">
        <v>374</v>
      </c>
      <c r="C327" s="17" t="s">
        <v>1180</v>
      </c>
      <c r="D327" s="139" t="s">
        <v>21</v>
      </c>
      <c r="E327" s="89"/>
      <c r="F327" s="40"/>
      <c r="G327" s="729"/>
      <c r="H327" s="274">
        <f t="shared" si="68"/>
        <v>0</v>
      </c>
      <c r="I327" s="715">
        <f t="shared" si="69"/>
        <v>0</v>
      </c>
      <c r="J327" s="282">
        <f t="shared" si="70"/>
        <v>0</v>
      </c>
      <c r="K327" s="337"/>
      <c r="L327" s="331"/>
      <c r="M327" s="585">
        <f t="shared" si="71"/>
        <v>0</v>
      </c>
      <c r="N327" s="585">
        <f t="shared" si="72"/>
        <v>0</v>
      </c>
      <c r="O327" s="314">
        <f t="shared" si="73"/>
        <v>0</v>
      </c>
      <c r="P327" s="336"/>
      <c r="Q327" s="326"/>
      <c r="R327" s="585">
        <f t="shared" si="74"/>
        <v>0</v>
      </c>
      <c r="S327" s="585">
        <f t="shared" si="75"/>
        <v>0</v>
      </c>
      <c r="T327" s="314">
        <f t="shared" si="76"/>
        <v>0</v>
      </c>
      <c r="U327" s="336"/>
      <c r="V327" s="326"/>
      <c r="W327" s="585">
        <f t="shared" si="77"/>
        <v>0</v>
      </c>
      <c r="X327" s="585">
        <f t="shared" si="78"/>
        <v>0</v>
      </c>
      <c r="Y327" s="314">
        <f t="shared" si="79"/>
        <v>0</v>
      </c>
    </row>
    <row r="328" spans="1:25" ht="46.5" x14ac:dyDescent="0.35">
      <c r="A328" s="51" t="s">
        <v>2190</v>
      </c>
      <c r="B328" s="40">
        <v>374</v>
      </c>
      <c r="C328" s="17" t="s">
        <v>1181</v>
      </c>
      <c r="D328" s="139" t="s">
        <v>21</v>
      </c>
      <c r="E328" s="89"/>
      <c r="F328" s="40"/>
      <c r="G328" s="729"/>
      <c r="H328" s="274">
        <f t="shared" si="68"/>
        <v>0</v>
      </c>
      <c r="I328" s="715">
        <f t="shared" si="69"/>
        <v>0</v>
      </c>
      <c r="J328" s="282">
        <f t="shared" si="70"/>
        <v>0</v>
      </c>
      <c r="K328" s="337"/>
      <c r="L328" s="331"/>
      <c r="M328" s="585">
        <f t="shared" si="71"/>
        <v>0</v>
      </c>
      <c r="N328" s="585">
        <f t="shared" si="72"/>
        <v>0</v>
      </c>
      <c r="O328" s="314">
        <f t="shared" si="73"/>
        <v>0</v>
      </c>
      <c r="P328" s="336"/>
      <c r="Q328" s="326"/>
      <c r="R328" s="585">
        <f t="shared" si="74"/>
        <v>0</v>
      </c>
      <c r="S328" s="585">
        <f t="shared" si="75"/>
        <v>0</v>
      </c>
      <c r="T328" s="314">
        <f t="shared" si="76"/>
        <v>0</v>
      </c>
      <c r="U328" s="336"/>
      <c r="V328" s="326"/>
      <c r="W328" s="585">
        <f t="shared" si="77"/>
        <v>0</v>
      </c>
      <c r="X328" s="585">
        <f t="shared" si="78"/>
        <v>0</v>
      </c>
      <c r="Y328" s="314">
        <f t="shared" si="79"/>
        <v>0</v>
      </c>
    </row>
    <row r="329" spans="1:25" x14ac:dyDescent="0.35">
      <c r="A329" s="51" t="s">
        <v>2191</v>
      </c>
      <c r="B329" s="40">
        <v>375</v>
      </c>
      <c r="C329" s="17" t="s">
        <v>1182</v>
      </c>
      <c r="D329" s="139" t="s">
        <v>21</v>
      </c>
      <c r="E329" s="89"/>
      <c r="F329" s="40"/>
      <c r="G329" s="729"/>
      <c r="H329" s="274">
        <f t="shared" si="68"/>
        <v>0</v>
      </c>
      <c r="I329" s="715">
        <f t="shared" si="69"/>
        <v>0</v>
      </c>
      <c r="J329" s="282">
        <f t="shared" si="70"/>
        <v>0</v>
      </c>
      <c r="K329" s="337"/>
      <c r="L329" s="331"/>
      <c r="M329" s="585">
        <f t="shared" si="71"/>
        <v>0</v>
      </c>
      <c r="N329" s="585">
        <f t="shared" si="72"/>
        <v>0</v>
      </c>
      <c r="O329" s="314">
        <f t="shared" si="73"/>
        <v>0</v>
      </c>
      <c r="P329" s="336"/>
      <c r="Q329" s="326"/>
      <c r="R329" s="585">
        <f t="shared" si="74"/>
        <v>0</v>
      </c>
      <c r="S329" s="585">
        <f t="shared" si="75"/>
        <v>0</v>
      </c>
      <c r="T329" s="314">
        <f t="shared" si="76"/>
        <v>0</v>
      </c>
      <c r="U329" s="336"/>
      <c r="V329" s="326"/>
      <c r="W329" s="585">
        <f t="shared" si="77"/>
        <v>0</v>
      </c>
      <c r="X329" s="585">
        <f t="shared" si="78"/>
        <v>0</v>
      </c>
      <c r="Y329" s="314">
        <f t="shared" si="79"/>
        <v>0</v>
      </c>
    </row>
    <row r="330" spans="1:25" ht="31" x14ac:dyDescent="0.35">
      <c r="A330" s="51" t="s">
        <v>2192</v>
      </c>
      <c r="B330" s="40">
        <v>376</v>
      </c>
      <c r="C330" s="17" t="s">
        <v>1183</v>
      </c>
      <c r="D330" s="139" t="s">
        <v>21</v>
      </c>
      <c r="E330" s="89"/>
      <c r="F330" s="40"/>
      <c r="G330" s="729"/>
      <c r="H330" s="274">
        <f t="shared" si="68"/>
        <v>0</v>
      </c>
      <c r="I330" s="715">
        <f t="shared" si="69"/>
        <v>0</v>
      </c>
      <c r="J330" s="282">
        <f t="shared" si="70"/>
        <v>0</v>
      </c>
      <c r="K330" s="337"/>
      <c r="L330" s="331"/>
      <c r="M330" s="585">
        <f t="shared" si="71"/>
        <v>0</v>
      </c>
      <c r="N330" s="585">
        <f t="shared" si="72"/>
        <v>0</v>
      </c>
      <c r="O330" s="314">
        <f t="shared" si="73"/>
        <v>0</v>
      </c>
      <c r="P330" s="336"/>
      <c r="Q330" s="326"/>
      <c r="R330" s="585">
        <f t="shared" si="74"/>
        <v>0</v>
      </c>
      <c r="S330" s="585">
        <f t="shared" si="75"/>
        <v>0</v>
      </c>
      <c r="T330" s="314">
        <f t="shared" si="76"/>
        <v>0</v>
      </c>
      <c r="U330" s="336"/>
      <c r="V330" s="326"/>
      <c r="W330" s="585">
        <f t="shared" si="77"/>
        <v>0</v>
      </c>
      <c r="X330" s="585">
        <f t="shared" si="78"/>
        <v>0</v>
      </c>
      <c r="Y330" s="314">
        <f t="shared" si="79"/>
        <v>0</v>
      </c>
    </row>
    <row r="331" spans="1:25" ht="46.5" x14ac:dyDescent="0.35">
      <c r="A331" s="51" t="s">
        <v>2193</v>
      </c>
      <c r="B331" s="40">
        <v>376</v>
      </c>
      <c r="C331" s="17" t="s">
        <v>1184</v>
      </c>
      <c r="D331" s="139" t="s">
        <v>21</v>
      </c>
      <c r="E331" s="89"/>
      <c r="F331" s="40"/>
      <c r="G331" s="729"/>
      <c r="H331" s="274">
        <f t="shared" si="68"/>
        <v>0</v>
      </c>
      <c r="I331" s="715">
        <f t="shared" si="69"/>
        <v>0</v>
      </c>
      <c r="J331" s="282">
        <f t="shared" si="70"/>
        <v>0</v>
      </c>
      <c r="K331" s="337"/>
      <c r="L331" s="331"/>
      <c r="M331" s="585">
        <f t="shared" si="71"/>
        <v>0</v>
      </c>
      <c r="N331" s="585">
        <f t="shared" si="72"/>
        <v>0</v>
      </c>
      <c r="O331" s="314">
        <f t="shared" si="73"/>
        <v>0</v>
      </c>
      <c r="P331" s="336"/>
      <c r="Q331" s="326"/>
      <c r="R331" s="585">
        <f t="shared" si="74"/>
        <v>0</v>
      </c>
      <c r="S331" s="585">
        <f t="shared" si="75"/>
        <v>0</v>
      </c>
      <c r="T331" s="314">
        <f t="shared" si="76"/>
        <v>0</v>
      </c>
      <c r="U331" s="336"/>
      <c r="V331" s="326"/>
      <c r="W331" s="585">
        <f t="shared" si="77"/>
        <v>0</v>
      </c>
      <c r="X331" s="585">
        <f t="shared" si="78"/>
        <v>0</v>
      </c>
      <c r="Y331" s="314">
        <f t="shared" si="79"/>
        <v>0</v>
      </c>
    </row>
    <row r="332" spans="1:25" ht="46.5" x14ac:dyDescent="0.35">
      <c r="A332" s="51" t="s">
        <v>2194</v>
      </c>
      <c r="B332" s="40">
        <v>376</v>
      </c>
      <c r="C332" s="17" t="s">
        <v>1185</v>
      </c>
      <c r="D332" s="139" t="s">
        <v>21</v>
      </c>
      <c r="E332" s="89"/>
      <c r="F332" s="40"/>
      <c r="G332" s="729"/>
      <c r="H332" s="274">
        <f t="shared" si="68"/>
        <v>0</v>
      </c>
      <c r="I332" s="715">
        <f t="shared" si="69"/>
        <v>0</v>
      </c>
      <c r="J332" s="282">
        <f t="shared" si="70"/>
        <v>0</v>
      </c>
      <c r="K332" s="337"/>
      <c r="L332" s="331"/>
      <c r="M332" s="585">
        <f t="shared" si="71"/>
        <v>0</v>
      </c>
      <c r="N332" s="585">
        <f t="shared" si="72"/>
        <v>0</v>
      </c>
      <c r="O332" s="314">
        <f t="shared" si="73"/>
        <v>0</v>
      </c>
      <c r="P332" s="336"/>
      <c r="Q332" s="326"/>
      <c r="R332" s="585">
        <f t="shared" si="74"/>
        <v>0</v>
      </c>
      <c r="S332" s="585">
        <f t="shared" si="75"/>
        <v>0</v>
      </c>
      <c r="T332" s="314">
        <f t="shared" si="76"/>
        <v>0</v>
      </c>
      <c r="U332" s="336"/>
      <c r="V332" s="326"/>
      <c r="W332" s="585">
        <f t="shared" si="77"/>
        <v>0</v>
      </c>
      <c r="X332" s="585">
        <f t="shared" si="78"/>
        <v>0</v>
      </c>
      <c r="Y332" s="314">
        <f t="shared" si="79"/>
        <v>0</v>
      </c>
    </row>
    <row r="333" spans="1:25" x14ac:dyDescent="0.35">
      <c r="A333" s="51" t="s">
        <v>2195</v>
      </c>
      <c r="B333" s="41"/>
      <c r="C333" s="20" t="s">
        <v>645</v>
      </c>
      <c r="D333" s="31" t="s">
        <v>21</v>
      </c>
      <c r="E333" s="295"/>
      <c r="F333" s="16"/>
      <c r="G333" s="729"/>
      <c r="H333" s="274">
        <f t="shared" si="68"/>
        <v>0</v>
      </c>
      <c r="I333" s="715">
        <f t="shared" si="69"/>
        <v>0</v>
      </c>
      <c r="J333" s="282">
        <f t="shared" si="70"/>
        <v>0</v>
      </c>
      <c r="K333" s="337"/>
      <c r="L333" s="331"/>
      <c r="M333" s="585">
        <f t="shared" si="71"/>
        <v>0</v>
      </c>
      <c r="N333" s="585">
        <f t="shared" si="72"/>
        <v>0</v>
      </c>
      <c r="O333" s="314">
        <f t="shared" si="73"/>
        <v>0</v>
      </c>
      <c r="P333" s="336"/>
      <c r="Q333" s="326"/>
      <c r="R333" s="585">
        <f t="shared" si="74"/>
        <v>0</v>
      </c>
      <c r="S333" s="585">
        <f t="shared" si="75"/>
        <v>0</v>
      </c>
      <c r="T333" s="314">
        <f t="shared" si="76"/>
        <v>0</v>
      </c>
      <c r="U333" s="336"/>
      <c r="V333" s="326"/>
      <c r="W333" s="585">
        <f t="shared" si="77"/>
        <v>0</v>
      </c>
      <c r="X333" s="585">
        <f t="shared" si="78"/>
        <v>0</v>
      </c>
      <c r="Y333" s="314">
        <f t="shared" si="79"/>
        <v>0</v>
      </c>
    </row>
    <row r="334" spans="1:25" ht="31" x14ac:dyDescent="0.35">
      <c r="A334" s="51" t="s">
        <v>2196</v>
      </c>
      <c r="B334" s="16">
        <v>399</v>
      </c>
      <c r="C334" s="20" t="s">
        <v>1187</v>
      </c>
      <c r="D334" s="31" t="s">
        <v>21</v>
      </c>
      <c r="E334" s="295"/>
      <c r="F334" s="16"/>
      <c r="G334" s="729"/>
      <c r="H334" s="274">
        <f t="shared" si="68"/>
        <v>0</v>
      </c>
      <c r="I334" s="715">
        <f t="shared" si="69"/>
        <v>0</v>
      </c>
      <c r="J334" s="282">
        <f t="shared" si="70"/>
        <v>0</v>
      </c>
      <c r="K334" s="337"/>
      <c r="L334" s="331"/>
      <c r="M334" s="585">
        <f t="shared" si="71"/>
        <v>0</v>
      </c>
      <c r="N334" s="585">
        <f t="shared" si="72"/>
        <v>0</v>
      </c>
      <c r="O334" s="314">
        <f t="shared" si="73"/>
        <v>0</v>
      </c>
      <c r="P334" s="336"/>
      <c r="Q334" s="326"/>
      <c r="R334" s="585">
        <f t="shared" si="74"/>
        <v>0</v>
      </c>
      <c r="S334" s="585">
        <f t="shared" si="75"/>
        <v>0</v>
      </c>
      <c r="T334" s="314">
        <f t="shared" si="76"/>
        <v>0</v>
      </c>
      <c r="U334" s="336"/>
      <c r="V334" s="326"/>
      <c r="W334" s="585">
        <f t="shared" si="77"/>
        <v>0</v>
      </c>
      <c r="X334" s="585">
        <f t="shared" si="78"/>
        <v>0</v>
      </c>
      <c r="Y334" s="314">
        <f t="shared" si="79"/>
        <v>0</v>
      </c>
    </row>
    <row r="335" spans="1:25" ht="31" x14ac:dyDescent="0.35">
      <c r="A335" s="51" t="s">
        <v>2197</v>
      </c>
      <c r="B335" s="16">
        <v>399</v>
      </c>
      <c r="C335" s="42" t="s">
        <v>1186</v>
      </c>
      <c r="D335" s="31" t="s">
        <v>21</v>
      </c>
      <c r="E335" s="295"/>
      <c r="F335" s="16"/>
      <c r="G335" s="729"/>
      <c r="H335" s="274">
        <f t="shared" si="68"/>
        <v>0</v>
      </c>
      <c r="I335" s="715">
        <f t="shared" si="69"/>
        <v>0</v>
      </c>
      <c r="J335" s="282">
        <f t="shared" si="70"/>
        <v>0</v>
      </c>
      <c r="K335" s="337"/>
      <c r="L335" s="331"/>
      <c r="M335" s="585">
        <f t="shared" si="71"/>
        <v>0</v>
      </c>
      <c r="N335" s="585">
        <f t="shared" si="72"/>
        <v>0</v>
      </c>
      <c r="O335" s="314">
        <f t="shared" si="73"/>
        <v>0</v>
      </c>
      <c r="P335" s="336"/>
      <c r="Q335" s="326"/>
      <c r="R335" s="585">
        <f t="shared" si="74"/>
        <v>0</v>
      </c>
      <c r="S335" s="585">
        <f t="shared" si="75"/>
        <v>0</v>
      </c>
      <c r="T335" s="314">
        <f t="shared" si="76"/>
        <v>0</v>
      </c>
      <c r="U335" s="336"/>
      <c r="V335" s="326"/>
      <c r="W335" s="585">
        <f t="shared" si="77"/>
        <v>0</v>
      </c>
      <c r="X335" s="585">
        <f t="shared" si="78"/>
        <v>0</v>
      </c>
      <c r="Y335" s="314">
        <f t="shared" si="79"/>
        <v>0</v>
      </c>
    </row>
    <row r="336" spans="1:25" ht="31" x14ac:dyDescent="0.35">
      <c r="A336" s="51" t="s">
        <v>2198</v>
      </c>
      <c r="B336" s="16">
        <v>399</v>
      </c>
      <c r="C336" s="20" t="s">
        <v>1188</v>
      </c>
      <c r="D336" s="31" t="s">
        <v>21</v>
      </c>
      <c r="E336" s="295"/>
      <c r="F336" s="16"/>
      <c r="G336" s="729"/>
      <c r="H336" s="274">
        <f t="shared" si="68"/>
        <v>0</v>
      </c>
      <c r="I336" s="715">
        <f t="shared" si="69"/>
        <v>0</v>
      </c>
      <c r="J336" s="282">
        <f t="shared" si="70"/>
        <v>0</v>
      </c>
      <c r="K336" s="337"/>
      <c r="L336" s="331"/>
      <c r="M336" s="585">
        <f>K336*F336</f>
        <v>0</v>
      </c>
      <c r="N336" s="585">
        <f>L336*G336</f>
        <v>0</v>
      </c>
      <c r="O336" s="314">
        <f t="shared" si="73"/>
        <v>0</v>
      </c>
      <c r="P336" s="336"/>
      <c r="Q336" s="326"/>
      <c r="R336" s="585">
        <f>P336*F336</f>
        <v>0</v>
      </c>
      <c r="S336" s="585">
        <f>Q336*G336</f>
        <v>0</v>
      </c>
      <c r="T336" s="314">
        <f t="shared" si="76"/>
        <v>0</v>
      </c>
      <c r="U336" s="336"/>
      <c r="V336" s="326"/>
      <c r="W336" s="585">
        <f t="shared" si="77"/>
        <v>0</v>
      </c>
      <c r="X336" s="585">
        <f t="shared" si="78"/>
        <v>0</v>
      </c>
      <c r="Y336" s="314">
        <f t="shared" si="79"/>
        <v>0</v>
      </c>
    </row>
    <row r="337" spans="1:25" x14ac:dyDescent="0.35">
      <c r="A337" s="51" t="s">
        <v>2199</v>
      </c>
      <c r="B337" s="16">
        <v>310</v>
      </c>
      <c r="C337" s="20" t="s">
        <v>1725</v>
      </c>
      <c r="D337" s="31" t="s">
        <v>21</v>
      </c>
      <c r="E337" s="295"/>
      <c r="F337" s="16"/>
      <c r="G337" s="729"/>
      <c r="H337" s="274">
        <f t="shared" si="68"/>
        <v>0</v>
      </c>
      <c r="I337" s="715">
        <f t="shared" si="69"/>
        <v>0</v>
      </c>
      <c r="J337" s="282">
        <f t="shared" si="70"/>
        <v>0</v>
      </c>
      <c r="K337" s="337"/>
      <c r="L337" s="331"/>
      <c r="M337" s="585">
        <f t="shared" si="71"/>
        <v>0</v>
      </c>
      <c r="N337" s="585">
        <f t="shared" si="72"/>
        <v>0</v>
      </c>
      <c r="O337" s="314">
        <f t="shared" si="73"/>
        <v>0</v>
      </c>
      <c r="P337" s="336"/>
      <c r="Q337" s="326"/>
      <c r="R337" s="585">
        <f t="shared" si="74"/>
        <v>0</v>
      </c>
      <c r="S337" s="585">
        <f t="shared" si="75"/>
        <v>0</v>
      </c>
      <c r="T337" s="314">
        <f t="shared" si="76"/>
        <v>0</v>
      </c>
      <c r="U337" s="336"/>
      <c r="V337" s="326"/>
      <c r="W337" s="585">
        <f t="shared" si="77"/>
        <v>0</v>
      </c>
      <c r="X337" s="585">
        <f t="shared" si="78"/>
        <v>0</v>
      </c>
      <c r="Y337" s="314">
        <f t="shared" si="79"/>
        <v>0</v>
      </c>
    </row>
    <row r="338" spans="1:25" ht="31" x14ac:dyDescent="0.35">
      <c r="A338" s="51" t="s">
        <v>2200</v>
      </c>
      <c r="B338" s="16">
        <v>310</v>
      </c>
      <c r="C338" s="20" t="s">
        <v>1726</v>
      </c>
      <c r="D338" s="31" t="s">
        <v>21</v>
      </c>
      <c r="E338" s="295"/>
      <c r="F338" s="16"/>
      <c r="G338" s="729"/>
      <c r="H338" s="274">
        <f t="shared" si="68"/>
        <v>0</v>
      </c>
      <c r="I338" s="715">
        <f t="shared" si="69"/>
        <v>0</v>
      </c>
      <c r="J338" s="282">
        <f t="shared" si="70"/>
        <v>0</v>
      </c>
      <c r="K338" s="337"/>
      <c r="L338" s="331"/>
      <c r="M338" s="585">
        <f t="shared" si="71"/>
        <v>0</v>
      </c>
      <c r="N338" s="585">
        <f t="shared" si="72"/>
        <v>0</v>
      </c>
      <c r="O338" s="314">
        <f t="shared" si="73"/>
        <v>0</v>
      </c>
      <c r="P338" s="336"/>
      <c r="Q338" s="326"/>
      <c r="R338" s="585">
        <f t="shared" si="74"/>
        <v>0</v>
      </c>
      <c r="S338" s="585">
        <f t="shared" si="75"/>
        <v>0</v>
      </c>
      <c r="T338" s="314">
        <f t="shared" si="76"/>
        <v>0</v>
      </c>
      <c r="U338" s="336"/>
      <c r="V338" s="326"/>
      <c r="W338" s="585">
        <f t="shared" si="77"/>
        <v>0</v>
      </c>
      <c r="X338" s="585">
        <f t="shared" si="78"/>
        <v>0</v>
      </c>
      <c r="Y338" s="314">
        <f t="shared" si="79"/>
        <v>0</v>
      </c>
    </row>
    <row r="339" spans="1:25" ht="16" thickBot="1" x14ac:dyDescent="0.4">
      <c r="A339" s="378" t="s">
        <v>2851</v>
      </c>
      <c r="B339" s="83"/>
      <c r="C339" s="28" t="s">
        <v>2850</v>
      </c>
      <c r="D339" s="32" t="s">
        <v>21</v>
      </c>
      <c r="E339" s="298"/>
      <c r="F339" s="83"/>
      <c r="G339" s="732"/>
      <c r="H339" s="274">
        <f t="shared" si="68"/>
        <v>0</v>
      </c>
      <c r="I339" s="715">
        <f t="shared" si="69"/>
        <v>0</v>
      </c>
      <c r="J339" s="538">
        <f t="shared" si="70"/>
        <v>0</v>
      </c>
      <c r="K339" s="337"/>
      <c r="L339" s="331"/>
      <c r="M339" s="737">
        <f t="shared" si="71"/>
        <v>0</v>
      </c>
      <c r="N339" s="737">
        <f t="shared" si="72"/>
        <v>0</v>
      </c>
      <c r="O339" s="412">
        <f t="shared" si="73"/>
        <v>0</v>
      </c>
      <c r="P339" s="738"/>
      <c r="Q339" s="739"/>
      <c r="R339" s="737">
        <f t="shared" si="74"/>
        <v>0</v>
      </c>
      <c r="S339" s="737">
        <f t="shared" si="75"/>
        <v>0</v>
      </c>
      <c r="T339" s="412">
        <f t="shared" si="76"/>
        <v>0</v>
      </c>
      <c r="U339" s="738"/>
      <c r="V339" s="739"/>
      <c r="W339" s="737">
        <f>U339*F339</f>
        <v>0</v>
      </c>
      <c r="X339" s="737">
        <f>V339*G339</f>
        <v>0</v>
      </c>
      <c r="Y339" s="412">
        <f t="shared" si="79"/>
        <v>0</v>
      </c>
    </row>
    <row r="340" spans="1:25" s="76" customFormat="1" ht="36" customHeight="1" thickBot="1" x14ac:dyDescent="0.4">
      <c r="A340" s="29"/>
      <c r="B340" s="10"/>
      <c r="C340" s="9" t="s">
        <v>3158</v>
      </c>
      <c r="D340" s="382"/>
      <c r="E340" s="385"/>
      <c r="F340" s="379"/>
      <c r="G340" s="379"/>
      <c r="H340" s="717">
        <f>SUM(H6:H339)</f>
        <v>0</v>
      </c>
      <c r="I340" s="717">
        <f>SUM(I6:I339)</f>
        <v>0</v>
      </c>
      <c r="J340" s="303">
        <f>SUM(J6:J339)</f>
        <v>0</v>
      </c>
      <c r="K340" s="583"/>
      <c r="L340" s="740"/>
      <c r="M340" s="717">
        <f>SUM(M6:M339)</f>
        <v>0</v>
      </c>
      <c r="N340" s="717">
        <f>SUM(N6:N339)</f>
        <v>0</v>
      </c>
      <c r="O340" s="303">
        <f>SUM(O6:O339)</f>
        <v>0</v>
      </c>
      <c r="P340" s="743"/>
      <c r="Q340" s="741"/>
      <c r="R340" s="717">
        <f>SUM(R6:R339)</f>
        <v>0</v>
      </c>
      <c r="S340" s="717">
        <f>SUM(S6:S339)</f>
        <v>0</v>
      </c>
      <c r="T340" s="303">
        <f>SUM(T6:T339)</f>
        <v>0</v>
      </c>
      <c r="U340" s="743"/>
      <c r="V340" s="741"/>
      <c r="W340" s="717">
        <f>SUM(W6:W339)</f>
        <v>0</v>
      </c>
      <c r="X340" s="717">
        <f>SUM(X6:X339)</f>
        <v>0</v>
      </c>
      <c r="Y340" s="303">
        <f>SUM(Y6:Y339)</f>
        <v>0</v>
      </c>
    </row>
    <row r="341" spans="1:25" s="6" customFormat="1" ht="22" customHeight="1" x14ac:dyDescent="0.35">
      <c r="A341" s="189" t="s">
        <v>195</v>
      </c>
      <c r="B341" s="190"/>
      <c r="C341" s="190"/>
      <c r="D341" s="1188" t="s">
        <v>194</v>
      </c>
      <c r="E341" s="187"/>
      <c r="F341" s="697"/>
      <c r="G341" s="735"/>
      <c r="H341" s="695"/>
      <c r="I341" s="695"/>
      <c r="J341" s="372"/>
      <c r="K341" s="333"/>
      <c r="L341" s="333"/>
      <c r="M341" s="323"/>
      <c r="N341" s="323"/>
      <c r="O341" s="323"/>
      <c r="P341" s="333"/>
      <c r="Q341" s="333"/>
      <c r="R341" s="323"/>
      <c r="S341" s="323"/>
      <c r="T341" s="323"/>
      <c r="U341" s="333"/>
      <c r="V341" s="333"/>
      <c r="W341" s="323"/>
      <c r="X341" s="323"/>
      <c r="Y341" s="323"/>
    </row>
    <row r="342" spans="1:25" s="6" customFormat="1" ht="22" customHeight="1" thickBot="1" x14ac:dyDescent="0.4">
      <c r="A342" s="183" t="s">
        <v>982</v>
      </c>
      <c r="B342" s="184"/>
      <c r="C342" s="185"/>
      <c r="D342" s="1190"/>
      <c r="E342" s="188"/>
      <c r="F342" s="696"/>
      <c r="G342" s="736"/>
      <c r="H342" s="695"/>
      <c r="I342" s="695"/>
      <c r="J342" s="171"/>
      <c r="K342" s="333"/>
      <c r="L342" s="333"/>
      <c r="M342" s="323"/>
      <c r="N342" s="323"/>
      <c r="O342" s="323"/>
      <c r="P342" s="333"/>
      <c r="Q342" s="333"/>
      <c r="R342" s="323"/>
      <c r="S342" s="323"/>
      <c r="T342" s="323"/>
      <c r="U342" s="333"/>
      <c r="V342" s="333"/>
      <c r="W342" s="323"/>
      <c r="X342" s="323"/>
      <c r="Y342" s="323"/>
    </row>
    <row r="343" spans="1:25" s="6" customFormat="1" ht="22" customHeight="1" x14ac:dyDescent="0.35">
      <c r="A343" s="179" t="s">
        <v>3085</v>
      </c>
      <c r="B343" s="180"/>
      <c r="C343" s="180"/>
      <c r="D343" s="1188" t="s">
        <v>194</v>
      </c>
      <c r="E343" s="187"/>
      <c r="F343" s="697"/>
      <c r="G343" s="735"/>
      <c r="H343" s="695"/>
      <c r="I343" s="695"/>
      <c r="J343" s="171"/>
      <c r="K343" s="333"/>
      <c r="L343" s="333"/>
      <c r="M343" s="323"/>
      <c r="N343" s="323"/>
      <c r="O343" s="323"/>
      <c r="P343" s="333"/>
      <c r="Q343" s="333"/>
      <c r="R343" s="323"/>
      <c r="S343" s="323"/>
      <c r="T343" s="323"/>
      <c r="U343" s="333"/>
      <c r="V343" s="333"/>
      <c r="W343" s="323"/>
      <c r="X343" s="323"/>
      <c r="Y343" s="323"/>
    </row>
    <row r="344" spans="1:25" s="6" customFormat="1" ht="22" customHeight="1" thickBot="1" x14ac:dyDescent="0.4">
      <c r="A344" s="183" t="s">
        <v>196</v>
      </c>
      <c r="B344" s="184"/>
      <c r="C344" s="185"/>
      <c r="D344" s="1190"/>
      <c r="E344" s="188"/>
      <c r="F344" s="696"/>
      <c r="G344" s="736"/>
      <c r="H344" s="695"/>
      <c r="I344" s="695"/>
      <c r="J344" s="171"/>
      <c r="K344" s="333"/>
      <c r="L344" s="333"/>
      <c r="M344" s="323"/>
      <c r="N344" s="323"/>
      <c r="O344" s="323"/>
      <c r="P344" s="333"/>
      <c r="Q344" s="333"/>
      <c r="R344" s="323"/>
      <c r="S344" s="323"/>
      <c r="T344" s="323"/>
      <c r="U344" s="333"/>
      <c r="V344" s="333"/>
      <c r="W344" s="323"/>
      <c r="X344" s="323"/>
      <c r="Y344" s="323"/>
    </row>
    <row r="345" spans="1:25" s="6" customFormat="1" ht="22" customHeight="1" x14ac:dyDescent="0.35">
      <c r="A345" s="179" t="s">
        <v>197</v>
      </c>
      <c r="B345" s="180"/>
      <c r="C345" s="180"/>
      <c r="D345" s="1188" t="s">
        <v>194</v>
      </c>
      <c r="E345" s="187"/>
      <c r="F345" s="697"/>
      <c r="G345" s="735"/>
      <c r="H345" s="695"/>
      <c r="I345" s="695"/>
      <c r="J345" s="171"/>
      <c r="K345" s="333"/>
      <c r="L345" s="333"/>
      <c r="M345" s="323"/>
      <c r="N345" s="323"/>
      <c r="O345" s="323"/>
      <c r="P345" s="333"/>
      <c r="Q345" s="333"/>
      <c r="R345" s="323"/>
      <c r="S345" s="323"/>
      <c r="T345" s="323"/>
      <c r="U345" s="333"/>
      <c r="V345" s="333"/>
      <c r="W345" s="323"/>
      <c r="X345" s="323"/>
      <c r="Y345" s="323"/>
    </row>
    <row r="346" spans="1:25" s="6" customFormat="1" ht="22" customHeight="1" thickBot="1" x14ac:dyDescent="0.4">
      <c r="A346" s="183" t="s">
        <v>198</v>
      </c>
      <c r="B346" s="184"/>
      <c r="C346" s="185"/>
      <c r="D346" s="1190"/>
      <c r="E346" s="188"/>
      <c r="F346" s="696"/>
      <c r="G346" s="736"/>
      <c r="H346" s="695"/>
      <c r="I346" s="695"/>
      <c r="J346" s="178"/>
      <c r="K346" s="333"/>
      <c r="L346" s="333"/>
      <c r="M346" s="323"/>
      <c r="N346" s="323"/>
      <c r="O346" s="323"/>
      <c r="P346" s="333"/>
      <c r="Q346" s="333"/>
      <c r="R346" s="323"/>
      <c r="S346" s="323"/>
      <c r="T346" s="323"/>
      <c r="U346" s="333"/>
      <c r="V346" s="333"/>
      <c r="W346" s="323"/>
      <c r="X346" s="323"/>
      <c r="Y346" s="323"/>
    </row>
    <row r="347" spans="1:25" s="6" customFormat="1" ht="22" customHeight="1" x14ac:dyDescent="0.35">
      <c r="A347" s="179" t="s">
        <v>199</v>
      </c>
      <c r="B347" s="180"/>
      <c r="C347" s="180"/>
      <c r="D347" s="1188" t="s">
        <v>194</v>
      </c>
      <c r="E347" s="187"/>
      <c r="F347" s="697"/>
      <c r="G347" s="735"/>
      <c r="H347" s="695"/>
      <c r="I347" s="695"/>
      <c r="J347" s="178"/>
      <c r="K347" s="333"/>
      <c r="L347" s="333"/>
      <c r="M347" s="323"/>
      <c r="N347" s="323"/>
      <c r="O347" s="323"/>
      <c r="P347" s="333"/>
      <c r="Q347" s="333"/>
      <c r="R347" s="323"/>
      <c r="S347" s="323"/>
      <c r="T347" s="323"/>
      <c r="U347" s="333"/>
      <c r="V347" s="333"/>
      <c r="W347" s="323"/>
      <c r="X347" s="323"/>
      <c r="Y347" s="323"/>
    </row>
    <row r="348" spans="1:25" s="6" customFormat="1" ht="22" customHeight="1" thickBot="1" x14ac:dyDescent="0.4">
      <c r="A348" s="183" t="s">
        <v>3086</v>
      </c>
      <c r="B348" s="184"/>
      <c r="C348" s="185"/>
      <c r="D348" s="1190"/>
      <c r="E348" s="188"/>
      <c r="F348" s="696"/>
      <c r="G348" s="736"/>
      <c r="H348" s="695"/>
      <c r="I348" s="695"/>
      <c r="J348" s="178"/>
      <c r="K348" s="333"/>
      <c r="L348" s="333"/>
      <c r="M348" s="323"/>
      <c r="N348" s="323"/>
      <c r="O348" s="323"/>
      <c r="P348" s="333"/>
      <c r="Q348" s="333"/>
      <c r="R348" s="323"/>
      <c r="S348" s="323"/>
      <c r="T348" s="323"/>
      <c r="U348" s="333"/>
      <c r="V348" s="333"/>
      <c r="W348" s="323"/>
      <c r="X348" s="323"/>
      <c r="Y348" s="323"/>
    </row>
    <row r="349" spans="1:25" s="14" customFormat="1" x14ac:dyDescent="0.35">
      <c r="A349" s="105"/>
      <c r="B349" s="105"/>
      <c r="C349" s="105"/>
      <c r="D349" s="105"/>
      <c r="E349" s="105"/>
      <c r="F349" s="733"/>
      <c r="G349" s="323"/>
      <c r="H349" s="323"/>
      <c r="I349" s="323"/>
      <c r="J349" s="178"/>
      <c r="K349" s="333"/>
      <c r="L349" s="333"/>
      <c r="M349" s="323"/>
      <c r="N349" s="323"/>
      <c r="O349" s="323"/>
      <c r="P349" s="333"/>
      <c r="Q349" s="333"/>
      <c r="R349" s="323"/>
      <c r="S349" s="323"/>
      <c r="T349" s="323"/>
      <c r="U349" s="333"/>
      <c r="V349" s="333"/>
      <c r="W349" s="323"/>
      <c r="X349" s="323"/>
      <c r="Y349" s="323"/>
    </row>
    <row r="350" spans="1:25" s="143" customFormat="1" x14ac:dyDescent="0.35">
      <c r="B350" s="150"/>
      <c r="C350" s="150"/>
      <c r="D350" s="141"/>
      <c r="E350" s="141"/>
      <c r="F350" s="699"/>
      <c r="G350" s="323"/>
      <c r="H350" s="323"/>
      <c r="I350" s="323"/>
      <c r="J350" s="178"/>
      <c r="K350" s="333"/>
      <c r="L350" s="333"/>
      <c r="M350" s="323"/>
      <c r="N350" s="323"/>
      <c r="O350" s="323"/>
      <c r="P350" s="333"/>
      <c r="Q350" s="333"/>
      <c r="R350" s="323"/>
      <c r="S350" s="323"/>
      <c r="T350" s="323"/>
      <c r="U350" s="333"/>
      <c r="V350" s="333"/>
      <c r="W350" s="323"/>
      <c r="X350" s="323"/>
      <c r="Y350" s="323"/>
    </row>
    <row r="351" spans="1:25" s="143" customFormat="1" x14ac:dyDescent="0.35">
      <c r="B351" s="150"/>
      <c r="C351" s="150"/>
      <c r="D351" s="141"/>
      <c r="E351" s="141"/>
      <c r="F351" s="699"/>
      <c r="G351" s="323"/>
      <c r="H351" s="323"/>
      <c r="I351" s="323"/>
      <c r="J351" s="178"/>
      <c r="K351" s="333"/>
      <c r="L351" s="333"/>
      <c r="M351" s="323"/>
      <c r="N351" s="323"/>
      <c r="O351" s="323"/>
      <c r="P351" s="333"/>
      <c r="Q351" s="333"/>
      <c r="R351" s="323"/>
      <c r="S351" s="323"/>
      <c r="T351" s="323"/>
      <c r="U351" s="333"/>
      <c r="V351" s="333"/>
      <c r="W351" s="323"/>
      <c r="X351" s="323"/>
      <c r="Y351" s="323"/>
    </row>
    <row r="352" spans="1:25" s="143" customFormat="1" x14ac:dyDescent="0.35">
      <c r="B352" s="150"/>
      <c r="C352" s="150"/>
      <c r="D352" s="141"/>
      <c r="E352" s="141"/>
      <c r="F352" s="699"/>
      <c r="G352" s="323"/>
      <c r="H352" s="323"/>
      <c r="I352" s="323"/>
      <c r="J352" s="178"/>
      <c r="K352" s="333"/>
      <c r="L352" s="333"/>
      <c r="M352" s="323"/>
      <c r="N352" s="323"/>
      <c r="O352" s="323"/>
      <c r="P352" s="333"/>
      <c r="Q352" s="333"/>
      <c r="R352" s="323"/>
      <c r="S352" s="323"/>
      <c r="T352" s="323"/>
      <c r="U352" s="333"/>
      <c r="V352" s="333"/>
      <c r="W352" s="323"/>
      <c r="X352" s="323"/>
      <c r="Y352" s="323"/>
    </row>
    <row r="353" spans="2:25" s="143" customFormat="1" x14ac:dyDescent="0.35">
      <c r="B353" s="150"/>
      <c r="C353" s="150"/>
      <c r="D353" s="141"/>
      <c r="E353" s="141"/>
      <c r="F353" s="699"/>
      <c r="G353" s="323"/>
      <c r="H353" s="323"/>
      <c r="I353" s="323"/>
      <c r="J353" s="178"/>
      <c r="K353" s="333"/>
      <c r="L353" s="333"/>
      <c r="M353" s="323"/>
      <c r="N353" s="323"/>
      <c r="O353" s="323"/>
      <c r="P353" s="333"/>
      <c r="Q353" s="333"/>
      <c r="R353" s="323"/>
      <c r="S353" s="323"/>
      <c r="T353" s="323"/>
      <c r="U353" s="333"/>
      <c r="V353" s="333"/>
      <c r="W353" s="323"/>
      <c r="X353" s="323"/>
      <c r="Y353" s="323"/>
    </row>
  </sheetData>
  <mergeCells count="13">
    <mergeCell ref="D347:D348"/>
    <mergeCell ref="B4:C4"/>
    <mergeCell ref="B300:C300"/>
    <mergeCell ref="B21:C21"/>
    <mergeCell ref="B1:D1"/>
    <mergeCell ref="D341:D342"/>
    <mergeCell ref="D343:D344"/>
    <mergeCell ref="D345:D346"/>
    <mergeCell ref="K1:O2"/>
    <mergeCell ref="P1:T2"/>
    <mergeCell ref="U1:Y2"/>
    <mergeCell ref="E1:J2"/>
    <mergeCell ref="A2:D2"/>
  </mergeCells>
  <phoneticPr fontId="30" type="noConversion"/>
  <pageMargins left="0.25" right="0.25" top="0.75" bottom="0.75" header="0.3" footer="0.3"/>
  <pageSetup paperSize="9" scale="5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6FFFF"/>
    <pageSetUpPr fitToPage="1"/>
  </sheetPr>
  <dimension ref="A1:Y340"/>
  <sheetViews>
    <sheetView view="pageBreakPreview" zoomScale="60" zoomScaleNormal="70" workbookViewId="0">
      <pane ySplit="3" topLeftCell="A118" activePane="bottomLeft" state="frozen"/>
      <selection activeCell="AN16" sqref="AN16"/>
      <selection pane="bottomLeft" activeCell="AN16" sqref="AN16"/>
    </sheetView>
  </sheetViews>
  <sheetFormatPr defaultColWidth="9.1796875" defaultRowHeight="15.5" x14ac:dyDescent="0.35"/>
  <cols>
    <col min="1" max="1" width="15.7265625" style="5" customWidth="1"/>
    <col min="2" max="2" width="11" style="5" customWidth="1"/>
    <col min="3" max="3" width="55.81640625" style="86" customWidth="1"/>
    <col min="4" max="4" width="7.1796875" style="5" customWidth="1"/>
    <col min="5" max="5" width="7.81640625" style="5" customWidth="1"/>
    <col min="6" max="6" width="14.7265625" style="5" customWidth="1"/>
    <col min="7" max="9" width="14.7265625" style="308" customWidth="1"/>
    <col min="10" max="10" width="17.453125" style="308" customWidth="1"/>
    <col min="11" max="12" width="11.453125" style="333" hidden="1" customWidth="1"/>
    <col min="13" max="15" width="13.1796875" style="323" hidden="1" customWidth="1"/>
    <col min="16" max="17" width="11.453125" style="333" hidden="1" customWidth="1"/>
    <col min="18" max="20" width="13.36328125" style="323" hidden="1" customWidth="1"/>
    <col min="21" max="22" width="11.453125" style="333" hidden="1" customWidth="1"/>
    <col min="23" max="25" width="12" style="323" hidden="1" customWidth="1"/>
    <col min="26" max="16384" width="9.1796875" style="86"/>
  </cols>
  <sheetData>
    <row r="1" spans="1:25" s="398" customFormat="1" ht="23.5" customHeight="1" x14ac:dyDescent="0.35">
      <c r="A1" s="285" t="s">
        <v>270</v>
      </c>
      <c r="B1" s="1218" t="s">
        <v>2966</v>
      </c>
      <c r="C1" s="1218"/>
      <c r="D1" s="1219"/>
      <c r="E1" s="1220" t="s">
        <v>3142</v>
      </c>
      <c r="F1" s="1221"/>
      <c r="G1" s="1221"/>
      <c r="H1" s="1231"/>
      <c r="I1" s="1231"/>
      <c r="J1" s="1222"/>
      <c r="K1" s="1212" t="s">
        <v>3155</v>
      </c>
      <c r="L1" s="1213"/>
      <c r="M1" s="1213"/>
      <c r="N1" s="1213"/>
      <c r="O1" s="1214"/>
      <c r="P1" s="1212" t="s">
        <v>3154</v>
      </c>
      <c r="Q1" s="1213"/>
      <c r="R1" s="1213"/>
      <c r="S1" s="1213"/>
      <c r="T1" s="1214"/>
      <c r="U1" s="1212" t="s">
        <v>3153</v>
      </c>
      <c r="V1" s="1213"/>
      <c r="W1" s="1213"/>
      <c r="X1" s="1213"/>
      <c r="Y1" s="1214"/>
    </row>
    <row r="2" spans="1:25" s="398" customFormat="1" ht="81" customHeight="1" thickBot="1" x14ac:dyDescent="0.4">
      <c r="A2" s="1242" t="s">
        <v>2964</v>
      </c>
      <c r="B2" s="1243"/>
      <c r="C2" s="1243"/>
      <c r="D2" s="1244"/>
      <c r="E2" s="1223"/>
      <c r="F2" s="1224"/>
      <c r="G2" s="1224"/>
      <c r="H2" s="1232"/>
      <c r="I2" s="1232"/>
      <c r="J2" s="1225"/>
      <c r="K2" s="1215"/>
      <c r="L2" s="1216"/>
      <c r="M2" s="1216"/>
      <c r="N2" s="1216"/>
      <c r="O2" s="1217"/>
      <c r="P2" s="1215"/>
      <c r="Q2" s="1216"/>
      <c r="R2" s="1216"/>
      <c r="S2" s="1216"/>
      <c r="T2" s="1217"/>
      <c r="U2" s="1215"/>
      <c r="V2" s="1216"/>
      <c r="W2" s="1216"/>
      <c r="X2" s="1216"/>
      <c r="Y2" s="1217"/>
    </row>
    <row r="3" spans="1:25" s="399" customFormat="1" ht="38.5" customHeight="1" thickBot="1" x14ac:dyDescent="0.4">
      <c r="A3" s="389" t="s">
        <v>1</v>
      </c>
      <c r="B3" s="390" t="s">
        <v>2</v>
      </c>
      <c r="C3" s="391" t="s">
        <v>3</v>
      </c>
      <c r="D3" s="392" t="s">
        <v>4</v>
      </c>
      <c r="E3" s="393" t="s">
        <v>3141</v>
      </c>
      <c r="F3" s="394" t="s">
        <v>3157</v>
      </c>
      <c r="G3" s="394" t="s">
        <v>3156</v>
      </c>
      <c r="H3" s="394" t="s">
        <v>3252</v>
      </c>
      <c r="I3" s="718" t="s">
        <v>3251</v>
      </c>
      <c r="J3" s="395" t="s">
        <v>193</v>
      </c>
      <c r="K3" s="724" t="s">
        <v>3160</v>
      </c>
      <c r="L3" s="721" t="s">
        <v>3253</v>
      </c>
      <c r="M3" s="394" t="s">
        <v>3252</v>
      </c>
      <c r="N3" s="718" t="s">
        <v>3251</v>
      </c>
      <c r="O3" s="722" t="s">
        <v>193</v>
      </c>
      <c r="P3" s="724" t="s">
        <v>3160</v>
      </c>
      <c r="Q3" s="721" t="s">
        <v>3253</v>
      </c>
      <c r="R3" s="394" t="s">
        <v>3252</v>
      </c>
      <c r="S3" s="718" t="s">
        <v>3251</v>
      </c>
      <c r="T3" s="719" t="s">
        <v>193</v>
      </c>
      <c r="U3" s="724" t="s">
        <v>3160</v>
      </c>
      <c r="V3" s="721" t="s">
        <v>3253</v>
      </c>
      <c r="W3" s="394" t="s">
        <v>3252</v>
      </c>
      <c r="X3" s="718" t="s">
        <v>3251</v>
      </c>
      <c r="Y3" s="719" t="s">
        <v>193</v>
      </c>
    </row>
    <row r="4" spans="1:25" s="87" customFormat="1" ht="70" customHeight="1" x14ac:dyDescent="0.35">
      <c r="A4" s="410" t="s">
        <v>325</v>
      </c>
      <c r="B4" s="1314" t="s">
        <v>326</v>
      </c>
      <c r="C4" s="1314"/>
      <c r="D4" s="1315"/>
      <c r="E4" s="12"/>
      <c r="F4" s="1297"/>
      <c r="G4" s="1300"/>
      <c r="H4" s="1301"/>
      <c r="I4" s="1301"/>
      <c r="J4" s="364"/>
      <c r="K4" s="362"/>
      <c r="L4" s="363"/>
      <c r="M4" s="723"/>
      <c r="N4" s="723"/>
      <c r="O4" s="364"/>
      <c r="P4" s="362"/>
      <c r="Q4" s="363"/>
      <c r="R4" s="723"/>
      <c r="S4" s="723"/>
      <c r="T4" s="364"/>
      <c r="U4" s="362"/>
      <c r="V4" s="363"/>
      <c r="W4" s="723"/>
      <c r="X4" s="723"/>
      <c r="Y4" s="364"/>
    </row>
    <row r="5" spans="1:25" s="87" customFormat="1" x14ac:dyDescent="0.35">
      <c r="A5" s="162">
        <v>4.0999999999999996</v>
      </c>
      <c r="B5" s="37"/>
      <c r="C5" s="88" t="s">
        <v>1209</v>
      </c>
      <c r="D5" s="151"/>
      <c r="E5" s="56"/>
      <c r="F5" s="272"/>
      <c r="G5" s="269"/>
      <c r="H5" s="693"/>
      <c r="I5" s="693"/>
      <c r="J5" s="400"/>
      <c r="K5" s="334"/>
      <c r="L5" s="324"/>
      <c r="M5" s="692"/>
      <c r="N5" s="692"/>
      <c r="O5" s="312"/>
      <c r="P5" s="334"/>
      <c r="Q5" s="324"/>
      <c r="R5" s="692"/>
      <c r="S5" s="692"/>
      <c r="T5" s="312"/>
      <c r="U5" s="334"/>
      <c r="V5" s="324"/>
      <c r="W5" s="692"/>
      <c r="X5" s="692"/>
      <c r="Y5" s="312"/>
    </row>
    <row r="6" spans="1:25" s="87" customFormat="1" x14ac:dyDescent="0.35">
      <c r="A6" s="89" t="s">
        <v>1213</v>
      </c>
      <c r="B6" s="13">
        <v>3141</v>
      </c>
      <c r="C6" s="90" t="s">
        <v>334</v>
      </c>
      <c r="D6" s="158" t="s">
        <v>6</v>
      </c>
      <c r="E6" s="2"/>
      <c r="F6" s="272"/>
      <c r="G6" s="271"/>
      <c r="H6" s="693"/>
      <c r="I6" s="715">
        <f>E6*G6</f>
        <v>0</v>
      </c>
      <c r="J6" s="282">
        <f>(E6*F6)+(E6*G6)</f>
        <v>0</v>
      </c>
      <c r="K6" s="334"/>
      <c r="L6" s="331"/>
      <c r="M6" s="692"/>
      <c r="N6" s="585">
        <f t="shared" ref="N6:N23" si="0">L6*G6</f>
        <v>0</v>
      </c>
      <c r="O6" s="314">
        <f t="shared" ref="O6:O23" si="1">SUM(K6*F6)+(L6*G6)</f>
        <v>0</v>
      </c>
      <c r="P6" s="334"/>
      <c r="Q6" s="326"/>
      <c r="R6" s="692"/>
      <c r="S6" s="585">
        <f t="shared" ref="S6:S23" si="2">Q6*G6</f>
        <v>0</v>
      </c>
      <c r="T6" s="314">
        <f t="shared" ref="T6:T23" si="3">SUM(P6*F6)+(Q6*G6)</f>
        <v>0</v>
      </c>
      <c r="U6" s="334"/>
      <c r="V6" s="326"/>
      <c r="W6" s="692"/>
      <c r="X6" s="585">
        <f t="shared" ref="X6:X23" si="4">V6*G6</f>
        <v>0</v>
      </c>
      <c r="Y6" s="314">
        <f t="shared" ref="Y6:Y23" si="5">SUM(U6*F6)+(V6*G6)</f>
        <v>0</v>
      </c>
    </row>
    <row r="7" spans="1:25" s="87" customFormat="1" x14ac:dyDescent="0.35">
      <c r="A7" s="89" t="s">
        <v>1214</v>
      </c>
      <c r="B7" s="13">
        <v>3141</v>
      </c>
      <c r="C7" s="90" t="s">
        <v>335</v>
      </c>
      <c r="D7" s="158" t="s">
        <v>6</v>
      </c>
      <c r="E7" s="2"/>
      <c r="F7" s="272"/>
      <c r="G7" s="271"/>
      <c r="H7" s="693"/>
      <c r="I7" s="715">
        <f t="shared" ref="I7:I14" si="6">E7*G7</f>
        <v>0</v>
      </c>
      <c r="J7" s="282">
        <f t="shared" ref="J7:J14" si="7">(E7*F7)+(E7*G7)</f>
        <v>0</v>
      </c>
      <c r="K7" s="334"/>
      <c r="L7" s="331"/>
      <c r="M7" s="692"/>
      <c r="N7" s="585">
        <f t="shared" si="0"/>
        <v>0</v>
      </c>
      <c r="O7" s="314">
        <f t="shared" si="1"/>
        <v>0</v>
      </c>
      <c r="P7" s="334"/>
      <c r="Q7" s="326"/>
      <c r="R7" s="692"/>
      <c r="S7" s="585">
        <f t="shared" si="2"/>
        <v>0</v>
      </c>
      <c r="T7" s="314">
        <f t="shared" si="3"/>
        <v>0</v>
      </c>
      <c r="U7" s="334"/>
      <c r="V7" s="326"/>
      <c r="W7" s="692"/>
      <c r="X7" s="585">
        <f t="shared" si="4"/>
        <v>0</v>
      </c>
      <c r="Y7" s="314">
        <f t="shared" si="5"/>
        <v>0</v>
      </c>
    </row>
    <row r="8" spans="1:25" s="87" customFormat="1" x14ac:dyDescent="0.35">
      <c r="A8" s="89" t="s">
        <v>1215</v>
      </c>
      <c r="B8" s="13">
        <v>3141</v>
      </c>
      <c r="C8" s="90" t="s">
        <v>336</v>
      </c>
      <c r="D8" s="158" t="s">
        <v>6</v>
      </c>
      <c r="E8" s="2"/>
      <c r="F8" s="272"/>
      <c r="G8" s="271"/>
      <c r="H8" s="693"/>
      <c r="I8" s="715">
        <f t="shared" si="6"/>
        <v>0</v>
      </c>
      <c r="J8" s="282">
        <f t="shared" si="7"/>
        <v>0</v>
      </c>
      <c r="K8" s="334"/>
      <c r="L8" s="331"/>
      <c r="M8" s="692"/>
      <c r="N8" s="585">
        <f t="shared" si="0"/>
        <v>0</v>
      </c>
      <c r="O8" s="314">
        <f t="shared" si="1"/>
        <v>0</v>
      </c>
      <c r="P8" s="334"/>
      <c r="Q8" s="326"/>
      <c r="R8" s="692"/>
      <c r="S8" s="585">
        <f t="shared" si="2"/>
        <v>0</v>
      </c>
      <c r="T8" s="314">
        <f t="shared" si="3"/>
        <v>0</v>
      </c>
      <c r="U8" s="334"/>
      <c r="V8" s="326"/>
      <c r="W8" s="692"/>
      <c r="X8" s="585">
        <f t="shared" si="4"/>
        <v>0</v>
      </c>
      <c r="Y8" s="314">
        <f t="shared" si="5"/>
        <v>0</v>
      </c>
    </row>
    <row r="9" spans="1:25" s="87" customFormat="1" x14ac:dyDescent="0.35">
      <c r="A9" s="89" t="s">
        <v>1216</v>
      </c>
      <c r="B9" s="13">
        <v>3141</v>
      </c>
      <c r="C9" s="90" t="s">
        <v>768</v>
      </c>
      <c r="D9" s="158" t="s">
        <v>6</v>
      </c>
      <c r="E9" s="2"/>
      <c r="F9" s="272"/>
      <c r="G9" s="271"/>
      <c r="H9" s="693"/>
      <c r="I9" s="715">
        <f t="shared" si="6"/>
        <v>0</v>
      </c>
      <c r="J9" s="282">
        <f t="shared" si="7"/>
        <v>0</v>
      </c>
      <c r="K9" s="334"/>
      <c r="L9" s="331"/>
      <c r="M9" s="692"/>
      <c r="N9" s="585">
        <f t="shared" si="0"/>
        <v>0</v>
      </c>
      <c r="O9" s="314">
        <f t="shared" si="1"/>
        <v>0</v>
      </c>
      <c r="P9" s="334"/>
      <c r="Q9" s="326"/>
      <c r="R9" s="692"/>
      <c r="S9" s="585">
        <f t="shared" si="2"/>
        <v>0</v>
      </c>
      <c r="T9" s="314">
        <f t="shared" si="3"/>
        <v>0</v>
      </c>
      <c r="U9" s="334"/>
      <c r="V9" s="326"/>
      <c r="W9" s="692"/>
      <c r="X9" s="585">
        <f t="shared" si="4"/>
        <v>0</v>
      </c>
      <c r="Y9" s="314">
        <f t="shared" si="5"/>
        <v>0</v>
      </c>
    </row>
    <row r="10" spans="1:25" s="87" customFormat="1" x14ac:dyDescent="0.35">
      <c r="A10" s="89" t="s">
        <v>1217</v>
      </c>
      <c r="B10" s="13">
        <v>3141</v>
      </c>
      <c r="C10" s="90" t="s">
        <v>337</v>
      </c>
      <c r="D10" s="158" t="s">
        <v>6</v>
      </c>
      <c r="E10" s="2"/>
      <c r="F10" s="272"/>
      <c r="G10" s="271"/>
      <c r="H10" s="693"/>
      <c r="I10" s="715">
        <f t="shared" si="6"/>
        <v>0</v>
      </c>
      <c r="J10" s="282">
        <f t="shared" si="7"/>
        <v>0</v>
      </c>
      <c r="K10" s="334"/>
      <c r="L10" s="331"/>
      <c r="M10" s="692"/>
      <c r="N10" s="585">
        <f t="shared" si="0"/>
        <v>0</v>
      </c>
      <c r="O10" s="314">
        <f t="shared" si="1"/>
        <v>0</v>
      </c>
      <c r="P10" s="334"/>
      <c r="Q10" s="326"/>
      <c r="R10" s="692"/>
      <c r="S10" s="585">
        <f t="shared" si="2"/>
        <v>0</v>
      </c>
      <c r="T10" s="314">
        <f t="shared" si="3"/>
        <v>0</v>
      </c>
      <c r="U10" s="334"/>
      <c r="V10" s="326"/>
      <c r="W10" s="692"/>
      <c r="X10" s="585">
        <f t="shared" si="4"/>
        <v>0</v>
      </c>
      <c r="Y10" s="314">
        <f t="shared" si="5"/>
        <v>0</v>
      </c>
    </row>
    <row r="11" spans="1:25" s="87" customFormat="1" x14ac:dyDescent="0.35">
      <c r="A11" s="89" t="s">
        <v>1210</v>
      </c>
      <c r="B11" s="13">
        <v>3141</v>
      </c>
      <c r="C11" s="90" t="s">
        <v>338</v>
      </c>
      <c r="D11" s="158" t="s">
        <v>6</v>
      </c>
      <c r="E11" s="2"/>
      <c r="F11" s="272"/>
      <c r="G11" s="271"/>
      <c r="H11" s="693"/>
      <c r="I11" s="715">
        <f t="shared" si="6"/>
        <v>0</v>
      </c>
      <c r="J11" s="282">
        <f t="shared" si="7"/>
        <v>0</v>
      </c>
      <c r="K11" s="334"/>
      <c r="L11" s="331"/>
      <c r="M11" s="692"/>
      <c r="N11" s="585">
        <f t="shared" si="0"/>
        <v>0</v>
      </c>
      <c r="O11" s="314">
        <f t="shared" si="1"/>
        <v>0</v>
      </c>
      <c r="P11" s="334"/>
      <c r="Q11" s="326"/>
      <c r="R11" s="692"/>
      <c r="S11" s="585">
        <f t="shared" si="2"/>
        <v>0</v>
      </c>
      <c r="T11" s="314">
        <f t="shared" si="3"/>
        <v>0</v>
      </c>
      <c r="U11" s="334"/>
      <c r="V11" s="326"/>
      <c r="W11" s="692"/>
      <c r="X11" s="585">
        <f t="shared" si="4"/>
        <v>0</v>
      </c>
      <c r="Y11" s="314">
        <f t="shared" si="5"/>
        <v>0</v>
      </c>
    </row>
    <row r="12" spans="1:25" s="87" customFormat="1" x14ac:dyDescent="0.35">
      <c r="A12" s="89" t="s">
        <v>1211</v>
      </c>
      <c r="B12" s="13">
        <v>3141</v>
      </c>
      <c r="C12" s="90" t="s">
        <v>339</v>
      </c>
      <c r="D12" s="158" t="s">
        <v>6</v>
      </c>
      <c r="E12" s="2"/>
      <c r="F12" s="272"/>
      <c r="G12" s="271"/>
      <c r="H12" s="693"/>
      <c r="I12" s="715">
        <f t="shared" si="6"/>
        <v>0</v>
      </c>
      <c r="J12" s="282">
        <f t="shared" si="7"/>
        <v>0</v>
      </c>
      <c r="K12" s="334"/>
      <c r="L12" s="331"/>
      <c r="M12" s="692"/>
      <c r="N12" s="585">
        <f t="shared" si="0"/>
        <v>0</v>
      </c>
      <c r="O12" s="314">
        <f t="shared" si="1"/>
        <v>0</v>
      </c>
      <c r="P12" s="334"/>
      <c r="Q12" s="326"/>
      <c r="R12" s="692"/>
      <c r="S12" s="585">
        <f t="shared" si="2"/>
        <v>0</v>
      </c>
      <c r="T12" s="314">
        <f t="shared" si="3"/>
        <v>0</v>
      </c>
      <c r="U12" s="334"/>
      <c r="V12" s="326"/>
      <c r="W12" s="692"/>
      <c r="X12" s="585">
        <f t="shared" si="4"/>
        <v>0</v>
      </c>
      <c r="Y12" s="314">
        <f t="shared" si="5"/>
        <v>0</v>
      </c>
    </row>
    <row r="13" spans="1:25" s="87" customFormat="1" x14ac:dyDescent="0.35">
      <c r="A13" s="89" t="s">
        <v>1212</v>
      </c>
      <c r="B13" s="13">
        <v>3141</v>
      </c>
      <c r="C13" s="90" t="s">
        <v>1207</v>
      </c>
      <c r="D13" s="158" t="s">
        <v>6</v>
      </c>
      <c r="E13" s="2"/>
      <c r="F13" s="272"/>
      <c r="G13" s="271"/>
      <c r="H13" s="693"/>
      <c r="I13" s="715">
        <f t="shared" si="6"/>
        <v>0</v>
      </c>
      <c r="J13" s="282">
        <f t="shared" si="7"/>
        <v>0</v>
      </c>
      <c r="K13" s="334"/>
      <c r="L13" s="331"/>
      <c r="M13" s="692"/>
      <c r="N13" s="585">
        <f t="shared" si="0"/>
        <v>0</v>
      </c>
      <c r="O13" s="314">
        <f t="shared" si="1"/>
        <v>0</v>
      </c>
      <c r="P13" s="334"/>
      <c r="Q13" s="326"/>
      <c r="R13" s="692"/>
      <c r="S13" s="585">
        <f t="shared" si="2"/>
        <v>0</v>
      </c>
      <c r="T13" s="314">
        <f t="shared" si="3"/>
        <v>0</v>
      </c>
      <c r="U13" s="334"/>
      <c r="V13" s="326"/>
      <c r="W13" s="692"/>
      <c r="X13" s="585">
        <f t="shared" si="4"/>
        <v>0</v>
      </c>
      <c r="Y13" s="314">
        <f t="shared" si="5"/>
        <v>0</v>
      </c>
    </row>
    <row r="14" spans="1:25" s="87" customFormat="1" ht="25.5" customHeight="1" x14ac:dyDescent="0.35">
      <c r="A14" s="89" t="s">
        <v>333</v>
      </c>
      <c r="B14" s="13">
        <v>3141</v>
      </c>
      <c r="C14" s="90" t="s">
        <v>1208</v>
      </c>
      <c r="D14" s="158" t="s">
        <v>6</v>
      </c>
      <c r="E14" s="2"/>
      <c r="F14" s="272"/>
      <c r="G14" s="271"/>
      <c r="H14" s="693"/>
      <c r="I14" s="715">
        <f t="shared" si="6"/>
        <v>0</v>
      </c>
      <c r="J14" s="282">
        <f t="shared" si="7"/>
        <v>0</v>
      </c>
      <c r="K14" s="334"/>
      <c r="L14" s="331"/>
      <c r="M14" s="692"/>
      <c r="N14" s="585">
        <f t="shared" si="0"/>
        <v>0</v>
      </c>
      <c r="O14" s="314">
        <f t="shared" si="1"/>
        <v>0</v>
      </c>
      <c r="P14" s="334"/>
      <c r="Q14" s="326"/>
      <c r="R14" s="692"/>
      <c r="S14" s="585">
        <f t="shared" si="2"/>
        <v>0</v>
      </c>
      <c r="T14" s="314">
        <f t="shared" si="3"/>
        <v>0</v>
      </c>
      <c r="U14" s="334"/>
      <c r="V14" s="326"/>
      <c r="W14" s="692"/>
      <c r="X14" s="585">
        <f t="shared" si="4"/>
        <v>0</v>
      </c>
      <c r="Y14" s="314">
        <f t="shared" si="5"/>
        <v>0</v>
      </c>
    </row>
    <row r="15" spans="1:25" s="87" customFormat="1" ht="88" customHeight="1" x14ac:dyDescent="0.35">
      <c r="A15" s="161" t="s">
        <v>340</v>
      </c>
      <c r="B15" s="1236" t="s">
        <v>2202</v>
      </c>
      <c r="C15" s="1236"/>
      <c r="D15" s="152"/>
      <c r="E15" s="162"/>
      <c r="F15" s="272"/>
      <c r="G15" s="269"/>
      <c r="H15" s="693"/>
      <c r="I15" s="693"/>
      <c r="J15" s="656"/>
      <c r="K15" s="334"/>
      <c r="L15" s="324"/>
      <c r="M15" s="692"/>
      <c r="N15" s="692"/>
      <c r="O15" s="312"/>
      <c r="P15" s="334"/>
      <c r="Q15" s="324"/>
      <c r="R15" s="692"/>
      <c r="S15" s="692"/>
      <c r="T15" s="312"/>
      <c r="U15" s="334"/>
      <c r="V15" s="324"/>
      <c r="W15" s="692"/>
      <c r="X15" s="692"/>
      <c r="Y15" s="312"/>
    </row>
    <row r="16" spans="1:25" s="87" customFormat="1" x14ac:dyDescent="0.35">
      <c r="A16" s="162">
        <v>4.2</v>
      </c>
      <c r="B16" s="37"/>
      <c r="C16" s="88" t="s">
        <v>341</v>
      </c>
      <c r="D16" s="151"/>
      <c r="E16" s="56"/>
      <c r="F16" s="272"/>
      <c r="G16" s="269"/>
      <c r="H16" s="693"/>
      <c r="I16" s="693"/>
      <c r="J16" s="656"/>
      <c r="K16" s="396"/>
      <c r="L16" s="397"/>
      <c r="M16" s="590"/>
      <c r="N16" s="590"/>
      <c r="O16" s="313"/>
      <c r="P16" s="335"/>
      <c r="Q16" s="325"/>
      <c r="R16" s="590"/>
      <c r="S16" s="590"/>
      <c r="T16" s="313"/>
      <c r="U16" s="335"/>
      <c r="V16" s="325"/>
      <c r="W16" s="590"/>
      <c r="X16" s="590"/>
      <c r="Y16" s="313"/>
    </row>
    <row r="17" spans="1:25" s="87" customFormat="1" x14ac:dyDescent="0.35">
      <c r="A17" s="89" t="s">
        <v>342</v>
      </c>
      <c r="B17" s="66" t="s">
        <v>343</v>
      </c>
      <c r="C17" s="91" t="s">
        <v>2997</v>
      </c>
      <c r="D17" s="139" t="s">
        <v>21</v>
      </c>
      <c r="E17" s="89"/>
      <c r="F17" s="169"/>
      <c r="G17" s="271"/>
      <c r="H17" s="274">
        <f t="shared" ref="H17:H28" si="8">F17*E17</f>
        <v>0</v>
      </c>
      <c r="I17" s="715">
        <f t="shared" ref="I17:I28" si="9">E17*G17</f>
        <v>0</v>
      </c>
      <c r="J17" s="282">
        <f t="shared" ref="J17:J28" si="10">(E17*F17)+(E17*G17)</f>
        <v>0</v>
      </c>
      <c r="K17" s="337"/>
      <c r="L17" s="331"/>
      <c r="M17" s="585">
        <f t="shared" ref="M17:M22" si="11">K17*F17</f>
        <v>0</v>
      </c>
      <c r="N17" s="585">
        <f t="shared" ref="N17:N22" si="12">L17*G17</f>
        <v>0</v>
      </c>
      <c r="O17" s="314">
        <f t="shared" ref="O17:O22" si="13">SUM(K17*F17)+(L17*G17)</f>
        <v>0</v>
      </c>
      <c r="P17" s="336"/>
      <c r="Q17" s="326"/>
      <c r="R17" s="585">
        <f t="shared" ref="R17:R22" si="14">P17*F17</f>
        <v>0</v>
      </c>
      <c r="S17" s="585">
        <f t="shared" ref="S17:S22" si="15">Q17*G17</f>
        <v>0</v>
      </c>
      <c r="T17" s="314">
        <f t="shared" ref="T17:T22" si="16">SUM(P17*F17)+(Q17*G17)</f>
        <v>0</v>
      </c>
      <c r="U17" s="336"/>
      <c r="V17" s="326"/>
      <c r="W17" s="585">
        <f t="shared" ref="W17:W22" si="17">U17*F17</f>
        <v>0</v>
      </c>
      <c r="X17" s="585">
        <f t="shared" ref="X17:X22" si="18">V17*G17</f>
        <v>0</v>
      </c>
      <c r="Y17" s="314">
        <f t="shared" ref="Y17:Y22" si="19">SUM(U17*F17)+(V17*G17)</f>
        <v>0</v>
      </c>
    </row>
    <row r="18" spans="1:25" s="87" customFormat="1" x14ac:dyDescent="0.35">
      <c r="A18" s="89" t="s">
        <v>344</v>
      </c>
      <c r="B18" s="66" t="s">
        <v>345</v>
      </c>
      <c r="C18" s="91" t="s">
        <v>2996</v>
      </c>
      <c r="D18" s="139" t="s">
        <v>21</v>
      </c>
      <c r="E18" s="89"/>
      <c r="F18" s="169"/>
      <c r="G18" s="271"/>
      <c r="H18" s="274">
        <f t="shared" si="8"/>
        <v>0</v>
      </c>
      <c r="I18" s="715">
        <f t="shared" si="9"/>
        <v>0</v>
      </c>
      <c r="J18" s="282">
        <f t="shared" si="10"/>
        <v>0</v>
      </c>
      <c r="K18" s="337"/>
      <c r="L18" s="331"/>
      <c r="M18" s="585">
        <f t="shared" si="11"/>
        <v>0</v>
      </c>
      <c r="N18" s="585">
        <f t="shared" si="12"/>
        <v>0</v>
      </c>
      <c r="O18" s="314">
        <f t="shared" si="13"/>
        <v>0</v>
      </c>
      <c r="P18" s="336"/>
      <c r="Q18" s="326"/>
      <c r="R18" s="585">
        <f t="shared" si="14"/>
        <v>0</v>
      </c>
      <c r="S18" s="585">
        <f t="shared" si="15"/>
        <v>0</v>
      </c>
      <c r="T18" s="314">
        <f t="shared" si="16"/>
        <v>0</v>
      </c>
      <c r="U18" s="336"/>
      <c r="V18" s="326"/>
      <c r="W18" s="585">
        <f t="shared" si="17"/>
        <v>0</v>
      </c>
      <c r="X18" s="585">
        <f t="shared" si="18"/>
        <v>0</v>
      </c>
      <c r="Y18" s="314">
        <f t="shared" si="19"/>
        <v>0</v>
      </c>
    </row>
    <row r="19" spans="1:25" s="87" customFormat="1" x14ac:dyDescent="0.35">
      <c r="A19" s="89" t="s">
        <v>346</v>
      </c>
      <c r="B19" s="66" t="s">
        <v>347</v>
      </c>
      <c r="C19" s="91" t="s">
        <v>348</v>
      </c>
      <c r="D19" s="139" t="s">
        <v>21</v>
      </c>
      <c r="E19" s="89"/>
      <c r="F19" s="169"/>
      <c r="G19" s="271"/>
      <c r="H19" s="274">
        <f t="shared" si="8"/>
        <v>0</v>
      </c>
      <c r="I19" s="715">
        <f t="shared" si="9"/>
        <v>0</v>
      </c>
      <c r="J19" s="282">
        <f t="shared" si="10"/>
        <v>0</v>
      </c>
      <c r="K19" s="337"/>
      <c r="L19" s="331"/>
      <c r="M19" s="585">
        <f t="shared" si="11"/>
        <v>0</v>
      </c>
      <c r="N19" s="585">
        <f t="shared" si="12"/>
        <v>0</v>
      </c>
      <c r="O19" s="314">
        <f t="shared" si="13"/>
        <v>0</v>
      </c>
      <c r="P19" s="336"/>
      <c r="Q19" s="326"/>
      <c r="R19" s="585">
        <f t="shared" si="14"/>
        <v>0</v>
      </c>
      <c r="S19" s="585">
        <f t="shared" si="15"/>
        <v>0</v>
      </c>
      <c r="T19" s="314">
        <f t="shared" si="16"/>
        <v>0</v>
      </c>
      <c r="U19" s="336"/>
      <c r="V19" s="326"/>
      <c r="W19" s="585">
        <f t="shared" si="17"/>
        <v>0</v>
      </c>
      <c r="X19" s="585">
        <f t="shared" si="18"/>
        <v>0</v>
      </c>
      <c r="Y19" s="314">
        <f t="shared" si="19"/>
        <v>0</v>
      </c>
    </row>
    <row r="20" spans="1:25" s="87" customFormat="1" x14ac:dyDescent="0.35">
      <c r="A20" s="89" t="s">
        <v>349</v>
      </c>
      <c r="B20" s="66" t="s">
        <v>350</v>
      </c>
      <c r="C20" s="91" t="s">
        <v>351</v>
      </c>
      <c r="D20" s="139" t="s">
        <v>21</v>
      </c>
      <c r="E20" s="89"/>
      <c r="F20" s="169"/>
      <c r="G20" s="271"/>
      <c r="H20" s="274">
        <f t="shared" si="8"/>
        <v>0</v>
      </c>
      <c r="I20" s="715">
        <f t="shared" si="9"/>
        <v>0</v>
      </c>
      <c r="J20" s="282">
        <f t="shared" si="10"/>
        <v>0</v>
      </c>
      <c r="K20" s="337"/>
      <c r="L20" s="331"/>
      <c r="M20" s="585">
        <f t="shared" si="11"/>
        <v>0</v>
      </c>
      <c r="N20" s="585">
        <f t="shared" si="12"/>
        <v>0</v>
      </c>
      <c r="O20" s="314">
        <f t="shared" si="13"/>
        <v>0</v>
      </c>
      <c r="P20" s="336"/>
      <c r="Q20" s="326"/>
      <c r="R20" s="585">
        <f t="shared" si="14"/>
        <v>0</v>
      </c>
      <c r="S20" s="585">
        <f t="shared" si="15"/>
        <v>0</v>
      </c>
      <c r="T20" s="314">
        <f t="shared" si="16"/>
        <v>0</v>
      </c>
      <c r="U20" s="336"/>
      <c r="V20" s="326"/>
      <c r="W20" s="585">
        <f t="shared" si="17"/>
        <v>0</v>
      </c>
      <c r="X20" s="585">
        <f t="shared" si="18"/>
        <v>0</v>
      </c>
      <c r="Y20" s="314">
        <f t="shared" si="19"/>
        <v>0</v>
      </c>
    </row>
    <row r="21" spans="1:25" s="87" customFormat="1" ht="23" customHeight="1" x14ac:dyDescent="0.35">
      <c r="A21" s="89" t="s">
        <v>352</v>
      </c>
      <c r="B21" s="66" t="s">
        <v>353</v>
      </c>
      <c r="C21" s="91" t="s">
        <v>354</v>
      </c>
      <c r="D21" s="139" t="s">
        <v>21</v>
      </c>
      <c r="E21" s="89"/>
      <c r="F21" s="169"/>
      <c r="G21" s="271"/>
      <c r="H21" s="274">
        <f t="shared" si="8"/>
        <v>0</v>
      </c>
      <c r="I21" s="715">
        <f t="shared" si="9"/>
        <v>0</v>
      </c>
      <c r="J21" s="282">
        <f t="shared" si="10"/>
        <v>0</v>
      </c>
      <c r="K21" s="337"/>
      <c r="L21" s="331"/>
      <c r="M21" s="585">
        <f t="shared" si="11"/>
        <v>0</v>
      </c>
      <c r="N21" s="585">
        <f t="shared" si="12"/>
        <v>0</v>
      </c>
      <c r="O21" s="314">
        <f t="shared" si="13"/>
        <v>0</v>
      </c>
      <c r="P21" s="336"/>
      <c r="Q21" s="326"/>
      <c r="R21" s="585">
        <f t="shared" si="14"/>
        <v>0</v>
      </c>
      <c r="S21" s="585">
        <f t="shared" si="15"/>
        <v>0</v>
      </c>
      <c r="T21" s="314">
        <f t="shared" si="16"/>
        <v>0</v>
      </c>
      <c r="U21" s="336"/>
      <c r="V21" s="326"/>
      <c r="W21" s="585">
        <f t="shared" si="17"/>
        <v>0</v>
      </c>
      <c r="X21" s="585">
        <f t="shared" si="18"/>
        <v>0</v>
      </c>
      <c r="Y21" s="314">
        <f t="shared" si="19"/>
        <v>0</v>
      </c>
    </row>
    <row r="22" spans="1:25" s="87" customFormat="1" ht="21.5" customHeight="1" x14ac:dyDescent="0.35">
      <c r="A22" s="89" t="s">
        <v>355</v>
      </c>
      <c r="B22" s="66" t="s">
        <v>356</v>
      </c>
      <c r="C22" s="91" t="s">
        <v>357</v>
      </c>
      <c r="D22" s="139" t="s">
        <v>21</v>
      </c>
      <c r="E22" s="89"/>
      <c r="F22" s="169"/>
      <c r="G22" s="271"/>
      <c r="H22" s="274">
        <f t="shared" si="8"/>
        <v>0</v>
      </c>
      <c r="I22" s="715">
        <f t="shared" si="9"/>
        <v>0</v>
      </c>
      <c r="J22" s="282">
        <f t="shared" si="10"/>
        <v>0</v>
      </c>
      <c r="K22" s="337"/>
      <c r="L22" s="331"/>
      <c r="M22" s="585">
        <f t="shared" si="11"/>
        <v>0</v>
      </c>
      <c r="N22" s="585">
        <f t="shared" si="12"/>
        <v>0</v>
      </c>
      <c r="O22" s="314">
        <f t="shared" si="13"/>
        <v>0</v>
      </c>
      <c r="P22" s="336"/>
      <c r="Q22" s="326"/>
      <c r="R22" s="585">
        <f t="shared" si="14"/>
        <v>0</v>
      </c>
      <c r="S22" s="585">
        <f t="shared" si="15"/>
        <v>0</v>
      </c>
      <c r="T22" s="314">
        <f t="shared" si="16"/>
        <v>0</v>
      </c>
      <c r="U22" s="336"/>
      <c r="V22" s="326"/>
      <c r="W22" s="585">
        <f t="shared" si="17"/>
        <v>0</v>
      </c>
      <c r="X22" s="585">
        <f t="shared" si="18"/>
        <v>0</v>
      </c>
      <c r="Y22" s="314">
        <f t="shared" si="19"/>
        <v>0</v>
      </c>
    </row>
    <row r="23" spans="1:25" s="87" customFormat="1" x14ac:dyDescent="0.35">
      <c r="A23" s="89" t="s">
        <v>3133</v>
      </c>
      <c r="B23" s="66" t="s">
        <v>358</v>
      </c>
      <c r="C23" s="91" t="s">
        <v>359</v>
      </c>
      <c r="D23" s="139" t="s">
        <v>21</v>
      </c>
      <c r="E23" s="89"/>
      <c r="F23" s="169"/>
      <c r="G23" s="271"/>
      <c r="H23" s="274">
        <f t="shared" si="8"/>
        <v>0</v>
      </c>
      <c r="I23" s="715">
        <f t="shared" si="9"/>
        <v>0</v>
      </c>
      <c r="J23" s="282">
        <f t="shared" si="10"/>
        <v>0</v>
      </c>
      <c r="K23" s="337"/>
      <c r="L23" s="331"/>
      <c r="M23" s="585">
        <f t="shared" ref="M23" si="20">K23*F23</f>
        <v>0</v>
      </c>
      <c r="N23" s="585">
        <f t="shared" si="0"/>
        <v>0</v>
      </c>
      <c r="O23" s="314">
        <f t="shared" si="1"/>
        <v>0</v>
      </c>
      <c r="P23" s="336"/>
      <c r="Q23" s="326"/>
      <c r="R23" s="585">
        <f t="shared" ref="R23" si="21">P23*F23</f>
        <v>0</v>
      </c>
      <c r="S23" s="585">
        <f t="shared" si="2"/>
        <v>0</v>
      </c>
      <c r="T23" s="314">
        <f t="shared" si="3"/>
        <v>0</v>
      </c>
      <c r="U23" s="336"/>
      <c r="V23" s="326"/>
      <c r="W23" s="585">
        <f t="shared" ref="W23" si="22">U23*F23</f>
        <v>0</v>
      </c>
      <c r="X23" s="585">
        <f t="shared" si="4"/>
        <v>0</v>
      </c>
      <c r="Y23" s="314">
        <f t="shared" si="5"/>
        <v>0</v>
      </c>
    </row>
    <row r="24" spans="1:25" s="87" customFormat="1" x14ac:dyDescent="0.35">
      <c r="A24" s="89" t="s">
        <v>3134</v>
      </c>
      <c r="B24" s="66" t="s">
        <v>360</v>
      </c>
      <c r="C24" s="91" t="s">
        <v>361</v>
      </c>
      <c r="D24" s="139" t="s">
        <v>21</v>
      </c>
      <c r="E24" s="89"/>
      <c r="F24" s="169"/>
      <c r="G24" s="271"/>
      <c r="H24" s="274">
        <f t="shared" si="8"/>
        <v>0</v>
      </c>
      <c r="I24" s="715">
        <f t="shared" si="9"/>
        <v>0</v>
      </c>
      <c r="J24" s="282">
        <f t="shared" si="10"/>
        <v>0</v>
      </c>
      <c r="K24" s="337"/>
      <c r="L24" s="331"/>
      <c r="M24" s="585">
        <f t="shared" ref="M24:M87" si="23">K24*F24</f>
        <v>0</v>
      </c>
      <c r="N24" s="585">
        <f t="shared" ref="N24:N87" si="24">L24*G24</f>
        <v>0</v>
      </c>
      <c r="O24" s="314">
        <f t="shared" ref="O24:O87" si="25">SUM(K24*F24)+(L24*G24)</f>
        <v>0</v>
      </c>
      <c r="P24" s="336"/>
      <c r="Q24" s="326"/>
      <c r="R24" s="585">
        <f t="shared" ref="R24:R87" si="26">P24*F24</f>
        <v>0</v>
      </c>
      <c r="S24" s="585">
        <f t="shared" ref="S24:S87" si="27">Q24*G24</f>
        <v>0</v>
      </c>
      <c r="T24" s="314">
        <f t="shared" ref="T24:T87" si="28">SUM(P24*F24)+(Q24*G24)</f>
        <v>0</v>
      </c>
      <c r="U24" s="336"/>
      <c r="V24" s="326"/>
      <c r="W24" s="585">
        <f t="shared" ref="W24:W87" si="29">U24*F24</f>
        <v>0</v>
      </c>
      <c r="X24" s="585">
        <f t="shared" ref="X24:X87" si="30">V24*G24</f>
        <v>0</v>
      </c>
      <c r="Y24" s="314">
        <f t="shared" ref="Y24:Y87" si="31">SUM(U24*F24)+(V24*G24)</f>
        <v>0</v>
      </c>
    </row>
    <row r="25" spans="1:25" s="87" customFormat="1" ht="31" x14ac:dyDescent="0.35">
      <c r="A25" s="89" t="s">
        <v>3135</v>
      </c>
      <c r="B25" s="66" t="s">
        <v>362</v>
      </c>
      <c r="C25" s="91" t="s">
        <v>363</v>
      </c>
      <c r="D25" s="139" t="s">
        <v>21</v>
      </c>
      <c r="E25" s="89"/>
      <c r="F25" s="169"/>
      <c r="G25" s="271"/>
      <c r="H25" s="274">
        <f t="shared" si="8"/>
        <v>0</v>
      </c>
      <c r="I25" s="715">
        <f t="shared" si="9"/>
        <v>0</v>
      </c>
      <c r="J25" s="282">
        <f t="shared" si="10"/>
        <v>0</v>
      </c>
      <c r="K25" s="337"/>
      <c r="L25" s="331"/>
      <c r="M25" s="585">
        <f t="shared" si="23"/>
        <v>0</v>
      </c>
      <c r="N25" s="585">
        <f t="shared" si="24"/>
        <v>0</v>
      </c>
      <c r="O25" s="314">
        <f t="shared" si="25"/>
        <v>0</v>
      </c>
      <c r="P25" s="336"/>
      <c r="Q25" s="326"/>
      <c r="R25" s="585">
        <f t="shared" si="26"/>
        <v>0</v>
      </c>
      <c r="S25" s="585">
        <f t="shared" si="27"/>
        <v>0</v>
      </c>
      <c r="T25" s="314">
        <f t="shared" si="28"/>
        <v>0</v>
      </c>
      <c r="U25" s="336"/>
      <c r="V25" s="326"/>
      <c r="W25" s="585">
        <f t="shared" si="29"/>
        <v>0</v>
      </c>
      <c r="X25" s="585">
        <f t="shared" si="30"/>
        <v>0</v>
      </c>
      <c r="Y25" s="314">
        <f t="shared" si="31"/>
        <v>0</v>
      </c>
    </row>
    <row r="26" spans="1:25" s="87" customFormat="1" x14ac:dyDescent="0.35">
      <c r="A26" s="89" t="s">
        <v>3136</v>
      </c>
      <c r="B26" s="66" t="s">
        <v>364</v>
      </c>
      <c r="C26" s="91" t="s">
        <v>365</v>
      </c>
      <c r="D26" s="139" t="s">
        <v>21</v>
      </c>
      <c r="E26" s="89"/>
      <c r="F26" s="169"/>
      <c r="G26" s="271"/>
      <c r="H26" s="274">
        <f t="shared" si="8"/>
        <v>0</v>
      </c>
      <c r="I26" s="715">
        <f t="shared" si="9"/>
        <v>0</v>
      </c>
      <c r="J26" s="282">
        <f t="shared" si="10"/>
        <v>0</v>
      </c>
      <c r="K26" s="337"/>
      <c r="L26" s="331"/>
      <c r="M26" s="585">
        <f t="shared" si="23"/>
        <v>0</v>
      </c>
      <c r="N26" s="585">
        <f t="shared" si="24"/>
        <v>0</v>
      </c>
      <c r="O26" s="314">
        <f t="shared" si="25"/>
        <v>0</v>
      </c>
      <c r="P26" s="336"/>
      <c r="Q26" s="326"/>
      <c r="R26" s="585">
        <f t="shared" si="26"/>
        <v>0</v>
      </c>
      <c r="S26" s="585">
        <f t="shared" si="27"/>
        <v>0</v>
      </c>
      <c r="T26" s="314">
        <f t="shared" si="28"/>
        <v>0</v>
      </c>
      <c r="U26" s="336"/>
      <c r="V26" s="326"/>
      <c r="W26" s="585">
        <f t="shared" si="29"/>
        <v>0</v>
      </c>
      <c r="X26" s="585">
        <f t="shared" si="30"/>
        <v>0</v>
      </c>
      <c r="Y26" s="314">
        <f t="shared" si="31"/>
        <v>0</v>
      </c>
    </row>
    <row r="27" spans="1:25" s="87" customFormat="1" x14ac:dyDescent="0.35">
      <c r="A27" s="89" t="s">
        <v>366</v>
      </c>
      <c r="B27" s="66" t="s">
        <v>367</v>
      </c>
      <c r="C27" s="91" t="s">
        <v>368</v>
      </c>
      <c r="D27" s="139" t="s">
        <v>21</v>
      </c>
      <c r="E27" s="89"/>
      <c r="F27" s="169"/>
      <c r="G27" s="271"/>
      <c r="H27" s="274">
        <f t="shared" si="8"/>
        <v>0</v>
      </c>
      <c r="I27" s="715">
        <f t="shared" si="9"/>
        <v>0</v>
      </c>
      <c r="J27" s="282">
        <f t="shared" si="10"/>
        <v>0</v>
      </c>
      <c r="K27" s="337"/>
      <c r="L27" s="331"/>
      <c r="M27" s="585">
        <f t="shared" si="23"/>
        <v>0</v>
      </c>
      <c r="N27" s="585">
        <f t="shared" si="24"/>
        <v>0</v>
      </c>
      <c r="O27" s="314">
        <f t="shared" si="25"/>
        <v>0</v>
      </c>
      <c r="P27" s="336"/>
      <c r="Q27" s="326"/>
      <c r="R27" s="585">
        <f t="shared" si="26"/>
        <v>0</v>
      </c>
      <c r="S27" s="585">
        <f t="shared" si="27"/>
        <v>0</v>
      </c>
      <c r="T27" s="314">
        <f t="shared" si="28"/>
        <v>0</v>
      </c>
      <c r="U27" s="336"/>
      <c r="V27" s="326"/>
      <c r="W27" s="585">
        <f t="shared" si="29"/>
        <v>0</v>
      </c>
      <c r="X27" s="585">
        <f t="shared" si="30"/>
        <v>0</v>
      </c>
      <c r="Y27" s="314">
        <f t="shared" si="31"/>
        <v>0</v>
      </c>
    </row>
    <row r="28" spans="1:25" s="87" customFormat="1" x14ac:dyDescent="0.35">
      <c r="A28" s="89" t="s">
        <v>369</v>
      </c>
      <c r="B28" s="66" t="s">
        <v>370</v>
      </c>
      <c r="C28" s="91" t="s">
        <v>371</v>
      </c>
      <c r="D28" s="139" t="s">
        <v>21</v>
      </c>
      <c r="E28" s="89"/>
      <c r="F28" s="169"/>
      <c r="G28" s="271"/>
      <c r="H28" s="274">
        <f t="shared" si="8"/>
        <v>0</v>
      </c>
      <c r="I28" s="715">
        <f t="shared" si="9"/>
        <v>0</v>
      </c>
      <c r="J28" s="282">
        <f t="shared" si="10"/>
        <v>0</v>
      </c>
      <c r="K28" s="337"/>
      <c r="L28" s="331"/>
      <c r="M28" s="585">
        <f t="shared" si="23"/>
        <v>0</v>
      </c>
      <c r="N28" s="585">
        <f t="shared" si="24"/>
        <v>0</v>
      </c>
      <c r="O28" s="314">
        <f t="shared" si="25"/>
        <v>0</v>
      </c>
      <c r="P28" s="336"/>
      <c r="Q28" s="326"/>
      <c r="R28" s="585">
        <f t="shared" si="26"/>
        <v>0</v>
      </c>
      <c r="S28" s="585">
        <f t="shared" si="27"/>
        <v>0</v>
      </c>
      <c r="T28" s="314">
        <f t="shared" si="28"/>
        <v>0</v>
      </c>
      <c r="U28" s="336"/>
      <c r="V28" s="326"/>
      <c r="W28" s="585">
        <f t="shared" si="29"/>
        <v>0</v>
      </c>
      <c r="X28" s="585">
        <f t="shared" si="30"/>
        <v>0</v>
      </c>
      <c r="Y28" s="314">
        <f t="shared" si="31"/>
        <v>0</v>
      </c>
    </row>
    <row r="29" spans="1:25" s="87" customFormat="1" x14ac:dyDescent="0.35">
      <c r="A29" s="162" t="s">
        <v>372</v>
      </c>
      <c r="B29" s="37"/>
      <c r="C29" s="88" t="s">
        <v>373</v>
      </c>
      <c r="D29" s="401"/>
      <c r="E29" s="402"/>
      <c r="F29" s="269"/>
      <c r="G29" s="269"/>
      <c r="H29" s="693"/>
      <c r="I29" s="693"/>
      <c r="J29" s="656"/>
      <c r="K29" s="396"/>
      <c r="L29" s="397"/>
      <c r="M29" s="590"/>
      <c r="N29" s="590"/>
      <c r="O29" s="313"/>
      <c r="P29" s="335"/>
      <c r="Q29" s="325"/>
      <c r="R29" s="590"/>
      <c r="S29" s="590"/>
      <c r="T29" s="313"/>
      <c r="U29" s="335"/>
      <c r="V29" s="325"/>
      <c r="W29" s="590"/>
      <c r="X29" s="590"/>
      <c r="Y29" s="313"/>
    </row>
    <row r="30" spans="1:25" s="87" customFormat="1" x14ac:dyDescent="0.35">
      <c r="A30" s="51" t="s">
        <v>374</v>
      </c>
      <c r="B30" s="66" t="s">
        <v>375</v>
      </c>
      <c r="C30" s="91" t="s">
        <v>376</v>
      </c>
      <c r="D30" s="139" t="s">
        <v>21</v>
      </c>
      <c r="E30" s="89"/>
      <c r="F30" s="169"/>
      <c r="G30" s="271"/>
      <c r="H30" s="274">
        <f t="shared" ref="H30:H41" si="32">F30*E30</f>
        <v>0</v>
      </c>
      <c r="I30" s="715">
        <f t="shared" ref="I30:I41" si="33">E30*G30</f>
        <v>0</v>
      </c>
      <c r="J30" s="282">
        <f t="shared" ref="J30:J41" si="34">(E30*F30)+(E30*G30)</f>
        <v>0</v>
      </c>
      <c r="K30" s="337"/>
      <c r="L30" s="331"/>
      <c r="M30" s="585">
        <f t="shared" si="23"/>
        <v>0</v>
      </c>
      <c r="N30" s="585">
        <f t="shared" si="24"/>
        <v>0</v>
      </c>
      <c r="O30" s="314">
        <f t="shared" si="25"/>
        <v>0</v>
      </c>
      <c r="P30" s="336"/>
      <c r="Q30" s="326"/>
      <c r="R30" s="585">
        <f t="shared" si="26"/>
        <v>0</v>
      </c>
      <c r="S30" s="585">
        <f t="shared" si="27"/>
        <v>0</v>
      </c>
      <c r="T30" s="314">
        <f t="shared" si="28"/>
        <v>0</v>
      </c>
      <c r="U30" s="336"/>
      <c r="V30" s="326"/>
      <c r="W30" s="585">
        <f t="shared" si="29"/>
        <v>0</v>
      </c>
      <c r="X30" s="585">
        <f t="shared" si="30"/>
        <v>0</v>
      </c>
      <c r="Y30" s="314">
        <f t="shared" si="31"/>
        <v>0</v>
      </c>
    </row>
    <row r="31" spans="1:25" s="87" customFormat="1" x14ac:dyDescent="0.35">
      <c r="A31" s="51" t="s">
        <v>377</v>
      </c>
      <c r="B31" s="66" t="s">
        <v>378</v>
      </c>
      <c r="C31" s="91" t="s">
        <v>379</v>
      </c>
      <c r="D31" s="139" t="s">
        <v>21</v>
      </c>
      <c r="E31" s="89"/>
      <c r="F31" s="169"/>
      <c r="G31" s="271"/>
      <c r="H31" s="274">
        <f t="shared" si="32"/>
        <v>0</v>
      </c>
      <c r="I31" s="715">
        <f t="shared" si="33"/>
        <v>0</v>
      </c>
      <c r="J31" s="282">
        <f t="shared" si="34"/>
        <v>0</v>
      </c>
      <c r="K31" s="337"/>
      <c r="L31" s="331"/>
      <c r="M31" s="585">
        <f t="shared" si="23"/>
        <v>0</v>
      </c>
      <c r="N31" s="585">
        <f t="shared" si="24"/>
        <v>0</v>
      </c>
      <c r="O31" s="314">
        <f t="shared" si="25"/>
        <v>0</v>
      </c>
      <c r="P31" s="336"/>
      <c r="Q31" s="326"/>
      <c r="R31" s="585">
        <f t="shared" si="26"/>
        <v>0</v>
      </c>
      <c r="S31" s="585">
        <f t="shared" si="27"/>
        <v>0</v>
      </c>
      <c r="T31" s="314">
        <f t="shared" si="28"/>
        <v>0</v>
      </c>
      <c r="U31" s="336"/>
      <c r="V31" s="326"/>
      <c r="W31" s="585">
        <f t="shared" si="29"/>
        <v>0</v>
      </c>
      <c r="X31" s="585">
        <f t="shared" si="30"/>
        <v>0</v>
      </c>
      <c r="Y31" s="314">
        <f t="shared" si="31"/>
        <v>0</v>
      </c>
    </row>
    <row r="32" spans="1:25" s="87" customFormat="1" x14ac:dyDescent="0.35">
      <c r="A32" s="51" t="s">
        <v>380</v>
      </c>
      <c r="B32" s="66" t="s">
        <v>381</v>
      </c>
      <c r="C32" s="91" t="s">
        <v>382</v>
      </c>
      <c r="D32" s="139" t="s">
        <v>21</v>
      </c>
      <c r="E32" s="89"/>
      <c r="F32" s="169"/>
      <c r="G32" s="271"/>
      <c r="H32" s="274">
        <f t="shared" si="32"/>
        <v>0</v>
      </c>
      <c r="I32" s="715">
        <f t="shared" si="33"/>
        <v>0</v>
      </c>
      <c r="J32" s="282">
        <f t="shared" si="34"/>
        <v>0</v>
      </c>
      <c r="K32" s="337"/>
      <c r="L32" s="331"/>
      <c r="M32" s="585">
        <f t="shared" si="23"/>
        <v>0</v>
      </c>
      <c r="N32" s="585">
        <f t="shared" si="24"/>
        <v>0</v>
      </c>
      <c r="O32" s="314">
        <f t="shared" si="25"/>
        <v>0</v>
      </c>
      <c r="P32" s="336"/>
      <c r="Q32" s="326"/>
      <c r="R32" s="585">
        <f t="shared" si="26"/>
        <v>0</v>
      </c>
      <c r="S32" s="585">
        <f t="shared" si="27"/>
        <v>0</v>
      </c>
      <c r="T32" s="314">
        <f t="shared" si="28"/>
        <v>0</v>
      </c>
      <c r="U32" s="336"/>
      <c r="V32" s="326"/>
      <c r="W32" s="585">
        <f t="shared" si="29"/>
        <v>0</v>
      </c>
      <c r="X32" s="585">
        <f t="shared" si="30"/>
        <v>0</v>
      </c>
      <c r="Y32" s="314">
        <f t="shared" si="31"/>
        <v>0</v>
      </c>
    </row>
    <row r="33" spans="1:25" s="87" customFormat="1" x14ac:dyDescent="0.35">
      <c r="A33" s="51" t="s">
        <v>383</v>
      </c>
      <c r="B33" s="66" t="s">
        <v>384</v>
      </c>
      <c r="C33" s="91" t="s">
        <v>385</v>
      </c>
      <c r="D33" s="139" t="s">
        <v>21</v>
      </c>
      <c r="E33" s="89"/>
      <c r="F33" s="169"/>
      <c r="G33" s="271"/>
      <c r="H33" s="274">
        <f t="shared" si="32"/>
        <v>0</v>
      </c>
      <c r="I33" s="715">
        <f t="shared" si="33"/>
        <v>0</v>
      </c>
      <c r="J33" s="282">
        <f t="shared" si="34"/>
        <v>0</v>
      </c>
      <c r="K33" s="337"/>
      <c r="L33" s="331"/>
      <c r="M33" s="585">
        <f t="shared" si="23"/>
        <v>0</v>
      </c>
      <c r="N33" s="585">
        <f t="shared" si="24"/>
        <v>0</v>
      </c>
      <c r="O33" s="314">
        <f t="shared" si="25"/>
        <v>0</v>
      </c>
      <c r="P33" s="336"/>
      <c r="Q33" s="326"/>
      <c r="R33" s="585">
        <f t="shared" si="26"/>
        <v>0</v>
      </c>
      <c r="S33" s="585">
        <f t="shared" si="27"/>
        <v>0</v>
      </c>
      <c r="T33" s="314">
        <f t="shared" si="28"/>
        <v>0</v>
      </c>
      <c r="U33" s="336"/>
      <c r="V33" s="326"/>
      <c r="W33" s="585">
        <f t="shared" si="29"/>
        <v>0</v>
      </c>
      <c r="X33" s="585">
        <f t="shared" si="30"/>
        <v>0</v>
      </c>
      <c r="Y33" s="314">
        <f t="shared" si="31"/>
        <v>0</v>
      </c>
    </row>
    <row r="34" spans="1:25" s="87" customFormat="1" ht="31" x14ac:dyDescent="0.35">
      <c r="A34" s="51" t="s">
        <v>386</v>
      </c>
      <c r="B34" s="66" t="s">
        <v>387</v>
      </c>
      <c r="C34" s="91" t="s">
        <v>388</v>
      </c>
      <c r="D34" s="139" t="s">
        <v>21</v>
      </c>
      <c r="E34" s="89"/>
      <c r="F34" s="169"/>
      <c r="G34" s="271"/>
      <c r="H34" s="274">
        <f t="shared" si="32"/>
        <v>0</v>
      </c>
      <c r="I34" s="715">
        <f t="shared" si="33"/>
        <v>0</v>
      </c>
      <c r="J34" s="282">
        <f t="shared" si="34"/>
        <v>0</v>
      </c>
      <c r="K34" s="337"/>
      <c r="L34" s="331"/>
      <c r="M34" s="585">
        <f t="shared" si="23"/>
        <v>0</v>
      </c>
      <c r="N34" s="585">
        <f t="shared" si="24"/>
        <v>0</v>
      </c>
      <c r="O34" s="314">
        <f t="shared" si="25"/>
        <v>0</v>
      </c>
      <c r="P34" s="336"/>
      <c r="Q34" s="326"/>
      <c r="R34" s="585">
        <f t="shared" si="26"/>
        <v>0</v>
      </c>
      <c r="S34" s="585">
        <f t="shared" si="27"/>
        <v>0</v>
      </c>
      <c r="T34" s="314">
        <f t="shared" si="28"/>
        <v>0</v>
      </c>
      <c r="U34" s="336"/>
      <c r="V34" s="326"/>
      <c r="W34" s="585">
        <f t="shared" si="29"/>
        <v>0</v>
      </c>
      <c r="X34" s="585">
        <f t="shared" si="30"/>
        <v>0</v>
      </c>
      <c r="Y34" s="314">
        <f t="shared" si="31"/>
        <v>0</v>
      </c>
    </row>
    <row r="35" spans="1:25" s="87" customFormat="1" ht="31" x14ac:dyDescent="0.35">
      <c r="A35" s="51" t="s">
        <v>389</v>
      </c>
      <c r="B35" s="66" t="s">
        <v>390</v>
      </c>
      <c r="C35" s="91" t="s">
        <v>391</v>
      </c>
      <c r="D35" s="139" t="s">
        <v>21</v>
      </c>
      <c r="E35" s="89"/>
      <c r="F35" s="169"/>
      <c r="G35" s="271"/>
      <c r="H35" s="274">
        <f t="shared" si="32"/>
        <v>0</v>
      </c>
      <c r="I35" s="715">
        <f t="shared" si="33"/>
        <v>0</v>
      </c>
      <c r="J35" s="282">
        <f t="shared" si="34"/>
        <v>0</v>
      </c>
      <c r="K35" s="337"/>
      <c r="L35" s="331"/>
      <c r="M35" s="585">
        <f t="shared" si="23"/>
        <v>0</v>
      </c>
      <c r="N35" s="585">
        <f t="shared" si="24"/>
        <v>0</v>
      </c>
      <c r="O35" s="314">
        <f t="shared" si="25"/>
        <v>0</v>
      </c>
      <c r="P35" s="336"/>
      <c r="Q35" s="326"/>
      <c r="R35" s="585">
        <f t="shared" si="26"/>
        <v>0</v>
      </c>
      <c r="S35" s="585">
        <f t="shared" si="27"/>
        <v>0</v>
      </c>
      <c r="T35" s="314">
        <f t="shared" si="28"/>
        <v>0</v>
      </c>
      <c r="U35" s="336"/>
      <c r="V35" s="326"/>
      <c r="W35" s="585">
        <f t="shared" si="29"/>
        <v>0</v>
      </c>
      <c r="X35" s="585">
        <f t="shared" si="30"/>
        <v>0</v>
      </c>
      <c r="Y35" s="314">
        <f t="shared" si="31"/>
        <v>0</v>
      </c>
    </row>
    <row r="36" spans="1:25" s="87" customFormat="1" x14ac:dyDescent="0.35">
      <c r="A36" s="51" t="s">
        <v>392</v>
      </c>
      <c r="B36" s="66" t="s">
        <v>393</v>
      </c>
      <c r="C36" s="91" t="s">
        <v>394</v>
      </c>
      <c r="D36" s="139" t="s">
        <v>21</v>
      </c>
      <c r="E36" s="89"/>
      <c r="F36" s="169"/>
      <c r="G36" s="271"/>
      <c r="H36" s="274">
        <f t="shared" si="32"/>
        <v>0</v>
      </c>
      <c r="I36" s="715">
        <f t="shared" si="33"/>
        <v>0</v>
      </c>
      <c r="J36" s="282">
        <f t="shared" si="34"/>
        <v>0</v>
      </c>
      <c r="K36" s="337"/>
      <c r="L36" s="331"/>
      <c r="M36" s="585">
        <f t="shared" si="23"/>
        <v>0</v>
      </c>
      <c r="N36" s="585">
        <f t="shared" si="24"/>
        <v>0</v>
      </c>
      <c r="O36" s="314">
        <f t="shared" si="25"/>
        <v>0</v>
      </c>
      <c r="P36" s="336"/>
      <c r="Q36" s="326"/>
      <c r="R36" s="585">
        <f t="shared" si="26"/>
        <v>0</v>
      </c>
      <c r="S36" s="585">
        <f t="shared" si="27"/>
        <v>0</v>
      </c>
      <c r="T36" s="314">
        <f t="shared" si="28"/>
        <v>0</v>
      </c>
      <c r="U36" s="336"/>
      <c r="V36" s="326"/>
      <c r="W36" s="585">
        <f t="shared" si="29"/>
        <v>0</v>
      </c>
      <c r="X36" s="585">
        <f t="shared" si="30"/>
        <v>0</v>
      </c>
      <c r="Y36" s="314">
        <f t="shared" si="31"/>
        <v>0</v>
      </c>
    </row>
    <row r="37" spans="1:25" s="87" customFormat="1" x14ac:dyDescent="0.35">
      <c r="A37" s="51" t="s">
        <v>395</v>
      </c>
      <c r="B37" s="66" t="s">
        <v>396</v>
      </c>
      <c r="C37" s="91" t="s">
        <v>397</v>
      </c>
      <c r="D37" s="139" t="s">
        <v>21</v>
      </c>
      <c r="E37" s="89"/>
      <c r="F37" s="169"/>
      <c r="G37" s="271"/>
      <c r="H37" s="274">
        <f t="shared" si="32"/>
        <v>0</v>
      </c>
      <c r="I37" s="715">
        <f t="shared" si="33"/>
        <v>0</v>
      </c>
      <c r="J37" s="282">
        <f t="shared" si="34"/>
        <v>0</v>
      </c>
      <c r="K37" s="337"/>
      <c r="L37" s="331"/>
      <c r="M37" s="585">
        <f t="shared" si="23"/>
        <v>0</v>
      </c>
      <c r="N37" s="585">
        <f t="shared" si="24"/>
        <v>0</v>
      </c>
      <c r="O37" s="314">
        <f t="shared" si="25"/>
        <v>0</v>
      </c>
      <c r="P37" s="336"/>
      <c r="Q37" s="326"/>
      <c r="R37" s="585">
        <f t="shared" si="26"/>
        <v>0</v>
      </c>
      <c r="S37" s="585">
        <f t="shared" si="27"/>
        <v>0</v>
      </c>
      <c r="T37" s="314">
        <f t="shared" si="28"/>
        <v>0</v>
      </c>
      <c r="U37" s="336"/>
      <c r="V37" s="326"/>
      <c r="W37" s="585">
        <f t="shared" si="29"/>
        <v>0</v>
      </c>
      <c r="X37" s="585">
        <f t="shared" si="30"/>
        <v>0</v>
      </c>
      <c r="Y37" s="314">
        <f t="shared" si="31"/>
        <v>0</v>
      </c>
    </row>
    <row r="38" spans="1:25" s="87" customFormat="1" ht="31" x14ac:dyDescent="0.35">
      <c r="A38" s="51" t="s">
        <v>398</v>
      </c>
      <c r="B38" s="66" t="s">
        <v>399</v>
      </c>
      <c r="C38" s="91" t="s">
        <v>400</v>
      </c>
      <c r="D38" s="139" t="s">
        <v>21</v>
      </c>
      <c r="E38" s="89"/>
      <c r="F38" s="169"/>
      <c r="G38" s="271"/>
      <c r="H38" s="274">
        <f t="shared" si="32"/>
        <v>0</v>
      </c>
      <c r="I38" s="715">
        <f t="shared" si="33"/>
        <v>0</v>
      </c>
      <c r="J38" s="282">
        <f t="shared" si="34"/>
        <v>0</v>
      </c>
      <c r="K38" s="337"/>
      <c r="L38" s="331"/>
      <c r="M38" s="585">
        <f t="shared" si="23"/>
        <v>0</v>
      </c>
      <c r="N38" s="585">
        <f t="shared" si="24"/>
        <v>0</v>
      </c>
      <c r="O38" s="314">
        <f t="shared" si="25"/>
        <v>0</v>
      </c>
      <c r="P38" s="336"/>
      <c r="Q38" s="326"/>
      <c r="R38" s="585">
        <f t="shared" si="26"/>
        <v>0</v>
      </c>
      <c r="S38" s="585">
        <f t="shared" si="27"/>
        <v>0</v>
      </c>
      <c r="T38" s="314">
        <f t="shared" si="28"/>
        <v>0</v>
      </c>
      <c r="U38" s="336"/>
      <c r="V38" s="326"/>
      <c r="W38" s="585">
        <f t="shared" si="29"/>
        <v>0</v>
      </c>
      <c r="X38" s="585">
        <f t="shared" si="30"/>
        <v>0</v>
      </c>
      <c r="Y38" s="314">
        <f t="shared" si="31"/>
        <v>0</v>
      </c>
    </row>
    <row r="39" spans="1:25" s="87" customFormat="1" x14ac:dyDescent="0.35">
      <c r="A39" s="51" t="s">
        <v>401</v>
      </c>
      <c r="B39" s="66" t="s">
        <v>402</v>
      </c>
      <c r="C39" s="91" t="s">
        <v>403</v>
      </c>
      <c r="D39" s="139" t="s">
        <v>21</v>
      </c>
      <c r="E39" s="89"/>
      <c r="F39" s="169"/>
      <c r="G39" s="271"/>
      <c r="H39" s="274">
        <f t="shared" si="32"/>
        <v>0</v>
      </c>
      <c r="I39" s="715">
        <f t="shared" si="33"/>
        <v>0</v>
      </c>
      <c r="J39" s="282">
        <f t="shared" si="34"/>
        <v>0</v>
      </c>
      <c r="K39" s="337"/>
      <c r="L39" s="331"/>
      <c r="M39" s="585">
        <f t="shared" si="23"/>
        <v>0</v>
      </c>
      <c r="N39" s="585">
        <f t="shared" si="24"/>
        <v>0</v>
      </c>
      <c r="O39" s="314">
        <f t="shared" si="25"/>
        <v>0</v>
      </c>
      <c r="P39" s="336"/>
      <c r="Q39" s="326"/>
      <c r="R39" s="585">
        <f t="shared" si="26"/>
        <v>0</v>
      </c>
      <c r="S39" s="585">
        <f t="shared" si="27"/>
        <v>0</v>
      </c>
      <c r="T39" s="314">
        <f t="shared" si="28"/>
        <v>0</v>
      </c>
      <c r="U39" s="336"/>
      <c r="V39" s="326"/>
      <c r="W39" s="585">
        <f t="shared" si="29"/>
        <v>0</v>
      </c>
      <c r="X39" s="585">
        <f t="shared" si="30"/>
        <v>0</v>
      </c>
      <c r="Y39" s="314">
        <f t="shared" si="31"/>
        <v>0</v>
      </c>
    </row>
    <row r="40" spans="1:25" s="87" customFormat="1" x14ac:dyDescent="0.35">
      <c r="A40" s="51" t="s">
        <v>404</v>
      </c>
      <c r="B40" s="66" t="s">
        <v>405</v>
      </c>
      <c r="C40" s="91" t="s">
        <v>406</v>
      </c>
      <c r="D40" s="139" t="s">
        <v>21</v>
      </c>
      <c r="E40" s="89"/>
      <c r="F40" s="169"/>
      <c r="G40" s="271"/>
      <c r="H40" s="274">
        <f t="shared" si="32"/>
        <v>0</v>
      </c>
      <c r="I40" s="715">
        <f t="shared" si="33"/>
        <v>0</v>
      </c>
      <c r="J40" s="282">
        <f t="shared" si="34"/>
        <v>0</v>
      </c>
      <c r="K40" s="337"/>
      <c r="L40" s="331"/>
      <c r="M40" s="585">
        <f t="shared" si="23"/>
        <v>0</v>
      </c>
      <c r="N40" s="585">
        <f t="shared" si="24"/>
        <v>0</v>
      </c>
      <c r="O40" s="314">
        <f t="shared" si="25"/>
        <v>0</v>
      </c>
      <c r="P40" s="336"/>
      <c r="Q40" s="326"/>
      <c r="R40" s="585">
        <f t="shared" si="26"/>
        <v>0</v>
      </c>
      <c r="S40" s="585">
        <f t="shared" si="27"/>
        <v>0</v>
      </c>
      <c r="T40" s="314">
        <f t="shared" si="28"/>
        <v>0</v>
      </c>
      <c r="U40" s="336"/>
      <c r="V40" s="326"/>
      <c r="W40" s="585">
        <f t="shared" si="29"/>
        <v>0</v>
      </c>
      <c r="X40" s="585">
        <f t="shared" si="30"/>
        <v>0</v>
      </c>
      <c r="Y40" s="314">
        <f t="shared" si="31"/>
        <v>0</v>
      </c>
    </row>
    <row r="41" spans="1:25" s="87" customFormat="1" x14ac:dyDescent="0.35">
      <c r="A41" s="51" t="s">
        <v>407</v>
      </c>
      <c r="B41" s="66" t="s">
        <v>408</v>
      </c>
      <c r="C41" s="91" t="s">
        <v>409</v>
      </c>
      <c r="D41" s="139" t="s">
        <v>21</v>
      </c>
      <c r="E41" s="89"/>
      <c r="F41" s="169"/>
      <c r="G41" s="271"/>
      <c r="H41" s="274">
        <f t="shared" si="32"/>
        <v>0</v>
      </c>
      <c r="I41" s="715">
        <f t="shared" si="33"/>
        <v>0</v>
      </c>
      <c r="J41" s="282">
        <f t="shared" si="34"/>
        <v>0</v>
      </c>
      <c r="K41" s="337"/>
      <c r="L41" s="331"/>
      <c r="M41" s="585">
        <f t="shared" si="23"/>
        <v>0</v>
      </c>
      <c r="N41" s="585">
        <f t="shared" si="24"/>
        <v>0</v>
      </c>
      <c r="O41" s="314">
        <f t="shared" si="25"/>
        <v>0</v>
      </c>
      <c r="P41" s="336"/>
      <c r="Q41" s="326"/>
      <c r="R41" s="585">
        <f t="shared" si="26"/>
        <v>0</v>
      </c>
      <c r="S41" s="585">
        <f t="shared" si="27"/>
        <v>0</v>
      </c>
      <c r="T41" s="314">
        <f t="shared" si="28"/>
        <v>0</v>
      </c>
      <c r="U41" s="336"/>
      <c r="V41" s="326"/>
      <c r="W41" s="585">
        <f t="shared" si="29"/>
        <v>0</v>
      </c>
      <c r="X41" s="585">
        <f t="shared" si="30"/>
        <v>0</v>
      </c>
      <c r="Y41" s="314">
        <f t="shared" si="31"/>
        <v>0</v>
      </c>
    </row>
    <row r="42" spans="1:25" s="87" customFormat="1" x14ac:dyDescent="0.35">
      <c r="A42" s="162" t="s">
        <v>410</v>
      </c>
      <c r="B42" s="37"/>
      <c r="C42" s="88" t="s">
        <v>411</v>
      </c>
      <c r="D42" s="151"/>
      <c r="E42" s="56"/>
      <c r="F42" s="272"/>
      <c r="G42" s="269"/>
      <c r="H42" s="693"/>
      <c r="I42" s="693"/>
      <c r="J42" s="656"/>
      <c r="K42" s="396"/>
      <c r="L42" s="397"/>
      <c r="M42" s="590"/>
      <c r="N42" s="590"/>
      <c r="O42" s="313"/>
      <c r="P42" s="335"/>
      <c r="Q42" s="325"/>
      <c r="R42" s="590"/>
      <c r="S42" s="590"/>
      <c r="T42" s="313"/>
      <c r="U42" s="335"/>
      <c r="V42" s="325"/>
      <c r="W42" s="590"/>
      <c r="X42" s="590"/>
      <c r="Y42" s="313"/>
    </row>
    <row r="43" spans="1:25" s="87" customFormat="1" x14ac:dyDescent="0.35">
      <c r="A43" s="51" t="s">
        <v>412</v>
      </c>
      <c r="B43" s="66" t="s">
        <v>413</v>
      </c>
      <c r="C43" s="91" t="s">
        <v>414</v>
      </c>
      <c r="D43" s="139" t="s">
        <v>21</v>
      </c>
      <c r="E43" s="89"/>
      <c r="F43" s="169"/>
      <c r="G43" s="271"/>
      <c r="H43" s="274">
        <f t="shared" ref="H43:H54" si="35">F43*E43</f>
        <v>0</v>
      </c>
      <c r="I43" s="715">
        <f t="shared" ref="I43:I54" si="36">E43*G43</f>
        <v>0</v>
      </c>
      <c r="J43" s="282">
        <f t="shared" ref="J43:J106" si="37">(E43*F43)+(E43*G43)</f>
        <v>0</v>
      </c>
      <c r="K43" s="337"/>
      <c r="L43" s="331"/>
      <c r="M43" s="585">
        <f t="shared" si="23"/>
        <v>0</v>
      </c>
      <c r="N43" s="585">
        <f t="shared" si="24"/>
        <v>0</v>
      </c>
      <c r="O43" s="314">
        <f t="shared" si="25"/>
        <v>0</v>
      </c>
      <c r="P43" s="336"/>
      <c r="Q43" s="326"/>
      <c r="R43" s="585">
        <f t="shared" si="26"/>
        <v>0</v>
      </c>
      <c r="S43" s="585">
        <f t="shared" si="27"/>
        <v>0</v>
      </c>
      <c r="T43" s="314">
        <f t="shared" si="28"/>
        <v>0</v>
      </c>
      <c r="U43" s="336"/>
      <c r="V43" s="326"/>
      <c r="W43" s="585">
        <f t="shared" si="29"/>
        <v>0</v>
      </c>
      <c r="X43" s="585">
        <f t="shared" si="30"/>
        <v>0</v>
      </c>
      <c r="Y43" s="314">
        <f t="shared" si="31"/>
        <v>0</v>
      </c>
    </row>
    <row r="44" spans="1:25" s="87" customFormat="1" x14ac:dyDescent="0.35">
      <c r="A44" s="51" t="s">
        <v>415</v>
      </c>
      <c r="B44" s="66" t="s">
        <v>416</v>
      </c>
      <c r="C44" s="91" t="s">
        <v>417</v>
      </c>
      <c r="D44" s="139" t="s">
        <v>21</v>
      </c>
      <c r="E44" s="89"/>
      <c r="F44" s="169"/>
      <c r="G44" s="271"/>
      <c r="H44" s="274">
        <f t="shared" si="35"/>
        <v>0</v>
      </c>
      <c r="I44" s="715">
        <f t="shared" si="36"/>
        <v>0</v>
      </c>
      <c r="J44" s="282">
        <f t="shared" si="37"/>
        <v>0</v>
      </c>
      <c r="K44" s="337"/>
      <c r="L44" s="331"/>
      <c r="M44" s="585">
        <f t="shared" si="23"/>
        <v>0</v>
      </c>
      <c r="N44" s="585">
        <f t="shared" si="24"/>
        <v>0</v>
      </c>
      <c r="O44" s="314">
        <f t="shared" si="25"/>
        <v>0</v>
      </c>
      <c r="P44" s="336"/>
      <c r="Q44" s="326"/>
      <c r="R44" s="585">
        <f t="shared" si="26"/>
        <v>0</v>
      </c>
      <c r="S44" s="585">
        <f t="shared" si="27"/>
        <v>0</v>
      </c>
      <c r="T44" s="314">
        <f t="shared" si="28"/>
        <v>0</v>
      </c>
      <c r="U44" s="336"/>
      <c r="V44" s="326"/>
      <c r="W44" s="585">
        <f t="shared" si="29"/>
        <v>0</v>
      </c>
      <c r="X44" s="585">
        <f t="shared" si="30"/>
        <v>0</v>
      </c>
      <c r="Y44" s="314">
        <f t="shared" si="31"/>
        <v>0</v>
      </c>
    </row>
    <row r="45" spans="1:25" s="87" customFormat="1" x14ac:dyDescent="0.35">
      <c r="A45" s="51" t="s">
        <v>418</v>
      </c>
      <c r="B45" s="66" t="s">
        <v>419</v>
      </c>
      <c r="C45" s="91" t="s">
        <v>420</v>
      </c>
      <c r="D45" s="139" t="s">
        <v>21</v>
      </c>
      <c r="E45" s="89"/>
      <c r="F45" s="169"/>
      <c r="G45" s="271"/>
      <c r="H45" s="274">
        <f t="shared" si="35"/>
        <v>0</v>
      </c>
      <c r="I45" s="715">
        <f t="shared" si="36"/>
        <v>0</v>
      </c>
      <c r="J45" s="282">
        <f t="shared" si="37"/>
        <v>0</v>
      </c>
      <c r="K45" s="337"/>
      <c r="L45" s="331"/>
      <c r="M45" s="585">
        <f t="shared" si="23"/>
        <v>0</v>
      </c>
      <c r="N45" s="585">
        <f t="shared" si="24"/>
        <v>0</v>
      </c>
      <c r="O45" s="314">
        <f t="shared" si="25"/>
        <v>0</v>
      </c>
      <c r="P45" s="336"/>
      <c r="Q45" s="326"/>
      <c r="R45" s="585">
        <f t="shared" si="26"/>
        <v>0</v>
      </c>
      <c r="S45" s="585">
        <f t="shared" si="27"/>
        <v>0</v>
      </c>
      <c r="T45" s="314">
        <f t="shared" si="28"/>
        <v>0</v>
      </c>
      <c r="U45" s="336"/>
      <c r="V45" s="326"/>
      <c r="W45" s="585">
        <f t="shared" si="29"/>
        <v>0</v>
      </c>
      <c r="X45" s="585">
        <f t="shared" si="30"/>
        <v>0</v>
      </c>
      <c r="Y45" s="314">
        <f t="shared" si="31"/>
        <v>0</v>
      </c>
    </row>
    <row r="46" spans="1:25" s="87" customFormat="1" x14ac:dyDescent="0.35">
      <c r="A46" s="51" t="s">
        <v>421</v>
      </c>
      <c r="B46" s="66" t="s">
        <v>422</v>
      </c>
      <c r="C46" s="91" t="s">
        <v>423</v>
      </c>
      <c r="D46" s="139" t="s">
        <v>21</v>
      </c>
      <c r="E46" s="89"/>
      <c r="F46" s="169"/>
      <c r="G46" s="271"/>
      <c r="H46" s="274">
        <f t="shared" si="35"/>
        <v>0</v>
      </c>
      <c r="I46" s="715">
        <f t="shared" si="36"/>
        <v>0</v>
      </c>
      <c r="J46" s="282">
        <f t="shared" si="37"/>
        <v>0</v>
      </c>
      <c r="K46" s="337"/>
      <c r="L46" s="331"/>
      <c r="M46" s="585">
        <f t="shared" si="23"/>
        <v>0</v>
      </c>
      <c r="N46" s="585">
        <f t="shared" si="24"/>
        <v>0</v>
      </c>
      <c r="O46" s="314">
        <f t="shared" si="25"/>
        <v>0</v>
      </c>
      <c r="P46" s="336"/>
      <c r="Q46" s="326"/>
      <c r="R46" s="585">
        <f t="shared" si="26"/>
        <v>0</v>
      </c>
      <c r="S46" s="585">
        <f t="shared" si="27"/>
        <v>0</v>
      </c>
      <c r="T46" s="314">
        <f t="shared" si="28"/>
        <v>0</v>
      </c>
      <c r="U46" s="336"/>
      <c r="V46" s="326"/>
      <c r="W46" s="585">
        <f t="shared" si="29"/>
        <v>0</v>
      </c>
      <c r="X46" s="585">
        <f t="shared" si="30"/>
        <v>0</v>
      </c>
      <c r="Y46" s="314">
        <f t="shared" si="31"/>
        <v>0</v>
      </c>
    </row>
    <row r="47" spans="1:25" s="87" customFormat="1" ht="31" x14ac:dyDescent="0.35">
      <c r="A47" s="51" t="s">
        <v>424</v>
      </c>
      <c r="B47" s="66" t="s">
        <v>425</v>
      </c>
      <c r="C47" s="91" t="s">
        <v>426</v>
      </c>
      <c r="D47" s="139" t="s">
        <v>21</v>
      </c>
      <c r="E47" s="89"/>
      <c r="F47" s="169"/>
      <c r="G47" s="271"/>
      <c r="H47" s="274">
        <f t="shared" si="35"/>
        <v>0</v>
      </c>
      <c r="I47" s="715">
        <f t="shared" si="36"/>
        <v>0</v>
      </c>
      <c r="J47" s="282">
        <f t="shared" si="37"/>
        <v>0</v>
      </c>
      <c r="K47" s="337"/>
      <c r="L47" s="331"/>
      <c r="M47" s="585">
        <f t="shared" si="23"/>
        <v>0</v>
      </c>
      <c r="N47" s="585">
        <f t="shared" si="24"/>
        <v>0</v>
      </c>
      <c r="O47" s="314">
        <f t="shared" si="25"/>
        <v>0</v>
      </c>
      <c r="P47" s="336"/>
      <c r="Q47" s="326"/>
      <c r="R47" s="585">
        <f t="shared" si="26"/>
        <v>0</v>
      </c>
      <c r="S47" s="585">
        <f t="shared" si="27"/>
        <v>0</v>
      </c>
      <c r="T47" s="314">
        <f t="shared" si="28"/>
        <v>0</v>
      </c>
      <c r="U47" s="336"/>
      <c r="V47" s="326"/>
      <c r="W47" s="585">
        <f t="shared" si="29"/>
        <v>0</v>
      </c>
      <c r="X47" s="585">
        <f t="shared" si="30"/>
        <v>0</v>
      </c>
      <c r="Y47" s="314">
        <f t="shared" si="31"/>
        <v>0</v>
      </c>
    </row>
    <row r="48" spans="1:25" s="87" customFormat="1" ht="31" x14ac:dyDescent="0.35">
      <c r="A48" s="51" t="s">
        <v>427</v>
      </c>
      <c r="B48" s="66" t="s">
        <v>428</v>
      </c>
      <c r="C48" s="91" t="s">
        <v>429</v>
      </c>
      <c r="D48" s="139" t="s">
        <v>21</v>
      </c>
      <c r="E48" s="89"/>
      <c r="F48" s="169"/>
      <c r="G48" s="271"/>
      <c r="H48" s="274">
        <f t="shared" si="35"/>
        <v>0</v>
      </c>
      <c r="I48" s="715">
        <f t="shared" si="36"/>
        <v>0</v>
      </c>
      <c r="J48" s="282">
        <f t="shared" si="37"/>
        <v>0</v>
      </c>
      <c r="K48" s="337"/>
      <c r="L48" s="331"/>
      <c r="M48" s="585">
        <f t="shared" si="23"/>
        <v>0</v>
      </c>
      <c r="N48" s="585">
        <f t="shared" si="24"/>
        <v>0</v>
      </c>
      <c r="O48" s="314">
        <f t="shared" si="25"/>
        <v>0</v>
      </c>
      <c r="P48" s="336"/>
      <c r="Q48" s="326"/>
      <c r="R48" s="585">
        <f t="shared" si="26"/>
        <v>0</v>
      </c>
      <c r="S48" s="585">
        <f t="shared" si="27"/>
        <v>0</v>
      </c>
      <c r="T48" s="314">
        <f t="shared" si="28"/>
        <v>0</v>
      </c>
      <c r="U48" s="336"/>
      <c r="V48" s="326"/>
      <c r="W48" s="585">
        <f t="shared" si="29"/>
        <v>0</v>
      </c>
      <c r="X48" s="585">
        <f t="shared" si="30"/>
        <v>0</v>
      </c>
      <c r="Y48" s="314">
        <f t="shared" si="31"/>
        <v>0</v>
      </c>
    </row>
    <row r="49" spans="1:25" s="87" customFormat="1" x14ac:dyDescent="0.35">
      <c r="A49" s="51" t="s">
        <v>430</v>
      </c>
      <c r="B49" s="66" t="s">
        <v>431</v>
      </c>
      <c r="C49" s="91" t="s">
        <v>432</v>
      </c>
      <c r="D49" s="139" t="s">
        <v>21</v>
      </c>
      <c r="E49" s="89"/>
      <c r="F49" s="169"/>
      <c r="G49" s="271"/>
      <c r="H49" s="274">
        <f t="shared" si="35"/>
        <v>0</v>
      </c>
      <c r="I49" s="715">
        <f t="shared" si="36"/>
        <v>0</v>
      </c>
      <c r="J49" s="282">
        <f t="shared" si="37"/>
        <v>0</v>
      </c>
      <c r="K49" s="337"/>
      <c r="L49" s="331"/>
      <c r="M49" s="585">
        <f t="shared" si="23"/>
        <v>0</v>
      </c>
      <c r="N49" s="585">
        <f t="shared" si="24"/>
        <v>0</v>
      </c>
      <c r="O49" s="314">
        <f t="shared" si="25"/>
        <v>0</v>
      </c>
      <c r="P49" s="336"/>
      <c r="Q49" s="326"/>
      <c r="R49" s="585">
        <f t="shared" si="26"/>
        <v>0</v>
      </c>
      <c r="S49" s="585">
        <f t="shared" si="27"/>
        <v>0</v>
      </c>
      <c r="T49" s="314">
        <f t="shared" si="28"/>
        <v>0</v>
      </c>
      <c r="U49" s="336"/>
      <c r="V49" s="326"/>
      <c r="W49" s="585">
        <f t="shared" si="29"/>
        <v>0</v>
      </c>
      <c r="X49" s="585">
        <f t="shared" si="30"/>
        <v>0</v>
      </c>
      <c r="Y49" s="314">
        <f t="shared" si="31"/>
        <v>0</v>
      </c>
    </row>
    <row r="50" spans="1:25" s="87" customFormat="1" x14ac:dyDescent="0.35">
      <c r="A50" s="51" t="s">
        <v>433</v>
      </c>
      <c r="B50" s="66" t="s">
        <v>434</v>
      </c>
      <c r="C50" s="91" t="s">
        <v>435</v>
      </c>
      <c r="D50" s="139" t="s">
        <v>21</v>
      </c>
      <c r="E50" s="89"/>
      <c r="F50" s="169"/>
      <c r="G50" s="271"/>
      <c r="H50" s="274">
        <f t="shared" si="35"/>
        <v>0</v>
      </c>
      <c r="I50" s="715">
        <f t="shared" si="36"/>
        <v>0</v>
      </c>
      <c r="J50" s="282">
        <f t="shared" si="37"/>
        <v>0</v>
      </c>
      <c r="K50" s="337"/>
      <c r="L50" s="331"/>
      <c r="M50" s="585">
        <f t="shared" si="23"/>
        <v>0</v>
      </c>
      <c r="N50" s="585">
        <f t="shared" si="24"/>
        <v>0</v>
      </c>
      <c r="O50" s="314">
        <f t="shared" si="25"/>
        <v>0</v>
      </c>
      <c r="P50" s="336"/>
      <c r="Q50" s="326"/>
      <c r="R50" s="585">
        <f t="shared" si="26"/>
        <v>0</v>
      </c>
      <c r="S50" s="585">
        <f t="shared" si="27"/>
        <v>0</v>
      </c>
      <c r="T50" s="314">
        <f t="shared" si="28"/>
        <v>0</v>
      </c>
      <c r="U50" s="336"/>
      <c r="V50" s="326"/>
      <c r="W50" s="585">
        <f t="shared" si="29"/>
        <v>0</v>
      </c>
      <c r="X50" s="585">
        <f t="shared" si="30"/>
        <v>0</v>
      </c>
      <c r="Y50" s="314">
        <f t="shared" si="31"/>
        <v>0</v>
      </c>
    </row>
    <row r="51" spans="1:25" s="87" customFormat="1" ht="31" x14ac:dyDescent="0.35">
      <c r="A51" s="51" t="s">
        <v>436</v>
      </c>
      <c r="B51" s="66" t="s">
        <v>437</v>
      </c>
      <c r="C51" s="91" t="s">
        <v>438</v>
      </c>
      <c r="D51" s="139" t="s">
        <v>21</v>
      </c>
      <c r="E51" s="89"/>
      <c r="F51" s="169"/>
      <c r="G51" s="271"/>
      <c r="H51" s="274">
        <f t="shared" si="35"/>
        <v>0</v>
      </c>
      <c r="I51" s="715">
        <f t="shared" si="36"/>
        <v>0</v>
      </c>
      <c r="J51" s="282">
        <f t="shared" si="37"/>
        <v>0</v>
      </c>
      <c r="K51" s="337"/>
      <c r="L51" s="331"/>
      <c r="M51" s="585">
        <f t="shared" si="23"/>
        <v>0</v>
      </c>
      <c r="N51" s="585">
        <f t="shared" si="24"/>
        <v>0</v>
      </c>
      <c r="O51" s="314">
        <f t="shared" si="25"/>
        <v>0</v>
      </c>
      <c r="P51" s="336"/>
      <c r="Q51" s="326"/>
      <c r="R51" s="585">
        <f t="shared" si="26"/>
        <v>0</v>
      </c>
      <c r="S51" s="585">
        <f t="shared" si="27"/>
        <v>0</v>
      </c>
      <c r="T51" s="314">
        <f t="shared" si="28"/>
        <v>0</v>
      </c>
      <c r="U51" s="336"/>
      <c r="V51" s="326"/>
      <c r="W51" s="585">
        <f t="shared" si="29"/>
        <v>0</v>
      </c>
      <c r="X51" s="585">
        <f t="shared" si="30"/>
        <v>0</v>
      </c>
      <c r="Y51" s="314">
        <f t="shared" si="31"/>
        <v>0</v>
      </c>
    </row>
    <row r="52" spans="1:25" s="87" customFormat="1" x14ac:dyDescent="0.35">
      <c r="A52" s="51" t="s">
        <v>439</v>
      </c>
      <c r="B52" s="66" t="s">
        <v>440</v>
      </c>
      <c r="C52" s="91" t="s">
        <v>441</v>
      </c>
      <c r="D52" s="139" t="s">
        <v>21</v>
      </c>
      <c r="E52" s="89"/>
      <c r="F52" s="169"/>
      <c r="G52" s="271"/>
      <c r="H52" s="274">
        <f t="shared" si="35"/>
        <v>0</v>
      </c>
      <c r="I52" s="715">
        <f t="shared" si="36"/>
        <v>0</v>
      </c>
      <c r="J52" s="282">
        <f t="shared" si="37"/>
        <v>0</v>
      </c>
      <c r="K52" s="337"/>
      <c r="L52" s="331"/>
      <c r="M52" s="585">
        <f t="shared" si="23"/>
        <v>0</v>
      </c>
      <c r="N52" s="585">
        <f t="shared" si="24"/>
        <v>0</v>
      </c>
      <c r="O52" s="314">
        <f t="shared" si="25"/>
        <v>0</v>
      </c>
      <c r="P52" s="336"/>
      <c r="Q52" s="326"/>
      <c r="R52" s="585">
        <f t="shared" si="26"/>
        <v>0</v>
      </c>
      <c r="S52" s="585">
        <f t="shared" si="27"/>
        <v>0</v>
      </c>
      <c r="T52" s="314">
        <f t="shared" si="28"/>
        <v>0</v>
      </c>
      <c r="U52" s="336"/>
      <c r="V52" s="326"/>
      <c r="W52" s="585">
        <f t="shared" si="29"/>
        <v>0</v>
      </c>
      <c r="X52" s="585">
        <f t="shared" si="30"/>
        <v>0</v>
      </c>
      <c r="Y52" s="314">
        <f t="shared" si="31"/>
        <v>0</v>
      </c>
    </row>
    <row r="53" spans="1:25" s="87" customFormat="1" x14ac:dyDescent="0.35">
      <c r="A53" s="51" t="s">
        <v>442</v>
      </c>
      <c r="B53" s="66" t="s">
        <v>443</v>
      </c>
      <c r="C53" s="91" t="s">
        <v>444</v>
      </c>
      <c r="D53" s="139" t="s">
        <v>21</v>
      </c>
      <c r="E53" s="89"/>
      <c r="F53" s="169"/>
      <c r="G53" s="271"/>
      <c r="H53" s="274">
        <f t="shared" si="35"/>
        <v>0</v>
      </c>
      <c r="I53" s="715">
        <f t="shared" si="36"/>
        <v>0</v>
      </c>
      <c r="J53" s="282">
        <f t="shared" si="37"/>
        <v>0</v>
      </c>
      <c r="K53" s="337"/>
      <c r="L53" s="331"/>
      <c r="M53" s="585">
        <f t="shared" si="23"/>
        <v>0</v>
      </c>
      <c r="N53" s="585">
        <f t="shared" si="24"/>
        <v>0</v>
      </c>
      <c r="O53" s="314">
        <f t="shared" si="25"/>
        <v>0</v>
      </c>
      <c r="P53" s="336"/>
      <c r="Q53" s="326"/>
      <c r="R53" s="585">
        <f t="shared" si="26"/>
        <v>0</v>
      </c>
      <c r="S53" s="585">
        <f t="shared" si="27"/>
        <v>0</v>
      </c>
      <c r="T53" s="314">
        <f t="shared" si="28"/>
        <v>0</v>
      </c>
      <c r="U53" s="336"/>
      <c r="V53" s="326"/>
      <c r="W53" s="585">
        <f t="shared" si="29"/>
        <v>0</v>
      </c>
      <c r="X53" s="585">
        <f t="shared" si="30"/>
        <v>0</v>
      </c>
      <c r="Y53" s="314">
        <f t="shared" si="31"/>
        <v>0</v>
      </c>
    </row>
    <row r="54" spans="1:25" s="87" customFormat="1" x14ac:dyDescent="0.35">
      <c r="A54" s="51" t="s">
        <v>445</v>
      </c>
      <c r="B54" s="66" t="s">
        <v>446</v>
      </c>
      <c r="C54" s="91" t="s">
        <v>447</v>
      </c>
      <c r="D54" s="139" t="s">
        <v>21</v>
      </c>
      <c r="E54" s="89"/>
      <c r="F54" s="169"/>
      <c r="G54" s="271"/>
      <c r="H54" s="274">
        <f t="shared" si="35"/>
        <v>0</v>
      </c>
      <c r="I54" s="715">
        <f t="shared" si="36"/>
        <v>0</v>
      </c>
      <c r="J54" s="282">
        <f t="shared" si="37"/>
        <v>0</v>
      </c>
      <c r="K54" s="337"/>
      <c r="L54" s="331"/>
      <c r="M54" s="585">
        <f t="shared" si="23"/>
        <v>0</v>
      </c>
      <c r="N54" s="585">
        <f t="shared" si="24"/>
        <v>0</v>
      </c>
      <c r="O54" s="314">
        <f t="shared" si="25"/>
        <v>0</v>
      </c>
      <c r="P54" s="336"/>
      <c r="Q54" s="326"/>
      <c r="R54" s="585">
        <f t="shared" si="26"/>
        <v>0</v>
      </c>
      <c r="S54" s="585">
        <f t="shared" si="27"/>
        <v>0</v>
      </c>
      <c r="T54" s="314">
        <f t="shared" si="28"/>
        <v>0</v>
      </c>
      <c r="U54" s="336"/>
      <c r="V54" s="326"/>
      <c r="W54" s="585">
        <f t="shared" si="29"/>
        <v>0</v>
      </c>
      <c r="X54" s="585">
        <f t="shared" si="30"/>
        <v>0</v>
      </c>
      <c r="Y54" s="314">
        <f t="shared" si="31"/>
        <v>0</v>
      </c>
    </row>
    <row r="55" spans="1:25" s="87" customFormat="1" ht="119.5" customHeight="1" x14ac:dyDescent="0.35">
      <c r="A55" s="161" t="s">
        <v>340</v>
      </c>
      <c r="B55" s="1236" t="s">
        <v>2203</v>
      </c>
      <c r="C55" s="1236"/>
      <c r="D55" s="152"/>
      <c r="E55" s="162"/>
      <c r="F55" s="266"/>
      <c r="G55" s="269"/>
      <c r="H55" s="693"/>
      <c r="I55" s="693"/>
      <c r="J55" s="656"/>
      <c r="K55" s="396"/>
      <c r="L55" s="397"/>
      <c r="M55" s="590"/>
      <c r="N55" s="590"/>
      <c r="O55" s="313"/>
      <c r="P55" s="335"/>
      <c r="Q55" s="325"/>
      <c r="R55" s="590"/>
      <c r="S55" s="590"/>
      <c r="T55" s="313"/>
      <c r="U55" s="335"/>
      <c r="V55" s="325"/>
      <c r="W55" s="590"/>
      <c r="X55" s="590"/>
      <c r="Y55" s="313"/>
    </row>
    <row r="56" spans="1:25" s="87" customFormat="1" x14ac:dyDescent="0.35">
      <c r="A56" s="162" t="s">
        <v>456</v>
      </c>
      <c r="B56" s="37"/>
      <c r="C56" s="88" t="s">
        <v>457</v>
      </c>
      <c r="D56" s="151"/>
      <c r="E56" s="56"/>
      <c r="F56" s="272"/>
      <c r="G56" s="269"/>
      <c r="H56" s="693"/>
      <c r="I56" s="693"/>
      <c r="J56" s="656"/>
      <c r="K56" s="396"/>
      <c r="L56" s="397"/>
      <c r="M56" s="590"/>
      <c r="N56" s="590"/>
      <c r="O56" s="313"/>
      <c r="P56" s="335"/>
      <c r="Q56" s="325"/>
      <c r="R56" s="590"/>
      <c r="S56" s="590"/>
      <c r="T56" s="313"/>
      <c r="U56" s="335"/>
      <c r="V56" s="325"/>
      <c r="W56" s="590"/>
      <c r="X56" s="590"/>
      <c r="Y56" s="313"/>
    </row>
    <row r="57" spans="1:25" s="87" customFormat="1" ht="31" x14ac:dyDescent="0.35">
      <c r="A57" s="89" t="s">
        <v>458</v>
      </c>
      <c r="B57" s="40">
        <v>1153</v>
      </c>
      <c r="C57" s="91" t="s">
        <v>459</v>
      </c>
      <c r="D57" s="139" t="s">
        <v>21</v>
      </c>
      <c r="E57" s="89"/>
      <c r="F57" s="169"/>
      <c r="G57" s="271"/>
      <c r="H57" s="274">
        <f t="shared" ref="H57:H64" si="38">F57*E57</f>
        <v>0</v>
      </c>
      <c r="I57" s="715">
        <f t="shared" ref="I57:I64" si="39">E57*G57</f>
        <v>0</v>
      </c>
      <c r="J57" s="282">
        <f t="shared" si="37"/>
        <v>0</v>
      </c>
      <c r="K57" s="337"/>
      <c r="L57" s="331"/>
      <c r="M57" s="585">
        <f t="shared" si="23"/>
        <v>0</v>
      </c>
      <c r="N57" s="585">
        <f t="shared" si="24"/>
        <v>0</v>
      </c>
      <c r="O57" s="314">
        <f t="shared" si="25"/>
        <v>0</v>
      </c>
      <c r="P57" s="336"/>
      <c r="Q57" s="326"/>
      <c r="R57" s="585">
        <f t="shared" si="26"/>
        <v>0</v>
      </c>
      <c r="S57" s="585">
        <f t="shared" si="27"/>
        <v>0</v>
      </c>
      <c r="T57" s="314">
        <f t="shared" si="28"/>
        <v>0</v>
      </c>
      <c r="U57" s="336"/>
      <c r="V57" s="326"/>
      <c r="W57" s="585">
        <f t="shared" si="29"/>
        <v>0</v>
      </c>
      <c r="X57" s="585">
        <f t="shared" si="30"/>
        <v>0</v>
      </c>
      <c r="Y57" s="314">
        <f t="shared" si="31"/>
        <v>0</v>
      </c>
    </row>
    <row r="58" spans="1:25" s="87" customFormat="1" ht="31" x14ac:dyDescent="0.35">
      <c r="A58" s="89" t="s">
        <v>460</v>
      </c>
      <c r="B58" s="40">
        <v>1154</v>
      </c>
      <c r="C58" s="91" t="s">
        <v>461</v>
      </c>
      <c r="D58" s="139" t="s">
        <v>21</v>
      </c>
      <c r="E58" s="89"/>
      <c r="F58" s="169"/>
      <c r="G58" s="271"/>
      <c r="H58" s="274">
        <f t="shared" si="38"/>
        <v>0</v>
      </c>
      <c r="I58" s="715">
        <f t="shared" si="39"/>
        <v>0</v>
      </c>
      <c r="J58" s="282">
        <f t="shared" si="37"/>
        <v>0</v>
      </c>
      <c r="K58" s="337"/>
      <c r="L58" s="331"/>
      <c r="M58" s="585">
        <f t="shared" si="23"/>
        <v>0</v>
      </c>
      <c r="N58" s="585">
        <f t="shared" si="24"/>
        <v>0</v>
      </c>
      <c r="O58" s="314">
        <f t="shared" si="25"/>
        <v>0</v>
      </c>
      <c r="P58" s="336"/>
      <c r="Q58" s="326"/>
      <c r="R58" s="585">
        <f t="shared" si="26"/>
        <v>0</v>
      </c>
      <c r="S58" s="585">
        <f t="shared" si="27"/>
        <v>0</v>
      </c>
      <c r="T58" s="314">
        <f t="shared" si="28"/>
        <v>0</v>
      </c>
      <c r="U58" s="336"/>
      <c r="V58" s="326"/>
      <c r="W58" s="585">
        <f t="shared" si="29"/>
        <v>0</v>
      </c>
      <c r="X58" s="585">
        <f t="shared" si="30"/>
        <v>0</v>
      </c>
      <c r="Y58" s="314">
        <f t="shared" si="31"/>
        <v>0</v>
      </c>
    </row>
    <row r="59" spans="1:25" s="87" customFormat="1" ht="31" x14ac:dyDescent="0.35">
      <c r="A59" s="89" t="s">
        <v>462</v>
      </c>
      <c r="B59" s="40">
        <v>1155</v>
      </c>
      <c r="C59" s="91" t="s">
        <v>461</v>
      </c>
      <c r="D59" s="139" t="s">
        <v>21</v>
      </c>
      <c r="E59" s="89"/>
      <c r="F59" s="169"/>
      <c r="G59" s="271"/>
      <c r="H59" s="274">
        <f t="shared" si="38"/>
        <v>0</v>
      </c>
      <c r="I59" s="715">
        <f t="shared" si="39"/>
        <v>0</v>
      </c>
      <c r="J59" s="282">
        <f t="shared" si="37"/>
        <v>0</v>
      </c>
      <c r="K59" s="337"/>
      <c r="L59" s="331"/>
      <c r="M59" s="585">
        <f t="shared" si="23"/>
        <v>0</v>
      </c>
      <c r="N59" s="585">
        <f t="shared" si="24"/>
        <v>0</v>
      </c>
      <c r="O59" s="314">
        <f t="shared" si="25"/>
        <v>0</v>
      </c>
      <c r="P59" s="336"/>
      <c r="Q59" s="326"/>
      <c r="R59" s="585">
        <f t="shared" si="26"/>
        <v>0</v>
      </c>
      <c r="S59" s="585">
        <f t="shared" si="27"/>
        <v>0</v>
      </c>
      <c r="T59" s="314">
        <f t="shared" si="28"/>
        <v>0</v>
      </c>
      <c r="U59" s="336"/>
      <c r="V59" s="326"/>
      <c r="W59" s="585">
        <f t="shared" si="29"/>
        <v>0</v>
      </c>
      <c r="X59" s="585">
        <f t="shared" si="30"/>
        <v>0</v>
      </c>
      <c r="Y59" s="314">
        <f t="shared" si="31"/>
        <v>0</v>
      </c>
    </row>
    <row r="60" spans="1:25" s="87" customFormat="1" ht="31" x14ac:dyDescent="0.35">
      <c r="A60" s="89" t="s">
        <v>463</v>
      </c>
      <c r="B60" s="40">
        <v>1156</v>
      </c>
      <c r="C60" s="91" t="s">
        <v>464</v>
      </c>
      <c r="D60" s="139" t="s">
        <v>21</v>
      </c>
      <c r="E60" s="89"/>
      <c r="F60" s="169"/>
      <c r="G60" s="271"/>
      <c r="H60" s="274">
        <f t="shared" si="38"/>
        <v>0</v>
      </c>
      <c r="I60" s="715">
        <f t="shared" si="39"/>
        <v>0</v>
      </c>
      <c r="J60" s="282">
        <f t="shared" si="37"/>
        <v>0</v>
      </c>
      <c r="K60" s="337"/>
      <c r="L60" s="331"/>
      <c r="M60" s="585">
        <f t="shared" si="23"/>
        <v>0</v>
      </c>
      <c r="N60" s="585">
        <f t="shared" si="24"/>
        <v>0</v>
      </c>
      <c r="O60" s="314">
        <f t="shared" si="25"/>
        <v>0</v>
      </c>
      <c r="P60" s="336"/>
      <c r="Q60" s="326"/>
      <c r="R60" s="585">
        <f t="shared" si="26"/>
        <v>0</v>
      </c>
      <c r="S60" s="585">
        <f t="shared" si="27"/>
        <v>0</v>
      </c>
      <c r="T60" s="314">
        <f t="shared" si="28"/>
        <v>0</v>
      </c>
      <c r="U60" s="336"/>
      <c r="V60" s="326"/>
      <c r="W60" s="585">
        <f t="shared" si="29"/>
        <v>0</v>
      </c>
      <c r="X60" s="585">
        <f t="shared" si="30"/>
        <v>0</v>
      </c>
      <c r="Y60" s="314">
        <f t="shared" si="31"/>
        <v>0</v>
      </c>
    </row>
    <row r="61" spans="1:25" s="87" customFormat="1" ht="31" x14ac:dyDescent="0.35">
      <c r="A61" s="89" t="s">
        <v>465</v>
      </c>
      <c r="B61" s="40">
        <v>1157</v>
      </c>
      <c r="C61" s="91" t="s">
        <v>466</v>
      </c>
      <c r="D61" s="139" t="s">
        <v>21</v>
      </c>
      <c r="E61" s="89"/>
      <c r="F61" s="169"/>
      <c r="G61" s="271"/>
      <c r="H61" s="274">
        <f t="shared" si="38"/>
        <v>0</v>
      </c>
      <c r="I61" s="715">
        <f t="shared" si="39"/>
        <v>0</v>
      </c>
      <c r="J61" s="282">
        <f t="shared" si="37"/>
        <v>0</v>
      </c>
      <c r="K61" s="337"/>
      <c r="L61" s="331"/>
      <c r="M61" s="585">
        <f t="shared" si="23"/>
        <v>0</v>
      </c>
      <c r="N61" s="585">
        <f t="shared" si="24"/>
        <v>0</v>
      </c>
      <c r="O61" s="314">
        <f t="shared" si="25"/>
        <v>0</v>
      </c>
      <c r="P61" s="336"/>
      <c r="Q61" s="326"/>
      <c r="R61" s="585">
        <f t="shared" si="26"/>
        <v>0</v>
      </c>
      <c r="S61" s="585">
        <f t="shared" si="27"/>
        <v>0</v>
      </c>
      <c r="T61" s="314">
        <f t="shared" si="28"/>
        <v>0</v>
      </c>
      <c r="U61" s="336"/>
      <c r="V61" s="326"/>
      <c r="W61" s="585">
        <f t="shared" si="29"/>
        <v>0</v>
      </c>
      <c r="X61" s="585">
        <f t="shared" si="30"/>
        <v>0</v>
      </c>
      <c r="Y61" s="314">
        <f t="shared" si="31"/>
        <v>0</v>
      </c>
    </row>
    <row r="62" spans="1:25" s="87" customFormat="1" ht="31" x14ac:dyDescent="0.35">
      <c r="A62" s="89" t="s">
        <v>467</v>
      </c>
      <c r="B62" s="40">
        <v>1158</v>
      </c>
      <c r="C62" s="91" t="s">
        <v>468</v>
      </c>
      <c r="D62" s="139" t="s">
        <v>21</v>
      </c>
      <c r="E62" s="89"/>
      <c r="F62" s="169"/>
      <c r="G62" s="271"/>
      <c r="H62" s="274">
        <f t="shared" si="38"/>
        <v>0</v>
      </c>
      <c r="I62" s="715">
        <f t="shared" si="39"/>
        <v>0</v>
      </c>
      <c r="J62" s="282">
        <f t="shared" si="37"/>
        <v>0</v>
      </c>
      <c r="K62" s="337"/>
      <c r="L62" s="331"/>
      <c r="M62" s="585">
        <f t="shared" si="23"/>
        <v>0</v>
      </c>
      <c r="N62" s="585">
        <f t="shared" si="24"/>
        <v>0</v>
      </c>
      <c r="O62" s="314">
        <f t="shared" si="25"/>
        <v>0</v>
      </c>
      <c r="P62" s="336"/>
      <c r="Q62" s="326"/>
      <c r="R62" s="585">
        <f t="shared" si="26"/>
        <v>0</v>
      </c>
      <c r="S62" s="585">
        <f t="shared" si="27"/>
        <v>0</v>
      </c>
      <c r="T62" s="314">
        <f t="shared" si="28"/>
        <v>0</v>
      </c>
      <c r="U62" s="336"/>
      <c r="V62" s="326"/>
      <c r="W62" s="585">
        <f t="shared" si="29"/>
        <v>0</v>
      </c>
      <c r="X62" s="585">
        <f t="shared" si="30"/>
        <v>0</v>
      </c>
      <c r="Y62" s="314">
        <f t="shared" si="31"/>
        <v>0</v>
      </c>
    </row>
    <row r="63" spans="1:25" s="87" customFormat="1" x14ac:dyDescent="0.35">
      <c r="A63" s="89" t="s">
        <v>469</v>
      </c>
      <c r="B63" s="40">
        <v>1159</v>
      </c>
      <c r="C63" s="91" t="s">
        <v>470</v>
      </c>
      <c r="D63" s="139" t="s">
        <v>21</v>
      </c>
      <c r="E63" s="89"/>
      <c r="F63" s="169"/>
      <c r="G63" s="271"/>
      <c r="H63" s="274">
        <f t="shared" si="38"/>
        <v>0</v>
      </c>
      <c r="I63" s="715">
        <f t="shared" si="39"/>
        <v>0</v>
      </c>
      <c r="J63" s="282">
        <f t="shared" si="37"/>
        <v>0</v>
      </c>
      <c r="K63" s="337"/>
      <c r="L63" s="331"/>
      <c r="M63" s="585">
        <f t="shared" si="23"/>
        <v>0</v>
      </c>
      <c r="N63" s="585">
        <f t="shared" si="24"/>
        <v>0</v>
      </c>
      <c r="O63" s="314">
        <f t="shared" si="25"/>
        <v>0</v>
      </c>
      <c r="P63" s="336"/>
      <c r="Q63" s="326"/>
      <c r="R63" s="585">
        <f t="shared" si="26"/>
        <v>0</v>
      </c>
      <c r="S63" s="585">
        <f t="shared" si="27"/>
        <v>0</v>
      </c>
      <c r="T63" s="314">
        <f t="shared" si="28"/>
        <v>0</v>
      </c>
      <c r="U63" s="336"/>
      <c r="V63" s="326"/>
      <c r="W63" s="585">
        <f t="shared" si="29"/>
        <v>0</v>
      </c>
      <c r="X63" s="585">
        <f t="shared" si="30"/>
        <v>0</v>
      </c>
      <c r="Y63" s="314">
        <f t="shared" si="31"/>
        <v>0</v>
      </c>
    </row>
    <row r="64" spans="1:25" s="87" customFormat="1" ht="31" x14ac:dyDescent="0.35">
      <c r="A64" s="89" t="s">
        <v>471</v>
      </c>
      <c r="B64" s="40">
        <v>1160</v>
      </c>
      <c r="C64" s="91" t="s">
        <v>472</v>
      </c>
      <c r="D64" s="139" t="s">
        <v>21</v>
      </c>
      <c r="E64" s="89"/>
      <c r="F64" s="169"/>
      <c r="G64" s="271"/>
      <c r="H64" s="274">
        <f t="shared" si="38"/>
        <v>0</v>
      </c>
      <c r="I64" s="715">
        <f t="shared" si="39"/>
        <v>0</v>
      </c>
      <c r="J64" s="282">
        <f t="shared" si="37"/>
        <v>0</v>
      </c>
      <c r="K64" s="337"/>
      <c r="L64" s="331"/>
      <c r="M64" s="585">
        <f t="shared" si="23"/>
        <v>0</v>
      </c>
      <c r="N64" s="585">
        <f t="shared" si="24"/>
        <v>0</v>
      </c>
      <c r="O64" s="314">
        <f t="shared" si="25"/>
        <v>0</v>
      </c>
      <c r="P64" s="336"/>
      <c r="Q64" s="326"/>
      <c r="R64" s="585">
        <f t="shared" si="26"/>
        <v>0</v>
      </c>
      <c r="S64" s="585">
        <f t="shared" si="27"/>
        <v>0</v>
      </c>
      <c r="T64" s="314">
        <f t="shared" si="28"/>
        <v>0</v>
      </c>
      <c r="U64" s="336"/>
      <c r="V64" s="326"/>
      <c r="W64" s="585">
        <f t="shared" si="29"/>
        <v>0</v>
      </c>
      <c r="X64" s="585">
        <f t="shared" si="30"/>
        <v>0</v>
      </c>
      <c r="Y64" s="314">
        <f t="shared" si="31"/>
        <v>0</v>
      </c>
    </row>
    <row r="65" spans="1:25" s="87" customFormat="1" x14ac:dyDescent="0.35">
      <c r="A65" s="162" t="s">
        <v>473</v>
      </c>
      <c r="B65" s="37"/>
      <c r="C65" s="88" t="s">
        <v>474</v>
      </c>
      <c r="D65" s="401"/>
      <c r="E65" s="402"/>
      <c r="F65" s="269"/>
      <c r="G65" s="269"/>
      <c r="H65" s="693"/>
      <c r="I65" s="693"/>
      <c r="J65" s="656"/>
      <c r="K65" s="396"/>
      <c r="L65" s="397"/>
      <c r="M65" s="590"/>
      <c r="N65" s="590"/>
      <c r="O65" s="313"/>
      <c r="P65" s="335"/>
      <c r="Q65" s="325"/>
      <c r="R65" s="590"/>
      <c r="S65" s="590"/>
      <c r="T65" s="313"/>
      <c r="U65" s="335"/>
      <c r="V65" s="325"/>
      <c r="W65" s="590"/>
      <c r="X65" s="590"/>
      <c r="Y65" s="313"/>
    </row>
    <row r="66" spans="1:25" s="87" customFormat="1" ht="31" x14ac:dyDescent="0.35">
      <c r="A66" s="51" t="s">
        <v>475</v>
      </c>
      <c r="B66" s="40">
        <v>1145</v>
      </c>
      <c r="C66" s="91" t="s">
        <v>476</v>
      </c>
      <c r="D66" s="139" t="s">
        <v>21</v>
      </c>
      <c r="E66" s="89"/>
      <c r="F66" s="169"/>
      <c r="G66" s="271"/>
      <c r="H66" s="274">
        <f t="shared" ref="H66:H73" si="40">F66*E66</f>
        <v>0</v>
      </c>
      <c r="I66" s="715">
        <f t="shared" ref="I66:I73" si="41">E66*G66</f>
        <v>0</v>
      </c>
      <c r="J66" s="282">
        <f t="shared" si="37"/>
        <v>0</v>
      </c>
      <c r="K66" s="337"/>
      <c r="L66" s="331"/>
      <c r="M66" s="585">
        <f t="shared" si="23"/>
        <v>0</v>
      </c>
      <c r="N66" s="585">
        <f t="shared" si="24"/>
        <v>0</v>
      </c>
      <c r="O66" s="314">
        <f t="shared" si="25"/>
        <v>0</v>
      </c>
      <c r="P66" s="336"/>
      <c r="Q66" s="326"/>
      <c r="R66" s="585">
        <f t="shared" si="26"/>
        <v>0</v>
      </c>
      <c r="S66" s="585">
        <f t="shared" si="27"/>
        <v>0</v>
      </c>
      <c r="T66" s="314">
        <f t="shared" si="28"/>
        <v>0</v>
      </c>
      <c r="U66" s="336"/>
      <c r="V66" s="326"/>
      <c r="W66" s="585">
        <f t="shared" si="29"/>
        <v>0</v>
      </c>
      <c r="X66" s="585">
        <f t="shared" si="30"/>
        <v>0</v>
      </c>
      <c r="Y66" s="314">
        <f t="shared" si="31"/>
        <v>0</v>
      </c>
    </row>
    <row r="67" spans="1:25" s="87" customFormat="1" ht="31" x14ac:dyDescent="0.35">
      <c r="A67" s="51" t="s">
        <v>477</v>
      </c>
      <c r="B67" s="40">
        <v>1146</v>
      </c>
      <c r="C67" s="91" t="s">
        <v>478</v>
      </c>
      <c r="D67" s="139" t="s">
        <v>21</v>
      </c>
      <c r="E67" s="89"/>
      <c r="F67" s="169"/>
      <c r="G67" s="271"/>
      <c r="H67" s="274">
        <f t="shared" si="40"/>
        <v>0</v>
      </c>
      <c r="I67" s="715">
        <f t="shared" si="41"/>
        <v>0</v>
      </c>
      <c r="J67" s="282">
        <f t="shared" si="37"/>
        <v>0</v>
      </c>
      <c r="K67" s="337"/>
      <c r="L67" s="331"/>
      <c r="M67" s="585">
        <f t="shared" si="23"/>
        <v>0</v>
      </c>
      <c r="N67" s="585">
        <f t="shared" si="24"/>
        <v>0</v>
      </c>
      <c r="O67" s="314">
        <f t="shared" si="25"/>
        <v>0</v>
      </c>
      <c r="P67" s="336"/>
      <c r="Q67" s="326"/>
      <c r="R67" s="585">
        <f t="shared" si="26"/>
        <v>0</v>
      </c>
      <c r="S67" s="585">
        <f t="shared" si="27"/>
        <v>0</v>
      </c>
      <c r="T67" s="314">
        <f t="shared" si="28"/>
        <v>0</v>
      </c>
      <c r="U67" s="336"/>
      <c r="V67" s="326"/>
      <c r="W67" s="585">
        <f t="shared" si="29"/>
        <v>0</v>
      </c>
      <c r="X67" s="585">
        <f t="shared" si="30"/>
        <v>0</v>
      </c>
      <c r="Y67" s="314">
        <f t="shared" si="31"/>
        <v>0</v>
      </c>
    </row>
    <row r="68" spans="1:25" s="87" customFormat="1" ht="31" x14ac:dyDescent="0.35">
      <c r="A68" s="51" t="s">
        <v>479</v>
      </c>
      <c r="B68" s="40">
        <v>1147</v>
      </c>
      <c r="C68" s="91" t="s">
        <v>480</v>
      </c>
      <c r="D68" s="139" t="s">
        <v>21</v>
      </c>
      <c r="E68" s="89"/>
      <c r="F68" s="169"/>
      <c r="G68" s="271"/>
      <c r="H68" s="274">
        <f t="shared" si="40"/>
        <v>0</v>
      </c>
      <c r="I68" s="715">
        <f t="shared" si="41"/>
        <v>0</v>
      </c>
      <c r="J68" s="282">
        <f t="shared" si="37"/>
        <v>0</v>
      </c>
      <c r="K68" s="337"/>
      <c r="L68" s="331"/>
      <c r="M68" s="585">
        <f t="shared" si="23"/>
        <v>0</v>
      </c>
      <c r="N68" s="585">
        <f t="shared" si="24"/>
        <v>0</v>
      </c>
      <c r="O68" s="314">
        <f t="shared" si="25"/>
        <v>0</v>
      </c>
      <c r="P68" s="336"/>
      <c r="Q68" s="326"/>
      <c r="R68" s="585">
        <f t="shared" si="26"/>
        <v>0</v>
      </c>
      <c r="S68" s="585">
        <f t="shared" si="27"/>
        <v>0</v>
      </c>
      <c r="T68" s="314">
        <f t="shared" si="28"/>
        <v>0</v>
      </c>
      <c r="U68" s="336"/>
      <c r="V68" s="326"/>
      <c r="W68" s="585">
        <f t="shared" si="29"/>
        <v>0</v>
      </c>
      <c r="X68" s="585">
        <f t="shared" si="30"/>
        <v>0</v>
      </c>
      <c r="Y68" s="314">
        <f t="shared" si="31"/>
        <v>0</v>
      </c>
    </row>
    <row r="69" spans="1:25" s="87" customFormat="1" ht="31" x14ac:dyDescent="0.35">
      <c r="A69" s="51" t="s">
        <v>481</v>
      </c>
      <c r="B69" s="40">
        <v>1148</v>
      </c>
      <c r="C69" s="91" t="s">
        <v>482</v>
      </c>
      <c r="D69" s="139" t="s">
        <v>21</v>
      </c>
      <c r="E69" s="89"/>
      <c r="F69" s="169"/>
      <c r="G69" s="271"/>
      <c r="H69" s="274">
        <f t="shared" si="40"/>
        <v>0</v>
      </c>
      <c r="I69" s="715">
        <f t="shared" si="41"/>
        <v>0</v>
      </c>
      <c r="J69" s="282">
        <f t="shared" si="37"/>
        <v>0</v>
      </c>
      <c r="K69" s="337"/>
      <c r="L69" s="331"/>
      <c r="M69" s="585">
        <f t="shared" si="23"/>
        <v>0</v>
      </c>
      <c r="N69" s="585">
        <f t="shared" si="24"/>
        <v>0</v>
      </c>
      <c r="O69" s="314">
        <f t="shared" si="25"/>
        <v>0</v>
      </c>
      <c r="P69" s="336"/>
      <c r="Q69" s="326"/>
      <c r="R69" s="585">
        <f t="shared" si="26"/>
        <v>0</v>
      </c>
      <c r="S69" s="585">
        <f t="shared" si="27"/>
        <v>0</v>
      </c>
      <c r="T69" s="314">
        <f t="shared" si="28"/>
        <v>0</v>
      </c>
      <c r="U69" s="336"/>
      <c r="V69" s="326"/>
      <c r="W69" s="585">
        <f t="shared" si="29"/>
        <v>0</v>
      </c>
      <c r="X69" s="585">
        <f t="shared" si="30"/>
        <v>0</v>
      </c>
      <c r="Y69" s="314">
        <f t="shared" si="31"/>
        <v>0</v>
      </c>
    </row>
    <row r="70" spans="1:25" s="87" customFormat="1" ht="31" x14ac:dyDescent="0.35">
      <c r="A70" s="51" t="s">
        <v>483</v>
      </c>
      <c r="B70" s="40">
        <v>1149</v>
      </c>
      <c r="C70" s="91" t="s">
        <v>484</v>
      </c>
      <c r="D70" s="139" t="s">
        <v>21</v>
      </c>
      <c r="E70" s="89"/>
      <c r="F70" s="169"/>
      <c r="G70" s="271"/>
      <c r="H70" s="274">
        <f t="shared" si="40"/>
        <v>0</v>
      </c>
      <c r="I70" s="715">
        <f t="shared" si="41"/>
        <v>0</v>
      </c>
      <c r="J70" s="282">
        <f t="shared" si="37"/>
        <v>0</v>
      </c>
      <c r="K70" s="337"/>
      <c r="L70" s="331"/>
      <c r="M70" s="585">
        <f t="shared" si="23"/>
        <v>0</v>
      </c>
      <c r="N70" s="585">
        <f t="shared" si="24"/>
        <v>0</v>
      </c>
      <c r="O70" s="314">
        <f t="shared" si="25"/>
        <v>0</v>
      </c>
      <c r="P70" s="336"/>
      <c r="Q70" s="326"/>
      <c r="R70" s="585">
        <f t="shared" si="26"/>
        <v>0</v>
      </c>
      <c r="S70" s="585">
        <f t="shared" si="27"/>
        <v>0</v>
      </c>
      <c r="T70" s="314">
        <f t="shared" si="28"/>
        <v>0</v>
      </c>
      <c r="U70" s="336"/>
      <c r="V70" s="326"/>
      <c r="W70" s="585">
        <f t="shared" si="29"/>
        <v>0</v>
      </c>
      <c r="X70" s="585">
        <f t="shared" si="30"/>
        <v>0</v>
      </c>
      <c r="Y70" s="314">
        <f t="shared" si="31"/>
        <v>0</v>
      </c>
    </row>
    <row r="71" spans="1:25" s="87" customFormat="1" ht="31" x14ac:dyDescent="0.35">
      <c r="A71" s="51" t="s">
        <v>485</v>
      </c>
      <c r="B71" s="40">
        <v>1150</v>
      </c>
      <c r="C71" s="91" t="s">
        <v>486</v>
      </c>
      <c r="D71" s="139" t="s">
        <v>21</v>
      </c>
      <c r="E71" s="89"/>
      <c r="F71" s="169"/>
      <c r="G71" s="271"/>
      <c r="H71" s="274">
        <f t="shared" si="40"/>
        <v>0</v>
      </c>
      <c r="I71" s="715">
        <f t="shared" si="41"/>
        <v>0</v>
      </c>
      <c r="J71" s="282">
        <f t="shared" si="37"/>
        <v>0</v>
      </c>
      <c r="K71" s="337"/>
      <c r="L71" s="331"/>
      <c r="M71" s="585">
        <f t="shared" si="23"/>
        <v>0</v>
      </c>
      <c r="N71" s="585">
        <f t="shared" si="24"/>
        <v>0</v>
      </c>
      <c r="O71" s="314">
        <f t="shared" si="25"/>
        <v>0</v>
      </c>
      <c r="P71" s="336"/>
      <c r="Q71" s="326"/>
      <c r="R71" s="585">
        <f t="shared" si="26"/>
        <v>0</v>
      </c>
      <c r="S71" s="585">
        <f t="shared" si="27"/>
        <v>0</v>
      </c>
      <c r="T71" s="314">
        <f t="shared" si="28"/>
        <v>0</v>
      </c>
      <c r="U71" s="336"/>
      <c r="V71" s="326"/>
      <c r="W71" s="585">
        <f t="shared" si="29"/>
        <v>0</v>
      </c>
      <c r="X71" s="585">
        <f t="shared" si="30"/>
        <v>0</v>
      </c>
      <c r="Y71" s="314">
        <f t="shared" si="31"/>
        <v>0</v>
      </c>
    </row>
    <row r="72" spans="1:25" s="87" customFormat="1" x14ac:dyDescent="0.35">
      <c r="A72" s="51" t="s">
        <v>487</v>
      </c>
      <c r="B72" s="40">
        <v>1151</v>
      </c>
      <c r="C72" s="91" t="s">
        <v>488</v>
      </c>
      <c r="D72" s="139" t="s">
        <v>21</v>
      </c>
      <c r="E72" s="89"/>
      <c r="F72" s="169"/>
      <c r="G72" s="271"/>
      <c r="H72" s="274">
        <f t="shared" si="40"/>
        <v>0</v>
      </c>
      <c r="I72" s="715">
        <f t="shared" si="41"/>
        <v>0</v>
      </c>
      <c r="J72" s="282">
        <f t="shared" si="37"/>
        <v>0</v>
      </c>
      <c r="K72" s="337"/>
      <c r="L72" s="331"/>
      <c r="M72" s="585">
        <f t="shared" si="23"/>
        <v>0</v>
      </c>
      <c r="N72" s="585">
        <f t="shared" si="24"/>
        <v>0</v>
      </c>
      <c r="O72" s="314">
        <f t="shared" si="25"/>
        <v>0</v>
      </c>
      <c r="P72" s="336"/>
      <c r="Q72" s="326"/>
      <c r="R72" s="585">
        <f t="shared" si="26"/>
        <v>0</v>
      </c>
      <c r="S72" s="585">
        <f t="shared" si="27"/>
        <v>0</v>
      </c>
      <c r="T72" s="314">
        <f t="shared" si="28"/>
        <v>0</v>
      </c>
      <c r="U72" s="336"/>
      <c r="V72" s="326"/>
      <c r="W72" s="585">
        <f t="shared" si="29"/>
        <v>0</v>
      </c>
      <c r="X72" s="585">
        <f t="shared" si="30"/>
        <v>0</v>
      </c>
      <c r="Y72" s="314">
        <f t="shared" si="31"/>
        <v>0</v>
      </c>
    </row>
    <row r="73" spans="1:25" s="87" customFormat="1" ht="31" x14ac:dyDescent="0.35">
      <c r="A73" s="51" t="s">
        <v>489</v>
      </c>
      <c r="B73" s="40">
        <v>1152</v>
      </c>
      <c r="C73" s="91" t="s">
        <v>490</v>
      </c>
      <c r="D73" s="139" t="s">
        <v>21</v>
      </c>
      <c r="E73" s="89"/>
      <c r="F73" s="169"/>
      <c r="G73" s="271"/>
      <c r="H73" s="274">
        <f t="shared" si="40"/>
        <v>0</v>
      </c>
      <c r="I73" s="715">
        <f t="shared" si="41"/>
        <v>0</v>
      </c>
      <c r="J73" s="282">
        <f t="shared" si="37"/>
        <v>0</v>
      </c>
      <c r="K73" s="337"/>
      <c r="L73" s="331"/>
      <c r="M73" s="585">
        <f t="shared" si="23"/>
        <v>0</v>
      </c>
      <c r="N73" s="585">
        <f t="shared" si="24"/>
        <v>0</v>
      </c>
      <c r="O73" s="314">
        <f t="shared" si="25"/>
        <v>0</v>
      </c>
      <c r="P73" s="336"/>
      <c r="Q73" s="326"/>
      <c r="R73" s="585">
        <f t="shared" si="26"/>
        <v>0</v>
      </c>
      <c r="S73" s="585">
        <f t="shared" si="27"/>
        <v>0</v>
      </c>
      <c r="T73" s="314">
        <f t="shared" si="28"/>
        <v>0</v>
      </c>
      <c r="U73" s="336"/>
      <c r="V73" s="326"/>
      <c r="W73" s="585">
        <f t="shared" si="29"/>
        <v>0</v>
      </c>
      <c r="X73" s="585">
        <f t="shared" si="30"/>
        <v>0</v>
      </c>
      <c r="Y73" s="314">
        <f t="shared" si="31"/>
        <v>0</v>
      </c>
    </row>
    <row r="74" spans="1:25" s="87" customFormat="1" x14ac:dyDescent="0.35">
      <c r="A74" s="162" t="s">
        <v>491</v>
      </c>
      <c r="B74" s="37"/>
      <c r="C74" s="88" t="s">
        <v>492</v>
      </c>
      <c r="D74" s="151"/>
      <c r="E74" s="56"/>
      <c r="F74" s="272"/>
      <c r="G74" s="269"/>
      <c r="H74" s="693"/>
      <c r="I74" s="693"/>
      <c r="J74" s="656"/>
      <c r="K74" s="396"/>
      <c r="L74" s="397"/>
      <c r="M74" s="590"/>
      <c r="N74" s="590"/>
      <c r="O74" s="313"/>
      <c r="P74" s="335"/>
      <c r="Q74" s="325"/>
      <c r="R74" s="590"/>
      <c r="S74" s="590"/>
      <c r="T74" s="313"/>
      <c r="U74" s="335"/>
      <c r="V74" s="325"/>
      <c r="W74" s="590"/>
      <c r="X74" s="590"/>
      <c r="Y74" s="313"/>
    </row>
    <row r="75" spans="1:25" s="87" customFormat="1" ht="31" x14ac:dyDescent="0.35">
      <c r="A75" s="51" t="s">
        <v>493</v>
      </c>
      <c r="B75" s="40">
        <v>1100</v>
      </c>
      <c r="C75" s="91" t="s">
        <v>494</v>
      </c>
      <c r="D75" s="139" t="s">
        <v>21</v>
      </c>
      <c r="E75" s="89"/>
      <c r="F75" s="169"/>
      <c r="G75" s="271"/>
      <c r="H75" s="274">
        <f t="shared" ref="H75:H82" si="42">F75*E75</f>
        <v>0</v>
      </c>
      <c r="I75" s="715">
        <f t="shared" ref="I75:I82" si="43">E75*G75</f>
        <v>0</v>
      </c>
      <c r="J75" s="282">
        <f t="shared" si="37"/>
        <v>0</v>
      </c>
      <c r="K75" s="337"/>
      <c r="L75" s="331"/>
      <c r="M75" s="585">
        <f t="shared" si="23"/>
        <v>0</v>
      </c>
      <c r="N75" s="585">
        <f t="shared" si="24"/>
        <v>0</v>
      </c>
      <c r="O75" s="314">
        <f t="shared" si="25"/>
        <v>0</v>
      </c>
      <c r="P75" s="336"/>
      <c r="Q75" s="326"/>
      <c r="R75" s="585">
        <f t="shared" si="26"/>
        <v>0</v>
      </c>
      <c r="S75" s="585">
        <f t="shared" si="27"/>
        <v>0</v>
      </c>
      <c r="T75" s="314">
        <f t="shared" si="28"/>
        <v>0</v>
      </c>
      <c r="U75" s="336"/>
      <c r="V75" s="326"/>
      <c r="W75" s="585">
        <f t="shared" si="29"/>
        <v>0</v>
      </c>
      <c r="X75" s="585">
        <f t="shared" si="30"/>
        <v>0</v>
      </c>
      <c r="Y75" s="314">
        <f t="shared" si="31"/>
        <v>0</v>
      </c>
    </row>
    <row r="76" spans="1:25" s="87" customFormat="1" ht="31" x14ac:dyDescent="0.35">
      <c r="A76" s="51" t="s">
        <v>495</v>
      </c>
      <c r="B76" s="40">
        <v>1120</v>
      </c>
      <c r="C76" s="91" t="s">
        <v>496</v>
      </c>
      <c r="D76" s="139" t="s">
        <v>21</v>
      </c>
      <c r="E76" s="89"/>
      <c r="F76" s="169"/>
      <c r="G76" s="271"/>
      <c r="H76" s="274">
        <f t="shared" si="42"/>
        <v>0</v>
      </c>
      <c r="I76" s="715">
        <f t="shared" si="43"/>
        <v>0</v>
      </c>
      <c r="J76" s="282">
        <f t="shared" si="37"/>
        <v>0</v>
      </c>
      <c r="K76" s="337"/>
      <c r="L76" s="331"/>
      <c r="M76" s="585">
        <f t="shared" si="23"/>
        <v>0</v>
      </c>
      <c r="N76" s="585">
        <f t="shared" si="24"/>
        <v>0</v>
      </c>
      <c r="O76" s="314">
        <f t="shared" si="25"/>
        <v>0</v>
      </c>
      <c r="P76" s="336"/>
      <c r="Q76" s="326"/>
      <c r="R76" s="585">
        <f t="shared" si="26"/>
        <v>0</v>
      </c>
      <c r="S76" s="585">
        <f t="shared" si="27"/>
        <v>0</v>
      </c>
      <c r="T76" s="314">
        <f t="shared" si="28"/>
        <v>0</v>
      </c>
      <c r="U76" s="336"/>
      <c r="V76" s="326"/>
      <c r="W76" s="585">
        <f t="shared" si="29"/>
        <v>0</v>
      </c>
      <c r="X76" s="585">
        <f t="shared" si="30"/>
        <v>0</v>
      </c>
      <c r="Y76" s="314">
        <f t="shared" si="31"/>
        <v>0</v>
      </c>
    </row>
    <row r="77" spans="1:25" s="87" customFormat="1" ht="31" x14ac:dyDescent="0.35">
      <c r="A77" s="51" t="s">
        <v>497</v>
      </c>
      <c r="B77" s="40">
        <v>1121</v>
      </c>
      <c r="C77" s="91" t="s">
        <v>498</v>
      </c>
      <c r="D77" s="139" t="s">
        <v>21</v>
      </c>
      <c r="E77" s="89"/>
      <c r="F77" s="169"/>
      <c r="G77" s="271"/>
      <c r="H77" s="274">
        <f t="shared" si="42"/>
        <v>0</v>
      </c>
      <c r="I77" s="715">
        <f t="shared" si="43"/>
        <v>0</v>
      </c>
      <c r="J77" s="282">
        <f t="shared" si="37"/>
        <v>0</v>
      </c>
      <c r="K77" s="337"/>
      <c r="L77" s="331"/>
      <c r="M77" s="585">
        <f t="shared" si="23"/>
        <v>0</v>
      </c>
      <c r="N77" s="585">
        <f t="shared" si="24"/>
        <v>0</v>
      </c>
      <c r="O77" s="314">
        <f t="shared" si="25"/>
        <v>0</v>
      </c>
      <c r="P77" s="336"/>
      <c r="Q77" s="326"/>
      <c r="R77" s="585">
        <f t="shared" si="26"/>
        <v>0</v>
      </c>
      <c r="S77" s="585">
        <f t="shared" si="27"/>
        <v>0</v>
      </c>
      <c r="T77" s="314">
        <f t="shared" si="28"/>
        <v>0</v>
      </c>
      <c r="U77" s="336"/>
      <c r="V77" s="326"/>
      <c r="W77" s="585">
        <f t="shared" si="29"/>
        <v>0</v>
      </c>
      <c r="X77" s="585">
        <f t="shared" si="30"/>
        <v>0</v>
      </c>
      <c r="Y77" s="314">
        <f t="shared" si="31"/>
        <v>0</v>
      </c>
    </row>
    <row r="78" spans="1:25" s="92" customFormat="1" ht="31" x14ac:dyDescent="0.35">
      <c r="A78" s="51" t="s">
        <v>499</v>
      </c>
      <c r="B78" s="40">
        <v>1122</v>
      </c>
      <c r="C78" s="91" t="s">
        <v>500</v>
      </c>
      <c r="D78" s="139" t="s">
        <v>21</v>
      </c>
      <c r="E78" s="89"/>
      <c r="F78" s="169"/>
      <c r="G78" s="271"/>
      <c r="H78" s="274">
        <f t="shared" si="42"/>
        <v>0</v>
      </c>
      <c r="I78" s="715">
        <f t="shared" si="43"/>
        <v>0</v>
      </c>
      <c r="J78" s="282">
        <f t="shared" si="37"/>
        <v>0</v>
      </c>
      <c r="K78" s="337"/>
      <c r="L78" s="331"/>
      <c r="M78" s="585">
        <f t="shared" si="23"/>
        <v>0</v>
      </c>
      <c r="N78" s="585">
        <f t="shared" si="24"/>
        <v>0</v>
      </c>
      <c r="O78" s="314">
        <f t="shared" si="25"/>
        <v>0</v>
      </c>
      <c r="P78" s="336"/>
      <c r="Q78" s="326"/>
      <c r="R78" s="585">
        <f t="shared" si="26"/>
        <v>0</v>
      </c>
      <c r="S78" s="585">
        <f t="shared" si="27"/>
        <v>0</v>
      </c>
      <c r="T78" s="314">
        <f t="shared" si="28"/>
        <v>0</v>
      </c>
      <c r="U78" s="336"/>
      <c r="V78" s="326"/>
      <c r="W78" s="585">
        <f t="shared" si="29"/>
        <v>0</v>
      </c>
      <c r="X78" s="585">
        <f t="shared" si="30"/>
        <v>0</v>
      </c>
      <c r="Y78" s="314">
        <f t="shared" si="31"/>
        <v>0</v>
      </c>
    </row>
    <row r="79" spans="1:25" s="92" customFormat="1" ht="31" x14ac:dyDescent="0.35">
      <c r="A79" s="51" t="s">
        <v>501</v>
      </c>
      <c r="B79" s="40">
        <v>1140</v>
      </c>
      <c r="C79" s="91" t="s">
        <v>502</v>
      </c>
      <c r="D79" s="139" t="s">
        <v>21</v>
      </c>
      <c r="E79" s="89"/>
      <c r="F79" s="169"/>
      <c r="G79" s="271"/>
      <c r="H79" s="274">
        <f t="shared" si="42"/>
        <v>0</v>
      </c>
      <c r="I79" s="715">
        <f t="shared" si="43"/>
        <v>0</v>
      </c>
      <c r="J79" s="282">
        <f t="shared" si="37"/>
        <v>0</v>
      </c>
      <c r="K79" s="337"/>
      <c r="L79" s="331"/>
      <c r="M79" s="585">
        <f t="shared" si="23"/>
        <v>0</v>
      </c>
      <c r="N79" s="585">
        <f t="shared" si="24"/>
        <v>0</v>
      </c>
      <c r="O79" s="314">
        <f t="shared" si="25"/>
        <v>0</v>
      </c>
      <c r="P79" s="336"/>
      <c r="Q79" s="326"/>
      <c r="R79" s="585">
        <f t="shared" si="26"/>
        <v>0</v>
      </c>
      <c r="S79" s="585">
        <f t="shared" si="27"/>
        <v>0</v>
      </c>
      <c r="T79" s="314">
        <f t="shared" si="28"/>
        <v>0</v>
      </c>
      <c r="U79" s="336"/>
      <c r="V79" s="326"/>
      <c r="W79" s="585">
        <f t="shared" si="29"/>
        <v>0</v>
      </c>
      <c r="X79" s="585">
        <f t="shared" si="30"/>
        <v>0</v>
      </c>
      <c r="Y79" s="314">
        <f t="shared" si="31"/>
        <v>0</v>
      </c>
    </row>
    <row r="80" spans="1:25" s="92" customFormat="1" ht="31" x14ac:dyDescent="0.35">
      <c r="A80" s="51" t="s">
        <v>503</v>
      </c>
      <c r="B80" s="40">
        <v>1141</v>
      </c>
      <c r="C80" s="91" t="s">
        <v>504</v>
      </c>
      <c r="D80" s="139" t="s">
        <v>21</v>
      </c>
      <c r="E80" s="89"/>
      <c r="F80" s="169"/>
      <c r="G80" s="271"/>
      <c r="H80" s="274">
        <f t="shared" si="42"/>
        <v>0</v>
      </c>
      <c r="I80" s="715">
        <f t="shared" si="43"/>
        <v>0</v>
      </c>
      <c r="J80" s="282">
        <f t="shared" si="37"/>
        <v>0</v>
      </c>
      <c r="K80" s="337"/>
      <c r="L80" s="331"/>
      <c r="M80" s="585">
        <f t="shared" si="23"/>
        <v>0</v>
      </c>
      <c r="N80" s="585">
        <f t="shared" si="24"/>
        <v>0</v>
      </c>
      <c r="O80" s="314">
        <f t="shared" si="25"/>
        <v>0</v>
      </c>
      <c r="P80" s="336"/>
      <c r="Q80" s="326"/>
      <c r="R80" s="585">
        <f t="shared" si="26"/>
        <v>0</v>
      </c>
      <c r="S80" s="585">
        <f t="shared" si="27"/>
        <v>0</v>
      </c>
      <c r="T80" s="314">
        <f t="shared" si="28"/>
        <v>0</v>
      </c>
      <c r="U80" s="336"/>
      <c r="V80" s="326"/>
      <c r="W80" s="585">
        <f t="shared" si="29"/>
        <v>0</v>
      </c>
      <c r="X80" s="585">
        <f t="shared" si="30"/>
        <v>0</v>
      </c>
      <c r="Y80" s="314">
        <f t="shared" si="31"/>
        <v>0</v>
      </c>
    </row>
    <row r="81" spans="1:25" s="92" customFormat="1" x14ac:dyDescent="0.35">
      <c r="A81" s="51" t="s">
        <v>505</v>
      </c>
      <c r="B81" s="40">
        <v>1142</v>
      </c>
      <c r="C81" s="91" t="s">
        <v>506</v>
      </c>
      <c r="D81" s="139" t="s">
        <v>21</v>
      </c>
      <c r="E81" s="89"/>
      <c r="F81" s="169"/>
      <c r="G81" s="271"/>
      <c r="H81" s="274">
        <f t="shared" si="42"/>
        <v>0</v>
      </c>
      <c r="I81" s="715">
        <f t="shared" si="43"/>
        <v>0</v>
      </c>
      <c r="J81" s="282">
        <f t="shared" si="37"/>
        <v>0</v>
      </c>
      <c r="K81" s="337"/>
      <c r="L81" s="331"/>
      <c r="M81" s="585">
        <f t="shared" si="23"/>
        <v>0</v>
      </c>
      <c r="N81" s="585">
        <f t="shared" si="24"/>
        <v>0</v>
      </c>
      <c r="O81" s="314">
        <f t="shared" si="25"/>
        <v>0</v>
      </c>
      <c r="P81" s="336"/>
      <c r="Q81" s="326"/>
      <c r="R81" s="585">
        <f t="shared" si="26"/>
        <v>0</v>
      </c>
      <c r="S81" s="585">
        <f t="shared" si="27"/>
        <v>0</v>
      </c>
      <c r="T81" s="314">
        <f t="shared" si="28"/>
        <v>0</v>
      </c>
      <c r="U81" s="336"/>
      <c r="V81" s="326"/>
      <c r="W81" s="585">
        <f t="shared" si="29"/>
        <v>0</v>
      </c>
      <c r="X81" s="585">
        <f t="shared" si="30"/>
        <v>0</v>
      </c>
      <c r="Y81" s="314">
        <f t="shared" si="31"/>
        <v>0</v>
      </c>
    </row>
    <row r="82" spans="1:25" s="92" customFormat="1" ht="31" x14ac:dyDescent="0.35">
      <c r="A82" s="51" t="s">
        <v>507</v>
      </c>
      <c r="B82" s="40">
        <v>1143</v>
      </c>
      <c r="C82" s="91" t="s">
        <v>508</v>
      </c>
      <c r="D82" s="139" t="s">
        <v>21</v>
      </c>
      <c r="E82" s="89"/>
      <c r="F82" s="169"/>
      <c r="G82" s="271"/>
      <c r="H82" s="274">
        <f t="shared" si="42"/>
        <v>0</v>
      </c>
      <c r="I82" s="715">
        <f t="shared" si="43"/>
        <v>0</v>
      </c>
      <c r="J82" s="282">
        <f t="shared" si="37"/>
        <v>0</v>
      </c>
      <c r="K82" s="337"/>
      <c r="L82" s="331"/>
      <c r="M82" s="585">
        <f t="shared" si="23"/>
        <v>0</v>
      </c>
      <c r="N82" s="585">
        <f t="shared" si="24"/>
        <v>0</v>
      </c>
      <c r="O82" s="314">
        <f t="shared" si="25"/>
        <v>0</v>
      </c>
      <c r="P82" s="336"/>
      <c r="Q82" s="326"/>
      <c r="R82" s="585">
        <f t="shared" si="26"/>
        <v>0</v>
      </c>
      <c r="S82" s="585">
        <f t="shared" si="27"/>
        <v>0</v>
      </c>
      <c r="T82" s="314">
        <f t="shared" si="28"/>
        <v>0</v>
      </c>
      <c r="U82" s="336"/>
      <c r="V82" s="326"/>
      <c r="W82" s="585">
        <f t="shared" si="29"/>
        <v>0</v>
      </c>
      <c r="X82" s="585">
        <f t="shared" si="30"/>
        <v>0</v>
      </c>
      <c r="Y82" s="314">
        <f t="shared" si="31"/>
        <v>0</v>
      </c>
    </row>
    <row r="83" spans="1:25" s="92" customFormat="1" ht="70" customHeight="1" x14ac:dyDescent="0.35">
      <c r="A83" s="161" t="s">
        <v>509</v>
      </c>
      <c r="B83" s="1240" t="s">
        <v>2204</v>
      </c>
      <c r="C83" s="1240"/>
      <c r="D83" s="151"/>
      <c r="E83" s="56"/>
      <c r="F83" s="272"/>
      <c r="G83" s="269"/>
      <c r="H83" s="693"/>
      <c r="I83" s="693"/>
      <c r="J83" s="656"/>
      <c r="K83" s="396"/>
      <c r="L83" s="397"/>
      <c r="M83" s="590"/>
      <c r="N83" s="590"/>
      <c r="O83" s="313"/>
      <c r="P83" s="335"/>
      <c r="Q83" s="325"/>
      <c r="R83" s="590"/>
      <c r="S83" s="590"/>
      <c r="T83" s="313"/>
      <c r="U83" s="335"/>
      <c r="V83" s="325"/>
      <c r="W83" s="590"/>
      <c r="X83" s="590"/>
      <c r="Y83" s="313"/>
    </row>
    <row r="84" spans="1:25" s="87" customFormat="1" x14ac:dyDescent="0.35">
      <c r="A84" s="162" t="s">
        <v>510</v>
      </c>
      <c r="B84" s="37"/>
      <c r="C84" s="88"/>
      <c r="D84" s="151"/>
      <c r="E84" s="56"/>
      <c r="F84" s="272"/>
      <c r="G84" s="269"/>
      <c r="H84" s="693"/>
      <c r="I84" s="693"/>
      <c r="J84" s="656"/>
      <c r="K84" s="396"/>
      <c r="L84" s="397"/>
      <c r="M84" s="590"/>
      <c r="N84" s="590"/>
      <c r="O84" s="313"/>
      <c r="P84" s="335"/>
      <c r="Q84" s="325"/>
      <c r="R84" s="590"/>
      <c r="S84" s="590"/>
      <c r="T84" s="313"/>
      <c r="U84" s="335"/>
      <c r="V84" s="325"/>
      <c r="W84" s="590"/>
      <c r="X84" s="590"/>
      <c r="Y84" s="313"/>
    </row>
    <row r="85" spans="1:25" s="92" customFormat="1" ht="31" x14ac:dyDescent="0.35">
      <c r="A85" s="51" t="s">
        <v>511</v>
      </c>
      <c r="B85" s="81" t="s">
        <v>512</v>
      </c>
      <c r="C85" s="93" t="s">
        <v>513</v>
      </c>
      <c r="D85" s="139" t="s">
        <v>514</v>
      </c>
      <c r="E85" s="89"/>
      <c r="F85" s="169"/>
      <c r="G85" s="271"/>
      <c r="H85" s="274">
        <f t="shared" ref="H85:H114" si="44">F85*E85</f>
        <v>0</v>
      </c>
      <c r="I85" s="715">
        <f t="shared" ref="I85:I114" si="45">E85*G85</f>
        <v>0</v>
      </c>
      <c r="J85" s="282">
        <f t="shared" si="37"/>
        <v>0</v>
      </c>
      <c r="K85" s="337"/>
      <c r="L85" s="331"/>
      <c r="M85" s="585">
        <f t="shared" si="23"/>
        <v>0</v>
      </c>
      <c r="N85" s="585">
        <f t="shared" si="24"/>
        <v>0</v>
      </c>
      <c r="O85" s="314">
        <f t="shared" si="25"/>
        <v>0</v>
      </c>
      <c r="P85" s="336"/>
      <c r="Q85" s="326"/>
      <c r="R85" s="585">
        <f t="shared" si="26"/>
        <v>0</v>
      </c>
      <c r="S85" s="585">
        <f t="shared" si="27"/>
        <v>0</v>
      </c>
      <c r="T85" s="314">
        <f t="shared" si="28"/>
        <v>0</v>
      </c>
      <c r="U85" s="336"/>
      <c r="V85" s="326"/>
      <c r="W85" s="585">
        <f t="shared" si="29"/>
        <v>0</v>
      </c>
      <c r="X85" s="585">
        <f t="shared" si="30"/>
        <v>0</v>
      </c>
      <c r="Y85" s="314">
        <f t="shared" si="31"/>
        <v>0</v>
      </c>
    </row>
    <row r="86" spans="1:25" s="92" customFormat="1" ht="31" x14ac:dyDescent="0.35">
      <c r="A86" s="51" t="s">
        <v>515</v>
      </c>
      <c r="B86" s="81" t="s">
        <v>512</v>
      </c>
      <c r="C86" s="93" t="s">
        <v>516</v>
      </c>
      <c r="D86" s="139" t="s">
        <v>514</v>
      </c>
      <c r="E86" s="89"/>
      <c r="F86" s="169"/>
      <c r="G86" s="271"/>
      <c r="H86" s="274">
        <f t="shared" si="44"/>
        <v>0</v>
      </c>
      <c r="I86" s="715">
        <f t="shared" si="45"/>
        <v>0</v>
      </c>
      <c r="J86" s="282">
        <f t="shared" si="37"/>
        <v>0</v>
      </c>
      <c r="K86" s="337"/>
      <c r="L86" s="331"/>
      <c r="M86" s="585">
        <f t="shared" si="23"/>
        <v>0</v>
      </c>
      <c r="N86" s="585">
        <f t="shared" si="24"/>
        <v>0</v>
      </c>
      <c r="O86" s="314">
        <f t="shared" si="25"/>
        <v>0</v>
      </c>
      <c r="P86" s="336"/>
      <c r="Q86" s="326"/>
      <c r="R86" s="585">
        <f t="shared" si="26"/>
        <v>0</v>
      </c>
      <c r="S86" s="585">
        <f t="shared" si="27"/>
        <v>0</v>
      </c>
      <c r="T86" s="314">
        <f t="shared" si="28"/>
        <v>0</v>
      </c>
      <c r="U86" s="336"/>
      <c r="V86" s="326"/>
      <c r="W86" s="585">
        <f t="shared" si="29"/>
        <v>0</v>
      </c>
      <c r="X86" s="585">
        <f t="shared" si="30"/>
        <v>0</v>
      </c>
      <c r="Y86" s="314">
        <f t="shared" si="31"/>
        <v>0</v>
      </c>
    </row>
    <row r="87" spans="1:25" s="92" customFormat="1" ht="31" x14ac:dyDescent="0.35">
      <c r="A87" s="51" t="s">
        <v>517</v>
      </c>
      <c r="B87" s="81" t="s">
        <v>512</v>
      </c>
      <c r="C87" s="93" t="s">
        <v>518</v>
      </c>
      <c r="D87" s="139" t="s">
        <v>514</v>
      </c>
      <c r="E87" s="89"/>
      <c r="F87" s="169"/>
      <c r="G87" s="271"/>
      <c r="H87" s="274">
        <f t="shared" si="44"/>
        <v>0</v>
      </c>
      <c r="I87" s="715">
        <f t="shared" si="45"/>
        <v>0</v>
      </c>
      <c r="J87" s="282">
        <f t="shared" si="37"/>
        <v>0</v>
      </c>
      <c r="K87" s="337"/>
      <c r="L87" s="331"/>
      <c r="M87" s="585">
        <f t="shared" si="23"/>
        <v>0</v>
      </c>
      <c r="N87" s="585">
        <f t="shared" si="24"/>
        <v>0</v>
      </c>
      <c r="O87" s="314">
        <f t="shared" si="25"/>
        <v>0</v>
      </c>
      <c r="P87" s="336"/>
      <c r="Q87" s="326"/>
      <c r="R87" s="585">
        <f t="shared" si="26"/>
        <v>0</v>
      </c>
      <c r="S87" s="585">
        <f t="shared" si="27"/>
        <v>0</v>
      </c>
      <c r="T87" s="314">
        <f t="shared" si="28"/>
        <v>0</v>
      </c>
      <c r="U87" s="336"/>
      <c r="V87" s="326"/>
      <c r="W87" s="585">
        <f t="shared" si="29"/>
        <v>0</v>
      </c>
      <c r="X87" s="585">
        <f t="shared" si="30"/>
        <v>0</v>
      </c>
      <c r="Y87" s="314">
        <f t="shared" si="31"/>
        <v>0</v>
      </c>
    </row>
    <row r="88" spans="1:25" s="92" customFormat="1" ht="31" x14ac:dyDescent="0.35">
      <c r="A88" s="51" t="s">
        <v>519</v>
      </c>
      <c r="B88" s="81" t="s">
        <v>512</v>
      </c>
      <c r="C88" s="93" t="s">
        <v>520</v>
      </c>
      <c r="D88" s="139" t="s">
        <v>514</v>
      </c>
      <c r="E88" s="89"/>
      <c r="F88" s="169"/>
      <c r="G88" s="271"/>
      <c r="H88" s="274">
        <f t="shared" si="44"/>
        <v>0</v>
      </c>
      <c r="I88" s="715">
        <f t="shared" si="45"/>
        <v>0</v>
      </c>
      <c r="J88" s="282">
        <f t="shared" si="37"/>
        <v>0</v>
      </c>
      <c r="K88" s="337"/>
      <c r="L88" s="331"/>
      <c r="M88" s="585">
        <f t="shared" ref="M88:M150" si="46">K88*F88</f>
        <v>0</v>
      </c>
      <c r="N88" s="585">
        <f t="shared" ref="N88:N150" si="47">L88*G88</f>
        <v>0</v>
      </c>
      <c r="O88" s="314">
        <f t="shared" ref="O88:O150" si="48">SUM(K88*F88)+(L88*G88)</f>
        <v>0</v>
      </c>
      <c r="P88" s="336"/>
      <c r="Q88" s="326"/>
      <c r="R88" s="585">
        <f t="shared" ref="R88:R150" si="49">P88*F88</f>
        <v>0</v>
      </c>
      <c r="S88" s="585">
        <f t="shared" ref="S88:S150" si="50">Q88*G88</f>
        <v>0</v>
      </c>
      <c r="T88" s="314">
        <f t="shared" ref="T88:T150" si="51">SUM(P88*F88)+(Q88*G88)</f>
        <v>0</v>
      </c>
      <c r="U88" s="336"/>
      <c r="V88" s="326"/>
      <c r="W88" s="585">
        <f t="shared" ref="W88:W150" si="52">U88*F88</f>
        <v>0</v>
      </c>
      <c r="X88" s="585">
        <f t="shared" ref="X88:X150" si="53">V88*G88</f>
        <v>0</v>
      </c>
      <c r="Y88" s="314">
        <f t="shared" ref="Y88:Y150" si="54">SUM(U88*F88)+(V88*G88)</f>
        <v>0</v>
      </c>
    </row>
    <row r="89" spans="1:25" s="92" customFormat="1" ht="31" x14ac:dyDescent="0.35">
      <c r="A89" s="51" t="s">
        <v>521</v>
      </c>
      <c r="B89" s="81" t="s">
        <v>512</v>
      </c>
      <c r="C89" s="93" t="s">
        <v>522</v>
      </c>
      <c r="D89" s="139" t="s">
        <v>514</v>
      </c>
      <c r="E89" s="89"/>
      <c r="F89" s="169"/>
      <c r="G89" s="271"/>
      <c r="H89" s="274">
        <f t="shared" si="44"/>
        <v>0</v>
      </c>
      <c r="I89" s="715">
        <f t="shared" si="45"/>
        <v>0</v>
      </c>
      <c r="J89" s="282">
        <f t="shared" si="37"/>
        <v>0</v>
      </c>
      <c r="K89" s="337"/>
      <c r="L89" s="331"/>
      <c r="M89" s="585">
        <f t="shared" si="46"/>
        <v>0</v>
      </c>
      <c r="N89" s="585">
        <f t="shared" si="47"/>
        <v>0</v>
      </c>
      <c r="O89" s="314">
        <f t="shared" si="48"/>
        <v>0</v>
      </c>
      <c r="P89" s="336"/>
      <c r="Q89" s="326"/>
      <c r="R89" s="585">
        <f t="shared" si="49"/>
        <v>0</v>
      </c>
      <c r="S89" s="585">
        <f t="shared" si="50"/>
        <v>0</v>
      </c>
      <c r="T89" s="314">
        <f t="shared" si="51"/>
        <v>0</v>
      </c>
      <c r="U89" s="336"/>
      <c r="V89" s="326"/>
      <c r="W89" s="585">
        <f t="shared" si="52"/>
        <v>0</v>
      </c>
      <c r="X89" s="585">
        <f t="shared" si="53"/>
        <v>0</v>
      </c>
      <c r="Y89" s="314">
        <f t="shared" si="54"/>
        <v>0</v>
      </c>
    </row>
    <row r="90" spans="1:25" s="92" customFormat="1" ht="31" x14ac:dyDescent="0.35">
      <c r="A90" s="51" t="s">
        <v>523</v>
      </c>
      <c r="B90" s="81" t="s">
        <v>512</v>
      </c>
      <c r="C90" s="93" t="s">
        <v>524</v>
      </c>
      <c r="D90" s="139" t="s">
        <v>514</v>
      </c>
      <c r="E90" s="89"/>
      <c r="F90" s="169"/>
      <c r="G90" s="271"/>
      <c r="H90" s="274">
        <f t="shared" si="44"/>
        <v>0</v>
      </c>
      <c r="I90" s="715">
        <f t="shared" si="45"/>
        <v>0</v>
      </c>
      <c r="J90" s="282">
        <f t="shared" si="37"/>
        <v>0</v>
      </c>
      <c r="K90" s="337"/>
      <c r="L90" s="331"/>
      <c r="M90" s="585">
        <f t="shared" si="46"/>
        <v>0</v>
      </c>
      <c r="N90" s="585">
        <f t="shared" si="47"/>
        <v>0</v>
      </c>
      <c r="O90" s="314">
        <f t="shared" si="48"/>
        <v>0</v>
      </c>
      <c r="P90" s="336"/>
      <c r="Q90" s="326"/>
      <c r="R90" s="585">
        <f t="shared" si="49"/>
        <v>0</v>
      </c>
      <c r="S90" s="585">
        <f t="shared" si="50"/>
        <v>0</v>
      </c>
      <c r="T90" s="314">
        <f t="shared" si="51"/>
        <v>0</v>
      </c>
      <c r="U90" s="336"/>
      <c r="V90" s="326"/>
      <c r="W90" s="585">
        <f t="shared" si="52"/>
        <v>0</v>
      </c>
      <c r="X90" s="585">
        <f t="shared" si="53"/>
        <v>0</v>
      </c>
      <c r="Y90" s="314">
        <f t="shared" si="54"/>
        <v>0</v>
      </c>
    </row>
    <row r="91" spans="1:25" s="92" customFormat="1" ht="31" x14ac:dyDescent="0.35">
      <c r="A91" s="51" t="s">
        <v>525</v>
      </c>
      <c r="B91" s="81" t="s">
        <v>512</v>
      </c>
      <c r="C91" s="93" t="s">
        <v>526</v>
      </c>
      <c r="D91" s="139" t="s">
        <v>514</v>
      </c>
      <c r="E91" s="89"/>
      <c r="F91" s="169"/>
      <c r="G91" s="271"/>
      <c r="H91" s="274">
        <f t="shared" si="44"/>
        <v>0</v>
      </c>
      <c r="I91" s="715">
        <f t="shared" si="45"/>
        <v>0</v>
      </c>
      <c r="J91" s="282">
        <f t="shared" si="37"/>
        <v>0</v>
      </c>
      <c r="K91" s="337"/>
      <c r="L91" s="331"/>
      <c r="M91" s="585">
        <f t="shared" si="46"/>
        <v>0</v>
      </c>
      <c r="N91" s="585">
        <f t="shared" si="47"/>
        <v>0</v>
      </c>
      <c r="O91" s="314">
        <f t="shared" si="48"/>
        <v>0</v>
      </c>
      <c r="P91" s="336"/>
      <c r="Q91" s="326"/>
      <c r="R91" s="585">
        <f t="shared" si="49"/>
        <v>0</v>
      </c>
      <c r="S91" s="585">
        <f t="shared" si="50"/>
        <v>0</v>
      </c>
      <c r="T91" s="314">
        <f t="shared" si="51"/>
        <v>0</v>
      </c>
      <c r="U91" s="336"/>
      <c r="V91" s="326"/>
      <c r="W91" s="585">
        <f t="shared" si="52"/>
        <v>0</v>
      </c>
      <c r="X91" s="585">
        <f t="shared" si="53"/>
        <v>0</v>
      </c>
      <c r="Y91" s="314">
        <f t="shared" si="54"/>
        <v>0</v>
      </c>
    </row>
    <row r="92" spans="1:25" s="92" customFormat="1" ht="31" x14ac:dyDescent="0.35">
      <c r="A92" s="51" t="s">
        <v>527</v>
      </c>
      <c r="B92" s="81" t="s">
        <v>512</v>
      </c>
      <c r="C92" s="93" t="s">
        <v>528</v>
      </c>
      <c r="D92" s="139" t="s">
        <v>514</v>
      </c>
      <c r="E92" s="89"/>
      <c r="F92" s="169"/>
      <c r="G92" s="271"/>
      <c r="H92" s="274">
        <f t="shared" si="44"/>
        <v>0</v>
      </c>
      <c r="I92" s="715">
        <f t="shared" si="45"/>
        <v>0</v>
      </c>
      <c r="J92" s="282">
        <f t="shared" si="37"/>
        <v>0</v>
      </c>
      <c r="K92" s="337"/>
      <c r="L92" s="331"/>
      <c r="M92" s="585">
        <f t="shared" si="46"/>
        <v>0</v>
      </c>
      <c r="N92" s="585">
        <f t="shared" si="47"/>
        <v>0</v>
      </c>
      <c r="O92" s="314">
        <f t="shared" si="48"/>
        <v>0</v>
      </c>
      <c r="P92" s="336"/>
      <c r="Q92" s="326"/>
      <c r="R92" s="585">
        <f t="shared" si="49"/>
        <v>0</v>
      </c>
      <c r="S92" s="585">
        <f t="shared" si="50"/>
        <v>0</v>
      </c>
      <c r="T92" s="314">
        <f t="shared" si="51"/>
        <v>0</v>
      </c>
      <c r="U92" s="336"/>
      <c r="V92" s="326"/>
      <c r="W92" s="585">
        <f t="shared" si="52"/>
        <v>0</v>
      </c>
      <c r="X92" s="585">
        <f t="shared" si="53"/>
        <v>0</v>
      </c>
      <c r="Y92" s="314">
        <f t="shared" si="54"/>
        <v>0</v>
      </c>
    </row>
    <row r="93" spans="1:25" s="92" customFormat="1" ht="31" x14ac:dyDescent="0.35">
      <c r="A93" s="51" t="s">
        <v>529</v>
      </c>
      <c r="B93" s="81" t="s">
        <v>512</v>
      </c>
      <c r="C93" s="93" t="s">
        <v>530</v>
      </c>
      <c r="D93" s="139" t="s">
        <v>514</v>
      </c>
      <c r="E93" s="89"/>
      <c r="F93" s="169"/>
      <c r="G93" s="271"/>
      <c r="H93" s="274">
        <f t="shared" si="44"/>
        <v>0</v>
      </c>
      <c r="I93" s="715">
        <f t="shared" si="45"/>
        <v>0</v>
      </c>
      <c r="J93" s="282">
        <f t="shared" si="37"/>
        <v>0</v>
      </c>
      <c r="K93" s="337"/>
      <c r="L93" s="331"/>
      <c r="M93" s="585">
        <f t="shared" si="46"/>
        <v>0</v>
      </c>
      <c r="N93" s="585">
        <f t="shared" si="47"/>
        <v>0</v>
      </c>
      <c r="O93" s="314">
        <f t="shared" si="48"/>
        <v>0</v>
      </c>
      <c r="P93" s="336"/>
      <c r="Q93" s="326"/>
      <c r="R93" s="585">
        <f t="shared" si="49"/>
        <v>0</v>
      </c>
      <c r="S93" s="585">
        <f t="shared" si="50"/>
        <v>0</v>
      </c>
      <c r="T93" s="314">
        <f t="shared" si="51"/>
        <v>0</v>
      </c>
      <c r="U93" s="336"/>
      <c r="V93" s="326"/>
      <c r="W93" s="585">
        <f t="shared" si="52"/>
        <v>0</v>
      </c>
      <c r="X93" s="585">
        <f t="shared" si="53"/>
        <v>0</v>
      </c>
      <c r="Y93" s="314">
        <f t="shared" si="54"/>
        <v>0</v>
      </c>
    </row>
    <row r="94" spans="1:25" s="92" customFormat="1" ht="31" x14ac:dyDescent="0.35">
      <c r="A94" s="51" t="s">
        <v>531</v>
      </c>
      <c r="B94" s="81" t="s">
        <v>512</v>
      </c>
      <c r="C94" s="93" t="s">
        <v>532</v>
      </c>
      <c r="D94" s="139" t="s">
        <v>514</v>
      </c>
      <c r="E94" s="89"/>
      <c r="F94" s="169"/>
      <c r="G94" s="271"/>
      <c r="H94" s="274">
        <f t="shared" si="44"/>
        <v>0</v>
      </c>
      <c r="I94" s="715">
        <f t="shared" si="45"/>
        <v>0</v>
      </c>
      <c r="J94" s="282">
        <f t="shared" si="37"/>
        <v>0</v>
      </c>
      <c r="K94" s="337"/>
      <c r="L94" s="331"/>
      <c r="M94" s="585">
        <f t="shared" si="46"/>
        <v>0</v>
      </c>
      <c r="N94" s="585">
        <f t="shared" si="47"/>
        <v>0</v>
      </c>
      <c r="O94" s="314">
        <f t="shared" si="48"/>
        <v>0</v>
      </c>
      <c r="P94" s="336"/>
      <c r="Q94" s="326"/>
      <c r="R94" s="585">
        <f t="shared" si="49"/>
        <v>0</v>
      </c>
      <c r="S94" s="585">
        <f t="shared" si="50"/>
        <v>0</v>
      </c>
      <c r="T94" s="314">
        <f t="shared" si="51"/>
        <v>0</v>
      </c>
      <c r="U94" s="336"/>
      <c r="V94" s="326"/>
      <c r="W94" s="585">
        <f t="shared" si="52"/>
        <v>0</v>
      </c>
      <c r="X94" s="585">
        <f t="shared" si="53"/>
        <v>0</v>
      </c>
      <c r="Y94" s="314">
        <f t="shared" si="54"/>
        <v>0</v>
      </c>
    </row>
    <row r="95" spans="1:25" s="92" customFormat="1" ht="31" x14ac:dyDescent="0.35">
      <c r="A95" s="51" t="s">
        <v>533</v>
      </c>
      <c r="B95" s="81" t="s">
        <v>512</v>
      </c>
      <c r="C95" s="93" t="s">
        <v>534</v>
      </c>
      <c r="D95" s="139" t="s">
        <v>514</v>
      </c>
      <c r="E95" s="89"/>
      <c r="F95" s="169"/>
      <c r="G95" s="271"/>
      <c r="H95" s="274">
        <f t="shared" si="44"/>
        <v>0</v>
      </c>
      <c r="I95" s="715">
        <f t="shared" si="45"/>
        <v>0</v>
      </c>
      <c r="J95" s="282">
        <f t="shared" si="37"/>
        <v>0</v>
      </c>
      <c r="K95" s="337"/>
      <c r="L95" s="331"/>
      <c r="M95" s="585">
        <f t="shared" si="46"/>
        <v>0</v>
      </c>
      <c r="N95" s="585">
        <f t="shared" si="47"/>
        <v>0</v>
      </c>
      <c r="O95" s="314">
        <f t="shared" si="48"/>
        <v>0</v>
      </c>
      <c r="P95" s="336"/>
      <c r="Q95" s="326"/>
      <c r="R95" s="585">
        <f t="shared" si="49"/>
        <v>0</v>
      </c>
      <c r="S95" s="585">
        <f t="shared" si="50"/>
        <v>0</v>
      </c>
      <c r="T95" s="314">
        <f t="shared" si="51"/>
        <v>0</v>
      </c>
      <c r="U95" s="336"/>
      <c r="V95" s="326"/>
      <c r="W95" s="585">
        <f t="shared" si="52"/>
        <v>0</v>
      </c>
      <c r="X95" s="585">
        <f t="shared" si="53"/>
        <v>0</v>
      </c>
      <c r="Y95" s="314">
        <f t="shared" si="54"/>
        <v>0</v>
      </c>
    </row>
    <row r="96" spans="1:25" s="92" customFormat="1" ht="31" x14ac:dyDescent="0.35">
      <c r="A96" s="51" t="s">
        <v>535</v>
      </c>
      <c r="B96" s="81" t="s">
        <v>512</v>
      </c>
      <c r="C96" s="93" t="s">
        <v>536</v>
      </c>
      <c r="D96" s="139" t="s">
        <v>514</v>
      </c>
      <c r="E96" s="89"/>
      <c r="F96" s="169"/>
      <c r="G96" s="271"/>
      <c r="H96" s="274">
        <f t="shared" si="44"/>
        <v>0</v>
      </c>
      <c r="I96" s="715">
        <f t="shared" si="45"/>
        <v>0</v>
      </c>
      <c r="J96" s="282">
        <f t="shared" si="37"/>
        <v>0</v>
      </c>
      <c r="K96" s="337"/>
      <c r="L96" s="331"/>
      <c r="M96" s="585">
        <f t="shared" si="46"/>
        <v>0</v>
      </c>
      <c r="N96" s="585">
        <f t="shared" si="47"/>
        <v>0</v>
      </c>
      <c r="O96" s="314">
        <f t="shared" si="48"/>
        <v>0</v>
      </c>
      <c r="P96" s="336"/>
      <c r="Q96" s="326"/>
      <c r="R96" s="585">
        <f t="shared" si="49"/>
        <v>0</v>
      </c>
      <c r="S96" s="585">
        <f t="shared" si="50"/>
        <v>0</v>
      </c>
      <c r="T96" s="314">
        <f t="shared" si="51"/>
        <v>0</v>
      </c>
      <c r="U96" s="336"/>
      <c r="V96" s="326"/>
      <c r="W96" s="585">
        <f t="shared" si="52"/>
        <v>0</v>
      </c>
      <c r="X96" s="585">
        <f t="shared" si="53"/>
        <v>0</v>
      </c>
      <c r="Y96" s="314">
        <f t="shared" si="54"/>
        <v>0</v>
      </c>
    </row>
    <row r="97" spans="1:25" s="92" customFormat="1" ht="31" x14ac:dyDescent="0.35">
      <c r="A97" s="51" t="s">
        <v>537</v>
      </c>
      <c r="B97" s="81" t="s">
        <v>512</v>
      </c>
      <c r="C97" s="93" t="s">
        <v>538</v>
      </c>
      <c r="D97" s="139" t="s">
        <v>514</v>
      </c>
      <c r="E97" s="89"/>
      <c r="F97" s="169"/>
      <c r="G97" s="271"/>
      <c r="H97" s="274">
        <f t="shared" si="44"/>
        <v>0</v>
      </c>
      <c r="I97" s="715">
        <f t="shared" si="45"/>
        <v>0</v>
      </c>
      <c r="J97" s="282">
        <f t="shared" si="37"/>
        <v>0</v>
      </c>
      <c r="K97" s="337"/>
      <c r="L97" s="331"/>
      <c r="M97" s="585">
        <f t="shared" si="46"/>
        <v>0</v>
      </c>
      <c r="N97" s="585">
        <f t="shared" si="47"/>
        <v>0</v>
      </c>
      <c r="O97" s="314">
        <f t="shared" si="48"/>
        <v>0</v>
      </c>
      <c r="P97" s="336"/>
      <c r="Q97" s="326"/>
      <c r="R97" s="585">
        <f t="shared" si="49"/>
        <v>0</v>
      </c>
      <c r="S97" s="585">
        <f t="shared" si="50"/>
        <v>0</v>
      </c>
      <c r="T97" s="314">
        <f t="shared" si="51"/>
        <v>0</v>
      </c>
      <c r="U97" s="336"/>
      <c r="V97" s="326"/>
      <c r="W97" s="585">
        <f t="shared" si="52"/>
        <v>0</v>
      </c>
      <c r="X97" s="585">
        <f t="shared" si="53"/>
        <v>0</v>
      </c>
      <c r="Y97" s="314">
        <f t="shared" si="54"/>
        <v>0</v>
      </c>
    </row>
    <row r="98" spans="1:25" s="92" customFormat="1" ht="31" x14ac:dyDescent="0.35">
      <c r="A98" s="51" t="s">
        <v>539</v>
      </c>
      <c r="B98" s="81" t="s">
        <v>512</v>
      </c>
      <c r="C98" s="93" t="s">
        <v>540</v>
      </c>
      <c r="D98" s="139" t="s">
        <v>514</v>
      </c>
      <c r="E98" s="89"/>
      <c r="F98" s="169"/>
      <c r="G98" s="271"/>
      <c r="H98" s="274">
        <f t="shared" si="44"/>
        <v>0</v>
      </c>
      <c r="I98" s="715">
        <f t="shared" si="45"/>
        <v>0</v>
      </c>
      <c r="J98" s="282">
        <f t="shared" si="37"/>
        <v>0</v>
      </c>
      <c r="K98" s="337"/>
      <c r="L98" s="331"/>
      <c r="M98" s="585">
        <f t="shared" si="46"/>
        <v>0</v>
      </c>
      <c r="N98" s="585">
        <f t="shared" si="47"/>
        <v>0</v>
      </c>
      <c r="O98" s="314">
        <f t="shared" si="48"/>
        <v>0</v>
      </c>
      <c r="P98" s="336"/>
      <c r="Q98" s="326"/>
      <c r="R98" s="585">
        <f t="shared" si="49"/>
        <v>0</v>
      </c>
      <c r="S98" s="585">
        <f t="shared" si="50"/>
        <v>0</v>
      </c>
      <c r="T98" s="314">
        <f t="shared" si="51"/>
        <v>0</v>
      </c>
      <c r="U98" s="336"/>
      <c r="V98" s="326"/>
      <c r="W98" s="585">
        <f t="shared" si="52"/>
        <v>0</v>
      </c>
      <c r="X98" s="585">
        <f t="shared" si="53"/>
        <v>0</v>
      </c>
      <c r="Y98" s="314">
        <f t="shared" si="54"/>
        <v>0</v>
      </c>
    </row>
    <row r="99" spans="1:25" s="92" customFormat="1" ht="31" x14ac:dyDescent="0.35">
      <c r="A99" s="51" t="s">
        <v>541</v>
      </c>
      <c r="B99" s="81" t="s">
        <v>512</v>
      </c>
      <c r="C99" s="93" t="s">
        <v>542</v>
      </c>
      <c r="D99" s="139" t="s">
        <v>514</v>
      </c>
      <c r="E99" s="89"/>
      <c r="F99" s="169"/>
      <c r="G99" s="271"/>
      <c r="H99" s="274">
        <f t="shared" si="44"/>
        <v>0</v>
      </c>
      <c r="I99" s="715">
        <f t="shared" si="45"/>
        <v>0</v>
      </c>
      <c r="J99" s="282">
        <f t="shared" si="37"/>
        <v>0</v>
      </c>
      <c r="K99" s="337"/>
      <c r="L99" s="331"/>
      <c r="M99" s="585">
        <f t="shared" si="46"/>
        <v>0</v>
      </c>
      <c r="N99" s="585">
        <f t="shared" si="47"/>
        <v>0</v>
      </c>
      <c r="O99" s="314">
        <f t="shared" si="48"/>
        <v>0</v>
      </c>
      <c r="P99" s="336"/>
      <c r="Q99" s="326"/>
      <c r="R99" s="585">
        <f t="shared" si="49"/>
        <v>0</v>
      </c>
      <c r="S99" s="585">
        <f t="shared" si="50"/>
        <v>0</v>
      </c>
      <c r="T99" s="314">
        <f t="shared" si="51"/>
        <v>0</v>
      </c>
      <c r="U99" s="336"/>
      <c r="V99" s="326"/>
      <c r="W99" s="585">
        <f t="shared" si="52"/>
        <v>0</v>
      </c>
      <c r="X99" s="585">
        <f t="shared" si="53"/>
        <v>0</v>
      </c>
      <c r="Y99" s="314">
        <f t="shared" si="54"/>
        <v>0</v>
      </c>
    </row>
    <row r="100" spans="1:25" s="24" customFormat="1" ht="31" x14ac:dyDescent="0.35">
      <c r="A100" s="51" t="s">
        <v>1244</v>
      </c>
      <c r="B100" s="81" t="s">
        <v>512</v>
      </c>
      <c r="C100" s="93" t="s">
        <v>1232</v>
      </c>
      <c r="D100" s="139" t="s">
        <v>514</v>
      </c>
      <c r="E100" s="89"/>
      <c r="F100" s="169"/>
      <c r="G100" s="271"/>
      <c r="H100" s="274">
        <f t="shared" si="44"/>
        <v>0</v>
      </c>
      <c r="I100" s="715">
        <f t="shared" si="45"/>
        <v>0</v>
      </c>
      <c r="J100" s="282">
        <f t="shared" si="37"/>
        <v>0</v>
      </c>
      <c r="K100" s="337"/>
      <c r="L100" s="331"/>
      <c r="M100" s="585">
        <f t="shared" si="46"/>
        <v>0</v>
      </c>
      <c r="N100" s="585">
        <f t="shared" si="47"/>
        <v>0</v>
      </c>
      <c r="O100" s="314">
        <f t="shared" si="48"/>
        <v>0</v>
      </c>
      <c r="P100" s="336"/>
      <c r="Q100" s="326"/>
      <c r="R100" s="585">
        <f t="shared" si="49"/>
        <v>0</v>
      </c>
      <c r="S100" s="585">
        <f t="shared" si="50"/>
        <v>0</v>
      </c>
      <c r="T100" s="314">
        <f t="shared" si="51"/>
        <v>0</v>
      </c>
      <c r="U100" s="336"/>
      <c r="V100" s="326"/>
      <c r="W100" s="585">
        <f t="shared" si="52"/>
        <v>0</v>
      </c>
      <c r="X100" s="585">
        <f t="shared" si="53"/>
        <v>0</v>
      </c>
      <c r="Y100" s="314">
        <f t="shared" si="54"/>
        <v>0</v>
      </c>
    </row>
    <row r="101" spans="1:25" s="87" customFormat="1" ht="31" x14ac:dyDescent="0.35">
      <c r="A101" s="51" t="s">
        <v>1245</v>
      </c>
      <c r="B101" s="81" t="s">
        <v>512</v>
      </c>
      <c r="C101" s="93" t="s">
        <v>1218</v>
      </c>
      <c r="D101" s="139" t="s">
        <v>514</v>
      </c>
      <c r="E101" s="89"/>
      <c r="F101" s="169"/>
      <c r="G101" s="271"/>
      <c r="H101" s="274">
        <f t="shared" si="44"/>
        <v>0</v>
      </c>
      <c r="I101" s="715">
        <f t="shared" si="45"/>
        <v>0</v>
      </c>
      <c r="J101" s="282">
        <f t="shared" si="37"/>
        <v>0</v>
      </c>
      <c r="K101" s="337"/>
      <c r="L101" s="331"/>
      <c r="M101" s="585">
        <f t="shared" si="46"/>
        <v>0</v>
      </c>
      <c r="N101" s="585">
        <f t="shared" si="47"/>
        <v>0</v>
      </c>
      <c r="O101" s="314">
        <f t="shared" si="48"/>
        <v>0</v>
      </c>
      <c r="P101" s="336"/>
      <c r="Q101" s="326"/>
      <c r="R101" s="585">
        <f t="shared" si="49"/>
        <v>0</v>
      </c>
      <c r="S101" s="585">
        <f t="shared" si="50"/>
        <v>0</v>
      </c>
      <c r="T101" s="314">
        <f t="shared" si="51"/>
        <v>0</v>
      </c>
      <c r="U101" s="336"/>
      <c r="V101" s="326"/>
      <c r="W101" s="585">
        <f t="shared" si="52"/>
        <v>0</v>
      </c>
      <c r="X101" s="585">
        <f t="shared" si="53"/>
        <v>0</v>
      </c>
      <c r="Y101" s="314">
        <f t="shared" si="54"/>
        <v>0</v>
      </c>
    </row>
    <row r="102" spans="1:25" s="92" customFormat="1" ht="31" x14ac:dyDescent="0.35">
      <c r="A102" s="51" t="s">
        <v>1246</v>
      </c>
      <c r="B102" s="81" t="s">
        <v>512</v>
      </c>
      <c r="C102" s="93" t="s">
        <v>1219</v>
      </c>
      <c r="D102" s="139" t="s">
        <v>514</v>
      </c>
      <c r="E102" s="89"/>
      <c r="F102" s="169"/>
      <c r="G102" s="271"/>
      <c r="H102" s="274">
        <f t="shared" si="44"/>
        <v>0</v>
      </c>
      <c r="I102" s="715">
        <f t="shared" si="45"/>
        <v>0</v>
      </c>
      <c r="J102" s="282">
        <f t="shared" si="37"/>
        <v>0</v>
      </c>
      <c r="K102" s="337"/>
      <c r="L102" s="331"/>
      <c r="M102" s="585">
        <f t="shared" si="46"/>
        <v>0</v>
      </c>
      <c r="N102" s="585">
        <f t="shared" si="47"/>
        <v>0</v>
      </c>
      <c r="O102" s="314">
        <f t="shared" si="48"/>
        <v>0</v>
      </c>
      <c r="P102" s="336"/>
      <c r="Q102" s="326"/>
      <c r="R102" s="585">
        <f t="shared" si="49"/>
        <v>0</v>
      </c>
      <c r="S102" s="585">
        <f t="shared" si="50"/>
        <v>0</v>
      </c>
      <c r="T102" s="314">
        <f t="shared" si="51"/>
        <v>0</v>
      </c>
      <c r="U102" s="336"/>
      <c r="V102" s="326"/>
      <c r="W102" s="585">
        <f t="shared" si="52"/>
        <v>0</v>
      </c>
      <c r="X102" s="585">
        <f t="shared" si="53"/>
        <v>0</v>
      </c>
      <c r="Y102" s="314">
        <f t="shared" si="54"/>
        <v>0</v>
      </c>
    </row>
    <row r="103" spans="1:25" ht="31" x14ac:dyDescent="0.35">
      <c r="A103" s="51" t="s">
        <v>1247</v>
      </c>
      <c r="B103" s="81" t="s">
        <v>512</v>
      </c>
      <c r="C103" s="93" t="s">
        <v>1220</v>
      </c>
      <c r="D103" s="139" t="s">
        <v>514</v>
      </c>
      <c r="E103" s="89"/>
      <c r="F103" s="169"/>
      <c r="G103" s="271"/>
      <c r="H103" s="274">
        <f t="shared" si="44"/>
        <v>0</v>
      </c>
      <c r="I103" s="715">
        <f t="shared" si="45"/>
        <v>0</v>
      </c>
      <c r="J103" s="282">
        <f t="shared" si="37"/>
        <v>0</v>
      </c>
      <c r="K103" s="337"/>
      <c r="L103" s="331"/>
      <c r="M103" s="585">
        <f t="shared" si="46"/>
        <v>0</v>
      </c>
      <c r="N103" s="585">
        <f t="shared" si="47"/>
        <v>0</v>
      </c>
      <c r="O103" s="314">
        <f t="shared" si="48"/>
        <v>0</v>
      </c>
      <c r="P103" s="336"/>
      <c r="Q103" s="326"/>
      <c r="R103" s="585">
        <f t="shared" si="49"/>
        <v>0</v>
      </c>
      <c r="S103" s="585">
        <f t="shared" si="50"/>
        <v>0</v>
      </c>
      <c r="T103" s="314">
        <f t="shared" si="51"/>
        <v>0</v>
      </c>
      <c r="U103" s="336"/>
      <c r="V103" s="326"/>
      <c r="W103" s="585">
        <f t="shared" si="52"/>
        <v>0</v>
      </c>
      <c r="X103" s="585">
        <f t="shared" si="53"/>
        <v>0</v>
      </c>
      <c r="Y103" s="314">
        <f t="shared" si="54"/>
        <v>0</v>
      </c>
    </row>
    <row r="104" spans="1:25" s="95" customFormat="1" ht="31" x14ac:dyDescent="0.35">
      <c r="A104" s="51" t="s">
        <v>1248</v>
      </c>
      <c r="B104" s="81" t="s">
        <v>512</v>
      </c>
      <c r="C104" s="93" t="s">
        <v>1221</v>
      </c>
      <c r="D104" s="139" t="s">
        <v>514</v>
      </c>
      <c r="E104" s="89"/>
      <c r="F104" s="169"/>
      <c r="G104" s="271"/>
      <c r="H104" s="274">
        <f t="shared" si="44"/>
        <v>0</v>
      </c>
      <c r="I104" s="715">
        <f t="shared" si="45"/>
        <v>0</v>
      </c>
      <c r="J104" s="282">
        <f t="shared" si="37"/>
        <v>0</v>
      </c>
      <c r="K104" s="337"/>
      <c r="L104" s="331"/>
      <c r="M104" s="585">
        <f t="shared" si="46"/>
        <v>0</v>
      </c>
      <c r="N104" s="585">
        <f t="shared" si="47"/>
        <v>0</v>
      </c>
      <c r="O104" s="314">
        <f t="shared" si="48"/>
        <v>0</v>
      </c>
      <c r="P104" s="336"/>
      <c r="Q104" s="326"/>
      <c r="R104" s="585">
        <f t="shared" si="49"/>
        <v>0</v>
      </c>
      <c r="S104" s="585">
        <f t="shared" si="50"/>
        <v>0</v>
      </c>
      <c r="T104" s="314">
        <f t="shared" si="51"/>
        <v>0</v>
      </c>
      <c r="U104" s="336"/>
      <c r="V104" s="326"/>
      <c r="W104" s="585">
        <f t="shared" si="52"/>
        <v>0</v>
      </c>
      <c r="X104" s="585">
        <f t="shared" si="53"/>
        <v>0</v>
      </c>
      <c r="Y104" s="314">
        <f t="shared" si="54"/>
        <v>0</v>
      </c>
    </row>
    <row r="105" spans="1:25" s="95" customFormat="1" ht="31" x14ac:dyDescent="0.35">
      <c r="A105" s="51" t="s">
        <v>1249</v>
      </c>
      <c r="B105" s="81" t="s">
        <v>512</v>
      </c>
      <c r="C105" s="93" t="s">
        <v>1222</v>
      </c>
      <c r="D105" s="139" t="s">
        <v>514</v>
      </c>
      <c r="E105" s="89"/>
      <c r="F105" s="169"/>
      <c r="G105" s="271"/>
      <c r="H105" s="274">
        <f t="shared" si="44"/>
        <v>0</v>
      </c>
      <c r="I105" s="715">
        <f t="shared" si="45"/>
        <v>0</v>
      </c>
      <c r="J105" s="282">
        <f t="shared" si="37"/>
        <v>0</v>
      </c>
      <c r="K105" s="337"/>
      <c r="L105" s="331"/>
      <c r="M105" s="585">
        <f t="shared" si="46"/>
        <v>0</v>
      </c>
      <c r="N105" s="585">
        <f t="shared" si="47"/>
        <v>0</v>
      </c>
      <c r="O105" s="314">
        <f t="shared" si="48"/>
        <v>0</v>
      </c>
      <c r="P105" s="336"/>
      <c r="Q105" s="326"/>
      <c r="R105" s="585">
        <f t="shared" si="49"/>
        <v>0</v>
      </c>
      <c r="S105" s="585">
        <f t="shared" si="50"/>
        <v>0</v>
      </c>
      <c r="T105" s="314">
        <f t="shared" si="51"/>
        <v>0</v>
      </c>
      <c r="U105" s="336"/>
      <c r="V105" s="326"/>
      <c r="W105" s="585">
        <f t="shared" si="52"/>
        <v>0</v>
      </c>
      <c r="X105" s="585">
        <f t="shared" si="53"/>
        <v>0</v>
      </c>
      <c r="Y105" s="314">
        <f t="shared" si="54"/>
        <v>0</v>
      </c>
    </row>
    <row r="106" spans="1:25" ht="31" x14ac:dyDescent="0.35">
      <c r="A106" s="51" t="s">
        <v>1250</v>
      </c>
      <c r="B106" s="81" t="s">
        <v>512</v>
      </c>
      <c r="C106" s="93" t="s">
        <v>1223</v>
      </c>
      <c r="D106" s="139" t="s">
        <v>514</v>
      </c>
      <c r="E106" s="89"/>
      <c r="F106" s="169"/>
      <c r="G106" s="271"/>
      <c r="H106" s="274">
        <f t="shared" si="44"/>
        <v>0</v>
      </c>
      <c r="I106" s="715">
        <f t="shared" si="45"/>
        <v>0</v>
      </c>
      <c r="J106" s="282">
        <f t="shared" si="37"/>
        <v>0</v>
      </c>
      <c r="K106" s="337"/>
      <c r="L106" s="331"/>
      <c r="M106" s="585">
        <f t="shared" si="46"/>
        <v>0</v>
      </c>
      <c r="N106" s="585">
        <f t="shared" si="47"/>
        <v>0</v>
      </c>
      <c r="O106" s="314">
        <f t="shared" si="48"/>
        <v>0</v>
      </c>
      <c r="P106" s="336"/>
      <c r="Q106" s="326"/>
      <c r="R106" s="585">
        <f t="shared" si="49"/>
        <v>0</v>
      </c>
      <c r="S106" s="585">
        <f t="shared" si="50"/>
        <v>0</v>
      </c>
      <c r="T106" s="314">
        <f t="shared" si="51"/>
        <v>0</v>
      </c>
      <c r="U106" s="336"/>
      <c r="V106" s="326"/>
      <c r="W106" s="585">
        <f t="shared" si="52"/>
        <v>0</v>
      </c>
      <c r="X106" s="585">
        <f t="shared" si="53"/>
        <v>0</v>
      </c>
      <c r="Y106" s="314">
        <f t="shared" si="54"/>
        <v>0</v>
      </c>
    </row>
    <row r="107" spans="1:25" s="87" customFormat="1" ht="31" x14ac:dyDescent="0.35">
      <c r="A107" s="51" t="s">
        <v>1251</v>
      </c>
      <c r="B107" s="81" t="s">
        <v>512</v>
      </c>
      <c r="C107" s="93" t="s">
        <v>1224</v>
      </c>
      <c r="D107" s="139" t="s">
        <v>514</v>
      </c>
      <c r="E107" s="89"/>
      <c r="F107" s="169"/>
      <c r="G107" s="271"/>
      <c r="H107" s="274">
        <f t="shared" si="44"/>
        <v>0</v>
      </c>
      <c r="I107" s="715">
        <f t="shared" si="45"/>
        <v>0</v>
      </c>
      <c r="J107" s="282">
        <f t="shared" ref="J107:J150" si="55">(E107*F107)+(E107*G107)</f>
        <v>0</v>
      </c>
      <c r="K107" s="337"/>
      <c r="L107" s="331"/>
      <c r="M107" s="585">
        <f t="shared" si="46"/>
        <v>0</v>
      </c>
      <c r="N107" s="585">
        <f t="shared" si="47"/>
        <v>0</v>
      </c>
      <c r="O107" s="314">
        <f t="shared" si="48"/>
        <v>0</v>
      </c>
      <c r="P107" s="336"/>
      <c r="Q107" s="326"/>
      <c r="R107" s="585">
        <f t="shared" si="49"/>
        <v>0</v>
      </c>
      <c r="S107" s="585">
        <f t="shared" si="50"/>
        <v>0</v>
      </c>
      <c r="T107" s="314">
        <f t="shared" si="51"/>
        <v>0</v>
      </c>
      <c r="U107" s="336"/>
      <c r="V107" s="326"/>
      <c r="W107" s="585">
        <f t="shared" si="52"/>
        <v>0</v>
      </c>
      <c r="X107" s="585">
        <f t="shared" si="53"/>
        <v>0</v>
      </c>
      <c r="Y107" s="314">
        <f t="shared" si="54"/>
        <v>0</v>
      </c>
    </row>
    <row r="108" spans="1:25" s="98" customFormat="1" ht="31" x14ac:dyDescent="0.35">
      <c r="A108" s="51" t="s">
        <v>1252</v>
      </c>
      <c r="B108" s="81" t="s">
        <v>512</v>
      </c>
      <c r="C108" s="93" t="s">
        <v>1225</v>
      </c>
      <c r="D108" s="139" t="s">
        <v>514</v>
      </c>
      <c r="E108" s="89"/>
      <c r="F108" s="169"/>
      <c r="G108" s="271"/>
      <c r="H108" s="274">
        <f t="shared" si="44"/>
        <v>0</v>
      </c>
      <c r="I108" s="715">
        <f t="shared" si="45"/>
        <v>0</v>
      </c>
      <c r="J108" s="282">
        <f t="shared" si="55"/>
        <v>0</v>
      </c>
      <c r="K108" s="337"/>
      <c r="L108" s="331"/>
      <c r="M108" s="585">
        <f t="shared" si="46"/>
        <v>0</v>
      </c>
      <c r="N108" s="585">
        <f t="shared" si="47"/>
        <v>0</v>
      </c>
      <c r="O108" s="314">
        <f t="shared" si="48"/>
        <v>0</v>
      </c>
      <c r="P108" s="336"/>
      <c r="Q108" s="326"/>
      <c r="R108" s="585">
        <f t="shared" si="49"/>
        <v>0</v>
      </c>
      <c r="S108" s="585">
        <f t="shared" si="50"/>
        <v>0</v>
      </c>
      <c r="T108" s="314">
        <f t="shared" si="51"/>
        <v>0</v>
      </c>
      <c r="U108" s="336"/>
      <c r="V108" s="326"/>
      <c r="W108" s="585">
        <f t="shared" si="52"/>
        <v>0</v>
      </c>
      <c r="X108" s="585">
        <f t="shared" si="53"/>
        <v>0</v>
      </c>
      <c r="Y108" s="314">
        <f t="shared" si="54"/>
        <v>0</v>
      </c>
    </row>
    <row r="109" spans="1:25" s="98" customFormat="1" ht="31" x14ac:dyDescent="0.35">
      <c r="A109" s="51" t="s">
        <v>1253</v>
      </c>
      <c r="B109" s="81" t="s">
        <v>512</v>
      </c>
      <c r="C109" s="93" t="s">
        <v>1226</v>
      </c>
      <c r="D109" s="139" t="s">
        <v>514</v>
      </c>
      <c r="E109" s="89"/>
      <c r="F109" s="169"/>
      <c r="G109" s="271"/>
      <c r="H109" s="274">
        <f t="shared" si="44"/>
        <v>0</v>
      </c>
      <c r="I109" s="715">
        <f t="shared" si="45"/>
        <v>0</v>
      </c>
      <c r="J109" s="282">
        <f t="shared" si="55"/>
        <v>0</v>
      </c>
      <c r="K109" s="337"/>
      <c r="L109" s="331"/>
      <c r="M109" s="585">
        <f t="shared" si="46"/>
        <v>0</v>
      </c>
      <c r="N109" s="585">
        <f t="shared" si="47"/>
        <v>0</v>
      </c>
      <c r="O109" s="314">
        <f t="shared" si="48"/>
        <v>0</v>
      </c>
      <c r="P109" s="336"/>
      <c r="Q109" s="326"/>
      <c r="R109" s="585">
        <f t="shared" si="49"/>
        <v>0</v>
      </c>
      <c r="S109" s="585">
        <f t="shared" si="50"/>
        <v>0</v>
      </c>
      <c r="T109" s="314">
        <f t="shared" si="51"/>
        <v>0</v>
      </c>
      <c r="U109" s="336"/>
      <c r="V109" s="326"/>
      <c r="W109" s="585">
        <f t="shared" si="52"/>
        <v>0</v>
      </c>
      <c r="X109" s="585">
        <f t="shared" si="53"/>
        <v>0</v>
      </c>
      <c r="Y109" s="314">
        <f t="shared" si="54"/>
        <v>0</v>
      </c>
    </row>
    <row r="110" spans="1:25" s="14" customFormat="1" ht="31" x14ac:dyDescent="0.35">
      <c r="A110" s="51" t="s">
        <v>1254</v>
      </c>
      <c r="B110" s="81" t="s">
        <v>512</v>
      </c>
      <c r="C110" s="93" t="s">
        <v>1227</v>
      </c>
      <c r="D110" s="139" t="s">
        <v>514</v>
      </c>
      <c r="E110" s="89"/>
      <c r="F110" s="169"/>
      <c r="G110" s="271"/>
      <c r="H110" s="274">
        <f t="shared" si="44"/>
        <v>0</v>
      </c>
      <c r="I110" s="715">
        <f t="shared" si="45"/>
        <v>0</v>
      </c>
      <c r="J110" s="282">
        <f t="shared" si="55"/>
        <v>0</v>
      </c>
      <c r="K110" s="337"/>
      <c r="L110" s="331"/>
      <c r="M110" s="585">
        <f t="shared" si="46"/>
        <v>0</v>
      </c>
      <c r="N110" s="585">
        <f t="shared" si="47"/>
        <v>0</v>
      </c>
      <c r="O110" s="314">
        <f t="shared" si="48"/>
        <v>0</v>
      </c>
      <c r="P110" s="336"/>
      <c r="Q110" s="326"/>
      <c r="R110" s="585">
        <f t="shared" si="49"/>
        <v>0</v>
      </c>
      <c r="S110" s="585">
        <f t="shared" si="50"/>
        <v>0</v>
      </c>
      <c r="T110" s="314">
        <f t="shared" si="51"/>
        <v>0</v>
      </c>
      <c r="U110" s="336"/>
      <c r="V110" s="326"/>
      <c r="W110" s="585">
        <f t="shared" si="52"/>
        <v>0</v>
      </c>
      <c r="X110" s="585">
        <f t="shared" si="53"/>
        <v>0</v>
      </c>
      <c r="Y110" s="314">
        <f t="shared" si="54"/>
        <v>0</v>
      </c>
    </row>
    <row r="111" spans="1:25" s="87" customFormat="1" ht="31" x14ac:dyDescent="0.35">
      <c r="A111" s="51" t="s">
        <v>1255</v>
      </c>
      <c r="B111" s="81" t="s">
        <v>512</v>
      </c>
      <c r="C111" s="93" t="s">
        <v>1228</v>
      </c>
      <c r="D111" s="139" t="s">
        <v>514</v>
      </c>
      <c r="E111" s="89"/>
      <c r="F111" s="169"/>
      <c r="G111" s="271"/>
      <c r="H111" s="274">
        <f t="shared" si="44"/>
        <v>0</v>
      </c>
      <c r="I111" s="715">
        <f t="shared" si="45"/>
        <v>0</v>
      </c>
      <c r="J111" s="282">
        <f t="shared" si="55"/>
        <v>0</v>
      </c>
      <c r="K111" s="337"/>
      <c r="L111" s="331"/>
      <c r="M111" s="585">
        <f t="shared" si="46"/>
        <v>0</v>
      </c>
      <c r="N111" s="585">
        <f t="shared" si="47"/>
        <v>0</v>
      </c>
      <c r="O111" s="314">
        <f t="shared" si="48"/>
        <v>0</v>
      </c>
      <c r="P111" s="336"/>
      <c r="Q111" s="326"/>
      <c r="R111" s="585">
        <f t="shared" si="49"/>
        <v>0</v>
      </c>
      <c r="S111" s="585">
        <f t="shared" si="50"/>
        <v>0</v>
      </c>
      <c r="T111" s="314">
        <f t="shared" si="51"/>
        <v>0</v>
      </c>
      <c r="U111" s="336"/>
      <c r="V111" s="326"/>
      <c r="W111" s="585">
        <f t="shared" si="52"/>
        <v>0</v>
      </c>
      <c r="X111" s="585">
        <f t="shared" si="53"/>
        <v>0</v>
      </c>
      <c r="Y111" s="314">
        <f t="shared" si="54"/>
        <v>0</v>
      </c>
    </row>
    <row r="112" spans="1:25" s="14" customFormat="1" ht="31" x14ac:dyDescent="0.35">
      <c r="A112" s="51" t="s">
        <v>1256</v>
      </c>
      <c r="B112" s="81" t="s">
        <v>512</v>
      </c>
      <c r="C112" s="93" t="s">
        <v>1229</v>
      </c>
      <c r="D112" s="139" t="s">
        <v>514</v>
      </c>
      <c r="E112" s="89"/>
      <c r="F112" s="169"/>
      <c r="G112" s="271"/>
      <c r="H112" s="274">
        <f t="shared" si="44"/>
        <v>0</v>
      </c>
      <c r="I112" s="715">
        <f t="shared" si="45"/>
        <v>0</v>
      </c>
      <c r="J112" s="282">
        <f t="shared" si="55"/>
        <v>0</v>
      </c>
      <c r="K112" s="337"/>
      <c r="L112" s="331"/>
      <c r="M112" s="585">
        <f t="shared" si="46"/>
        <v>0</v>
      </c>
      <c r="N112" s="585">
        <f t="shared" si="47"/>
        <v>0</v>
      </c>
      <c r="O112" s="314">
        <f t="shared" si="48"/>
        <v>0</v>
      </c>
      <c r="P112" s="336"/>
      <c r="Q112" s="326"/>
      <c r="R112" s="585">
        <f t="shared" si="49"/>
        <v>0</v>
      </c>
      <c r="S112" s="585">
        <f t="shared" si="50"/>
        <v>0</v>
      </c>
      <c r="T112" s="314">
        <f t="shared" si="51"/>
        <v>0</v>
      </c>
      <c r="U112" s="336"/>
      <c r="V112" s="326"/>
      <c r="W112" s="585">
        <f t="shared" si="52"/>
        <v>0</v>
      </c>
      <c r="X112" s="585">
        <f t="shared" si="53"/>
        <v>0</v>
      </c>
      <c r="Y112" s="314">
        <f t="shared" si="54"/>
        <v>0</v>
      </c>
    </row>
    <row r="113" spans="1:25" s="14" customFormat="1" ht="31" x14ac:dyDescent="0.35">
      <c r="A113" s="51" t="s">
        <v>1257</v>
      </c>
      <c r="B113" s="81" t="s">
        <v>512</v>
      </c>
      <c r="C113" s="93" t="s">
        <v>1230</v>
      </c>
      <c r="D113" s="139" t="s">
        <v>514</v>
      </c>
      <c r="E113" s="89"/>
      <c r="F113" s="169"/>
      <c r="G113" s="271"/>
      <c r="H113" s="274">
        <f t="shared" si="44"/>
        <v>0</v>
      </c>
      <c r="I113" s="715">
        <f t="shared" si="45"/>
        <v>0</v>
      </c>
      <c r="J113" s="282">
        <f t="shared" si="55"/>
        <v>0</v>
      </c>
      <c r="K113" s="337"/>
      <c r="L113" s="331"/>
      <c r="M113" s="585">
        <f t="shared" si="46"/>
        <v>0</v>
      </c>
      <c r="N113" s="585">
        <f t="shared" si="47"/>
        <v>0</v>
      </c>
      <c r="O113" s="314">
        <f t="shared" si="48"/>
        <v>0</v>
      </c>
      <c r="P113" s="336"/>
      <c r="Q113" s="326"/>
      <c r="R113" s="585">
        <f t="shared" si="49"/>
        <v>0</v>
      </c>
      <c r="S113" s="585">
        <f t="shared" si="50"/>
        <v>0</v>
      </c>
      <c r="T113" s="314">
        <f t="shared" si="51"/>
        <v>0</v>
      </c>
      <c r="U113" s="336"/>
      <c r="V113" s="326"/>
      <c r="W113" s="585">
        <f t="shared" si="52"/>
        <v>0</v>
      </c>
      <c r="X113" s="585">
        <f t="shared" si="53"/>
        <v>0</v>
      </c>
      <c r="Y113" s="314">
        <f t="shared" si="54"/>
        <v>0</v>
      </c>
    </row>
    <row r="114" spans="1:25" s="14" customFormat="1" ht="31" x14ac:dyDescent="0.35">
      <c r="A114" s="51" t="s">
        <v>1258</v>
      </c>
      <c r="B114" s="81" t="s">
        <v>512</v>
      </c>
      <c r="C114" s="93" t="s">
        <v>1231</v>
      </c>
      <c r="D114" s="139" t="s">
        <v>514</v>
      </c>
      <c r="E114" s="89"/>
      <c r="F114" s="169"/>
      <c r="G114" s="271"/>
      <c r="H114" s="274">
        <f t="shared" si="44"/>
        <v>0</v>
      </c>
      <c r="I114" s="715">
        <f t="shared" si="45"/>
        <v>0</v>
      </c>
      <c r="J114" s="282">
        <f t="shared" si="55"/>
        <v>0</v>
      </c>
      <c r="K114" s="337"/>
      <c r="L114" s="331"/>
      <c r="M114" s="585">
        <f t="shared" si="46"/>
        <v>0</v>
      </c>
      <c r="N114" s="585">
        <f t="shared" si="47"/>
        <v>0</v>
      </c>
      <c r="O114" s="314">
        <f t="shared" si="48"/>
        <v>0</v>
      </c>
      <c r="P114" s="336"/>
      <c r="Q114" s="326"/>
      <c r="R114" s="585">
        <f t="shared" si="49"/>
        <v>0</v>
      </c>
      <c r="S114" s="585">
        <f t="shared" si="50"/>
        <v>0</v>
      </c>
      <c r="T114" s="314">
        <f t="shared" si="51"/>
        <v>0</v>
      </c>
      <c r="U114" s="336"/>
      <c r="V114" s="326"/>
      <c r="W114" s="585">
        <f t="shared" si="52"/>
        <v>0</v>
      </c>
      <c r="X114" s="585">
        <f t="shared" si="53"/>
        <v>0</v>
      </c>
      <c r="Y114" s="314">
        <f t="shared" si="54"/>
        <v>0</v>
      </c>
    </row>
    <row r="115" spans="1:25" s="14" customFormat="1" ht="100" customHeight="1" x14ac:dyDescent="0.35">
      <c r="A115" s="153" t="s">
        <v>1233</v>
      </c>
      <c r="B115" s="1241" t="s">
        <v>2205</v>
      </c>
      <c r="C115" s="1241"/>
      <c r="D115" s="401"/>
      <c r="E115" s="402"/>
      <c r="F115" s="269"/>
      <c r="G115" s="269"/>
      <c r="H115" s="693"/>
      <c r="I115" s="693"/>
      <c r="J115" s="656"/>
      <c r="K115" s="396"/>
      <c r="L115" s="397"/>
      <c r="M115" s="590"/>
      <c r="N115" s="590"/>
      <c r="O115" s="313"/>
      <c r="P115" s="335"/>
      <c r="Q115" s="325"/>
      <c r="R115" s="590"/>
      <c r="S115" s="590"/>
      <c r="T115" s="313"/>
      <c r="U115" s="335"/>
      <c r="V115" s="325"/>
      <c r="W115" s="590"/>
      <c r="X115" s="590"/>
      <c r="Y115" s="313"/>
    </row>
    <row r="116" spans="1:25" s="14" customFormat="1" x14ac:dyDescent="0.35">
      <c r="A116" s="162" t="s">
        <v>543</v>
      </c>
      <c r="B116" s="37"/>
      <c r="C116" s="88"/>
      <c r="D116" s="151"/>
      <c r="E116" s="56"/>
      <c r="F116" s="272"/>
      <c r="G116" s="269"/>
      <c r="H116" s="693"/>
      <c r="I116" s="693"/>
      <c r="J116" s="656"/>
      <c r="K116" s="396"/>
      <c r="L116" s="397"/>
      <c r="M116" s="590"/>
      <c r="N116" s="590"/>
      <c r="O116" s="313"/>
      <c r="P116" s="335"/>
      <c r="Q116" s="325"/>
      <c r="R116" s="590"/>
      <c r="S116" s="590"/>
      <c r="T116" s="313"/>
      <c r="U116" s="335"/>
      <c r="V116" s="325"/>
      <c r="W116" s="590"/>
      <c r="X116" s="590"/>
      <c r="Y116" s="313"/>
    </row>
    <row r="117" spans="1:25" s="14" customFormat="1" x14ac:dyDescent="0.35">
      <c r="A117" s="68" t="s">
        <v>845</v>
      </c>
      <c r="B117" s="81">
        <v>3055</v>
      </c>
      <c r="C117" s="94" t="s">
        <v>1234</v>
      </c>
      <c r="D117" s="139" t="s">
        <v>21</v>
      </c>
      <c r="E117" s="89"/>
      <c r="F117" s="169"/>
      <c r="G117" s="271"/>
      <c r="H117" s="274">
        <f t="shared" ref="H117:H123" si="56">F117*E117</f>
        <v>0</v>
      </c>
      <c r="I117" s="715">
        <f t="shared" ref="I117:I123" si="57">E117*G117</f>
        <v>0</v>
      </c>
      <c r="J117" s="282">
        <f t="shared" si="55"/>
        <v>0</v>
      </c>
      <c r="K117" s="337"/>
      <c r="L117" s="331"/>
      <c r="M117" s="585">
        <f t="shared" si="46"/>
        <v>0</v>
      </c>
      <c r="N117" s="585">
        <f t="shared" si="47"/>
        <v>0</v>
      </c>
      <c r="O117" s="314">
        <f t="shared" si="48"/>
        <v>0</v>
      </c>
      <c r="P117" s="336"/>
      <c r="Q117" s="326"/>
      <c r="R117" s="585">
        <f t="shared" si="49"/>
        <v>0</v>
      </c>
      <c r="S117" s="585">
        <f t="shared" si="50"/>
        <v>0</v>
      </c>
      <c r="T117" s="314">
        <f t="shared" si="51"/>
        <v>0</v>
      </c>
      <c r="U117" s="336"/>
      <c r="V117" s="326"/>
      <c r="W117" s="585">
        <f t="shared" si="52"/>
        <v>0</v>
      </c>
      <c r="X117" s="585">
        <f t="shared" si="53"/>
        <v>0</v>
      </c>
      <c r="Y117" s="314">
        <f t="shared" si="54"/>
        <v>0</v>
      </c>
    </row>
    <row r="118" spans="1:25" s="14" customFormat="1" x14ac:dyDescent="0.35">
      <c r="A118" s="68" t="s">
        <v>846</v>
      </c>
      <c r="B118" s="81">
        <v>3055</v>
      </c>
      <c r="C118" s="94" t="s">
        <v>1235</v>
      </c>
      <c r="D118" s="139" t="s">
        <v>21</v>
      </c>
      <c r="E118" s="89"/>
      <c r="F118" s="169"/>
      <c r="G118" s="271"/>
      <c r="H118" s="274">
        <f t="shared" si="56"/>
        <v>0</v>
      </c>
      <c r="I118" s="715">
        <f t="shared" si="57"/>
        <v>0</v>
      </c>
      <c r="J118" s="282">
        <f t="shared" si="55"/>
        <v>0</v>
      </c>
      <c r="K118" s="337"/>
      <c r="L118" s="331"/>
      <c r="M118" s="585">
        <f t="shared" si="46"/>
        <v>0</v>
      </c>
      <c r="N118" s="585">
        <f t="shared" si="47"/>
        <v>0</v>
      </c>
      <c r="O118" s="314">
        <f t="shared" si="48"/>
        <v>0</v>
      </c>
      <c r="P118" s="336"/>
      <c r="Q118" s="326"/>
      <c r="R118" s="585">
        <f t="shared" si="49"/>
        <v>0</v>
      </c>
      <c r="S118" s="585">
        <f t="shared" si="50"/>
        <v>0</v>
      </c>
      <c r="T118" s="314">
        <f t="shared" si="51"/>
        <v>0</v>
      </c>
      <c r="U118" s="336"/>
      <c r="V118" s="326"/>
      <c r="W118" s="585">
        <f t="shared" si="52"/>
        <v>0</v>
      </c>
      <c r="X118" s="585">
        <f t="shared" si="53"/>
        <v>0</v>
      </c>
      <c r="Y118" s="314">
        <f t="shared" si="54"/>
        <v>0</v>
      </c>
    </row>
    <row r="119" spans="1:25" s="14" customFormat="1" x14ac:dyDescent="0.35">
      <c r="A119" s="68" t="s">
        <v>847</v>
      </c>
      <c r="B119" s="81">
        <v>3055</v>
      </c>
      <c r="C119" s="94" t="s">
        <v>1236</v>
      </c>
      <c r="D119" s="139" t="s">
        <v>21</v>
      </c>
      <c r="E119" s="89"/>
      <c r="F119" s="169"/>
      <c r="G119" s="271"/>
      <c r="H119" s="274">
        <f t="shared" si="56"/>
        <v>0</v>
      </c>
      <c r="I119" s="715">
        <f t="shared" si="57"/>
        <v>0</v>
      </c>
      <c r="J119" s="282">
        <f t="shared" si="55"/>
        <v>0</v>
      </c>
      <c r="K119" s="337"/>
      <c r="L119" s="331"/>
      <c r="M119" s="585">
        <f t="shared" si="46"/>
        <v>0</v>
      </c>
      <c r="N119" s="585">
        <f t="shared" si="47"/>
        <v>0</v>
      </c>
      <c r="O119" s="314">
        <f t="shared" si="48"/>
        <v>0</v>
      </c>
      <c r="P119" s="336"/>
      <c r="Q119" s="326"/>
      <c r="R119" s="585">
        <f t="shared" si="49"/>
        <v>0</v>
      </c>
      <c r="S119" s="585">
        <f t="shared" si="50"/>
        <v>0</v>
      </c>
      <c r="T119" s="314">
        <f t="shared" si="51"/>
        <v>0</v>
      </c>
      <c r="U119" s="336"/>
      <c r="V119" s="326"/>
      <c r="W119" s="585">
        <f t="shared" si="52"/>
        <v>0</v>
      </c>
      <c r="X119" s="585">
        <f t="shared" si="53"/>
        <v>0</v>
      </c>
      <c r="Y119" s="314">
        <f t="shared" si="54"/>
        <v>0</v>
      </c>
    </row>
    <row r="120" spans="1:25" s="14" customFormat="1" x14ac:dyDescent="0.35">
      <c r="A120" s="68" t="s">
        <v>848</v>
      </c>
      <c r="B120" s="81">
        <v>3055</v>
      </c>
      <c r="C120" s="94" t="s">
        <v>1237</v>
      </c>
      <c r="D120" s="139" t="s">
        <v>21</v>
      </c>
      <c r="E120" s="89"/>
      <c r="F120" s="169"/>
      <c r="G120" s="271"/>
      <c r="H120" s="274">
        <f t="shared" si="56"/>
        <v>0</v>
      </c>
      <c r="I120" s="715">
        <f t="shared" si="57"/>
        <v>0</v>
      </c>
      <c r="J120" s="282">
        <f t="shared" si="55"/>
        <v>0</v>
      </c>
      <c r="K120" s="337"/>
      <c r="L120" s="331"/>
      <c r="M120" s="585">
        <f t="shared" si="46"/>
        <v>0</v>
      </c>
      <c r="N120" s="585">
        <f t="shared" si="47"/>
        <v>0</v>
      </c>
      <c r="O120" s="314">
        <f t="shared" si="48"/>
        <v>0</v>
      </c>
      <c r="P120" s="336"/>
      <c r="Q120" s="326"/>
      <c r="R120" s="585">
        <f t="shared" si="49"/>
        <v>0</v>
      </c>
      <c r="S120" s="585">
        <f t="shared" si="50"/>
        <v>0</v>
      </c>
      <c r="T120" s="314">
        <f t="shared" si="51"/>
        <v>0</v>
      </c>
      <c r="U120" s="336"/>
      <c r="V120" s="326"/>
      <c r="W120" s="585">
        <f t="shared" si="52"/>
        <v>0</v>
      </c>
      <c r="X120" s="585">
        <f t="shared" si="53"/>
        <v>0</v>
      </c>
      <c r="Y120" s="314">
        <f t="shared" si="54"/>
        <v>0</v>
      </c>
    </row>
    <row r="121" spans="1:25" s="14" customFormat="1" x14ac:dyDescent="0.35">
      <c r="A121" s="68" t="s">
        <v>1241</v>
      </c>
      <c r="B121" s="81">
        <v>3055</v>
      </c>
      <c r="C121" s="94" t="s">
        <v>1238</v>
      </c>
      <c r="D121" s="139" t="s">
        <v>21</v>
      </c>
      <c r="E121" s="89"/>
      <c r="F121" s="169"/>
      <c r="G121" s="271"/>
      <c r="H121" s="274">
        <f t="shared" si="56"/>
        <v>0</v>
      </c>
      <c r="I121" s="715">
        <f t="shared" si="57"/>
        <v>0</v>
      </c>
      <c r="J121" s="282">
        <f t="shared" si="55"/>
        <v>0</v>
      </c>
      <c r="K121" s="337"/>
      <c r="L121" s="331"/>
      <c r="M121" s="585">
        <f t="shared" si="46"/>
        <v>0</v>
      </c>
      <c r="N121" s="585">
        <f t="shared" si="47"/>
        <v>0</v>
      </c>
      <c r="O121" s="314">
        <f t="shared" si="48"/>
        <v>0</v>
      </c>
      <c r="P121" s="336"/>
      <c r="Q121" s="326"/>
      <c r="R121" s="585">
        <f t="shared" si="49"/>
        <v>0</v>
      </c>
      <c r="S121" s="585">
        <f t="shared" si="50"/>
        <v>0</v>
      </c>
      <c r="T121" s="314">
        <f t="shared" si="51"/>
        <v>0</v>
      </c>
      <c r="U121" s="336"/>
      <c r="V121" s="326"/>
      <c r="W121" s="585">
        <f t="shared" si="52"/>
        <v>0</v>
      </c>
      <c r="X121" s="585">
        <f t="shared" si="53"/>
        <v>0</v>
      </c>
      <c r="Y121" s="314">
        <f t="shared" si="54"/>
        <v>0</v>
      </c>
    </row>
    <row r="122" spans="1:25" s="14" customFormat="1" x14ac:dyDescent="0.35">
      <c r="A122" s="68" t="s">
        <v>1242</v>
      </c>
      <c r="B122" s="81">
        <v>3055</v>
      </c>
      <c r="C122" s="94" t="s">
        <v>1239</v>
      </c>
      <c r="D122" s="139" t="s">
        <v>21</v>
      </c>
      <c r="E122" s="89"/>
      <c r="F122" s="169"/>
      <c r="G122" s="271"/>
      <c r="H122" s="274">
        <f t="shared" si="56"/>
        <v>0</v>
      </c>
      <c r="I122" s="715">
        <f t="shared" si="57"/>
        <v>0</v>
      </c>
      <c r="J122" s="282">
        <f t="shared" si="55"/>
        <v>0</v>
      </c>
      <c r="K122" s="337"/>
      <c r="L122" s="331"/>
      <c r="M122" s="585">
        <f t="shared" si="46"/>
        <v>0</v>
      </c>
      <c r="N122" s="585">
        <f t="shared" si="47"/>
        <v>0</v>
      </c>
      <c r="O122" s="314">
        <f t="shared" si="48"/>
        <v>0</v>
      </c>
      <c r="P122" s="336"/>
      <c r="Q122" s="326"/>
      <c r="R122" s="585">
        <f t="shared" si="49"/>
        <v>0</v>
      </c>
      <c r="S122" s="585">
        <f t="shared" si="50"/>
        <v>0</v>
      </c>
      <c r="T122" s="314">
        <f t="shared" si="51"/>
        <v>0</v>
      </c>
      <c r="U122" s="336"/>
      <c r="V122" s="326"/>
      <c r="W122" s="585">
        <f t="shared" si="52"/>
        <v>0</v>
      </c>
      <c r="X122" s="585">
        <f t="shared" si="53"/>
        <v>0</v>
      </c>
      <c r="Y122" s="314">
        <f t="shared" si="54"/>
        <v>0</v>
      </c>
    </row>
    <row r="123" spans="1:25" s="14" customFormat="1" x14ac:dyDescent="0.35">
      <c r="A123" s="68" t="s">
        <v>1243</v>
      </c>
      <c r="B123" s="81">
        <v>3055</v>
      </c>
      <c r="C123" s="94" t="s">
        <v>1240</v>
      </c>
      <c r="D123" s="139" t="s">
        <v>21</v>
      </c>
      <c r="E123" s="89"/>
      <c r="F123" s="169"/>
      <c r="G123" s="271"/>
      <c r="H123" s="274">
        <f t="shared" si="56"/>
        <v>0</v>
      </c>
      <c r="I123" s="715">
        <f t="shared" si="57"/>
        <v>0</v>
      </c>
      <c r="J123" s="282">
        <f t="shared" si="55"/>
        <v>0</v>
      </c>
      <c r="K123" s="337"/>
      <c r="L123" s="331"/>
      <c r="M123" s="585">
        <f t="shared" si="46"/>
        <v>0</v>
      </c>
      <c r="N123" s="585">
        <f t="shared" si="47"/>
        <v>0</v>
      </c>
      <c r="O123" s="314">
        <f t="shared" si="48"/>
        <v>0</v>
      </c>
      <c r="P123" s="336"/>
      <c r="Q123" s="326"/>
      <c r="R123" s="585">
        <f t="shared" si="49"/>
        <v>0</v>
      </c>
      <c r="S123" s="585">
        <f t="shared" si="50"/>
        <v>0</v>
      </c>
      <c r="T123" s="314">
        <f t="shared" si="51"/>
        <v>0</v>
      </c>
      <c r="U123" s="336"/>
      <c r="V123" s="326"/>
      <c r="W123" s="585">
        <f t="shared" si="52"/>
        <v>0</v>
      </c>
      <c r="X123" s="585">
        <f t="shared" si="53"/>
        <v>0</v>
      </c>
      <c r="Y123" s="314">
        <f t="shared" si="54"/>
        <v>0</v>
      </c>
    </row>
    <row r="124" spans="1:25" s="14" customFormat="1" ht="57.5" customHeight="1" x14ac:dyDescent="0.35">
      <c r="A124" s="155" t="s">
        <v>544</v>
      </c>
      <c r="B124" s="1238" t="s">
        <v>545</v>
      </c>
      <c r="C124" s="1238"/>
      <c r="D124" s="290"/>
      <c r="E124" s="161"/>
      <c r="F124" s="275"/>
      <c r="G124" s="269"/>
      <c r="H124" s="693"/>
      <c r="I124" s="693"/>
      <c r="J124" s="656"/>
      <c r="K124" s="396"/>
      <c r="L124" s="397"/>
      <c r="M124" s="590"/>
      <c r="N124" s="590"/>
      <c r="O124" s="313"/>
      <c r="P124" s="335"/>
      <c r="Q124" s="325"/>
      <c r="R124" s="590"/>
      <c r="S124" s="590"/>
      <c r="T124" s="313"/>
      <c r="U124" s="335"/>
      <c r="V124" s="325"/>
      <c r="W124" s="590"/>
      <c r="X124" s="590"/>
      <c r="Y124" s="313"/>
    </row>
    <row r="125" spans="1:25" s="14" customFormat="1" x14ac:dyDescent="0.35">
      <c r="A125" s="162" t="s">
        <v>546</v>
      </c>
      <c r="B125" s="37"/>
      <c r="C125" s="88"/>
      <c r="D125" s="151"/>
      <c r="E125" s="56"/>
      <c r="F125" s="272"/>
      <c r="G125" s="269"/>
      <c r="H125" s="693"/>
      <c r="I125" s="693"/>
      <c r="J125" s="656"/>
      <c r="K125" s="396"/>
      <c r="L125" s="397"/>
      <c r="M125" s="590"/>
      <c r="N125" s="590"/>
      <c r="O125" s="313"/>
      <c r="P125" s="335"/>
      <c r="Q125" s="325"/>
      <c r="R125" s="590"/>
      <c r="S125" s="590"/>
      <c r="T125" s="313"/>
      <c r="U125" s="335"/>
      <c r="V125" s="325"/>
      <c r="W125" s="590"/>
      <c r="X125" s="590"/>
      <c r="Y125" s="313"/>
    </row>
    <row r="126" spans="1:25" s="14" customFormat="1" x14ac:dyDescent="0.35">
      <c r="A126" s="96" t="s">
        <v>547</v>
      </c>
      <c r="B126" s="97"/>
      <c r="C126" s="93" t="s">
        <v>829</v>
      </c>
      <c r="D126" s="139" t="s">
        <v>21</v>
      </c>
      <c r="E126" s="89"/>
      <c r="F126" s="169"/>
      <c r="G126" s="271"/>
      <c r="H126" s="274">
        <f t="shared" ref="H126:H127" si="58">F126*E126</f>
        <v>0</v>
      </c>
      <c r="I126" s="715">
        <f t="shared" ref="I126:I127" si="59">E126*G126</f>
        <v>0</v>
      </c>
      <c r="J126" s="282">
        <f t="shared" si="55"/>
        <v>0</v>
      </c>
      <c r="K126" s="337"/>
      <c r="L126" s="331"/>
      <c r="M126" s="585">
        <f t="shared" si="46"/>
        <v>0</v>
      </c>
      <c r="N126" s="585">
        <f t="shared" si="47"/>
        <v>0</v>
      </c>
      <c r="O126" s="314">
        <f t="shared" si="48"/>
        <v>0</v>
      </c>
      <c r="P126" s="336"/>
      <c r="Q126" s="326"/>
      <c r="R126" s="585">
        <f t="shared" si="49"/>
        <v>0</v>
      </c>
      <c r="S126" s="585">
        <f t="shared" si="50"/>
        <v>0</v>
      </c>
      <c r="T126" s="314">
        <f t="shared" si="51"/>
        <v>0</v>
      </c>
      <c r="U126" s="336"/>
      <c r="V126" s="326"/>
      <c r="W126" s="585">
        <f t="shared" si="52"/>
        <v>0</v>
      </c>
      <c r="X126" s="585">
        <f t="shared" si="53"/>
        <v>0</v>
      </c>
      <c r="Y126" s="314">
        <f t="shared" si="54"/>
        <v>0</v>
      </c>
    </row>
    <row r="127" spans="1:25" s="14" customFormat="1" x14ac:dyDescent="0.35">
      <c r="A127" s="96" t="s">
        <v>1012</v>
      </c>
      <c r="B127" s="97"/>
      <c r="C127" s="93" t="s">
        <v>2998</v>
      </c>
      <c r="D127" s="139" t="s">
        <v>21</v>
      </c>
      <c r="E127" s="89"/>
      <c r="F127" s="169"/>
      <c r="G127" s="271"/>
      <c r="H127" s="274">
        <f t="shared" si="58"/>
        <v>0</v>
      </c>
      <c r="I127" s="715">
        <f t="shared" si="59"/>
        <v>0</v>
      </c>
      <c r="J127" s="282">
        <f t="shared" si="55"/>
        <v>0</v>
      </c>
      <c r="K127" s="337"/>
      <c r="L127" s="331"/>
      <c r="M127" s="585">
        <f t="shared" si="46"/>
        <v>0</v>
      </c>
      <c r="N127" s="585">
        <f t="shared" si="47"/>
        <v>0</v>
      </c>
      <c r="O127" s="314">
        <f t="shared" si="48"/>
        <v>0</v>
      </c>
      <c r="P127" s="336"/>
      <c r="Q127" s="326"/>
      <c r="R127" s="585">
        <f t="shared" si="49"/>
        <v>0</v>
      </c>
      <c r="S127" s="585">
        <f t="shared" si="50"/>
        <v>0</v>
      </c>
      <c r="T127" s="314">
        <f t="shared" si="51"/>
        <v>0</v>
      </c>
      <c r="U127" s="336"/>
      <c r="V127" s="326"/>
      <c r="W127" s="585">
        <f t="shared" si="52"/>
        <v>0</v>
      </c>
      <c r="X127" s="585">
        <f t="shared" si="53"/>
        <v>0</v>
      </c>
      <c r="Y127" s="314">
        <f t="shared" si="54"/>
        <v>0</v>
      </c>
    </row>
    <row r="128" spans="1:25" s="14" customFormat="1" ht="31" x14ac:dyDescent="0.35">
      <c r="A128" s="162" t="s">
        <v>184</v>
      </c>
      <c r="B128" s="1239" t="s">
        <v>1259</v>
      </c>
      <c r="C128" s="1239"/>
      <c r="D128" s="401"/>
      <c r="E128" s="402"/>
      <c r="F128" s="269"/>
      <c r="G128" s="269"/>
      <c r="H128" s="693"/>
      <c r="I128" s="693"/>
      <c r="J128" s="656"/>
      <c r="K128" s="396"/>
      <c r="L128" s="397"/>
      <c r="M128" s="590"/>
      <c r="N128" s="590"/>
      <c r="O128" s="313"/>
      <c r="P128" s="335"/>
      <c r="Q128" s="325"/>
      <c r="R128" s="590"/>
      <c r="S128" s="590"/>
      <c r="T128" s="313"/>
      <c r="U128" s="335"/>
      <c r="V128" s="325"/>
      <c r="W128" s="590"/>
      <c r="X128" s="590"/>
      <c r="Y128" s="313"/>
    </row>
    <row r="129" spans="1:25" s="14" customFormat="1" x14ac:dyDescent="0.35">
      <c r="A129" s="162" t="s">
        <v>548</v>
      </c>
      <c r="B129" s="37"/>
      <c r="C129" s="88"/>
      <c r="D129" s="151"/>
      <c r="E129" s="56"/>
      <c r="F129" s="272"/>
      <c r="G129" s="269"/>
      <c r="H129" s="693"/>
      <c r="I129" s="693"/>
      <c r="J129" s="656"/>
      <c r="K129" s="396"/>
      <c r="L129" s="397"/>
      <c r="M129" s="590"/>
      <c r="N129" s="590"/>
      <c r="O129" s="313"/>
      <c r="P129" s="335"/>
      <c r="Q129" s="325"/>
      <c r="R129" s="590"/>
      <c r="S129" s="590"/>
      <c r="T129" s="313"/>
      <c r="U129" s="335"/>
      <c r="V129" s="325"/>
      <c r="W129" s="590"/>
      <c r="X129" s="590"/>
      <c r="Y129" s="313"/>
    </row>
    <row r="130" spans="1:25" s="14" customFormat="1" x14ac:dyDescent="0.35">
      <c r="A130" s="99" t="s">
        <v>549</v>
      </c>
      <c r="B130" s="80"/>
      <c r="C130" s="100" t="str">
        <f>UPPER("Pole top box phasing labels")</f>
        <v>POLE TOP BOX PHASING LABELS</v>
      </c>
      <c r="D130" s="31" t="s">
        <v>21</v>
      </c>
      <c r="E130" s="295"/>
      <c r="F130" s="270"/>
      <c r="G130" s="271"/>
      <c r="H130" s="274">
        <f t="shared" ref="H130:H150" si="60">F130*E130</f>
        <v>0</v>
      </c>
      <c r="I130" s="715">
        <f t="shared" ref="I130:I150" si="61">E130*G130</f>
        <v>0</v>
      </c>
      <c r="J130" s="282">
        <f t="shared" si="55"/>
        <v>0</v>
      </c>
      <c r="K130" s="337"/>
      <c r="L130" s="331"/>
      <c r="M130" s="585">
        <f t="shared" si="46"/>
        <v>0</v>
      </c>
      <c r="N130" s="585">
        <f t="shared" si="47"/>
        <v>0</v>
      </c>
      <c r="O130" s="314">
        <f t="shared" si="48"/>
        <v>0</v>
      </c>
      <c r="P130" s="336"/>
      <c r="Q130" s="326"/>
      <c r="R130" s="585">
        <f t="shared" si="49"/>
        <v>0</v>
      </c>
      <c r="S130" s="585">
        <f t="shared" si="50"/>
        <v>0</v>
      </c>
      <c r="T130" s="314">
        <f t="shared" si="51"/>
        <v>0</v>
      </c>
      <c r="U130" s="336"/>
      <c r="V130" s="326"/>
      <c r="W130" s="585">
        <f t="shared" si="52"/>
        <v>0</v>
      </c>
      <c r="X130" s="585">
        <f t="shared" si="53"/>
        <v>0</v>
      </c>
      <c r="Y130" s="314">
        <f t="shared" si="54"/>
        <v>0</v>
      </c>
    </row>
    <row r="131" spans="1:25" s="7" customFormat="1" x14ac:dyDescent="0.35">
      <c r="A131" s="99" t="s">
        <v>550</v>
      </c>
      <c r="B131" s="81">
        <v>3049</v>
      </c>
      <c r="C131" s="94" t="s">
        <v>551</v>
      </c>
      <c r="D131" s="139" t="s">
        <v>21</v>
      </c>
      <c r="E131" s="89"/>
      <c r="F131" s="169"/>
      <c r="G131" s="271"/>
      <c r="H131" s="274">
        <f t="shared" si="60"/>
        <v>0</v>
      </c>
      <c r="I131" s="715">
        <f t="shared" si="61"/>
        <v>0</v>
      </c>
      <c r="J131" s="282">
        <f t="shared" si="55"/>
        <v>0</v>
      </c>
      <c r="K131" s="337"/>
      <c r="L131" s="331"/>
      <c r="M131" s="585">
        <f t="shared" si="46"/>
        <v>0</v>
      </c>
      <c r="N131" s="585">
        <f t="shared" si="47"/>
        <v>0</v>
      </c>
      <c r="O131" s="314">
        <f t="shared" si="48"/>
        <v>0</v>
      </c>
      <c r="P131" s="336"/>
      <c r="Q131" s="326"/>
      <c r="R131" s="585">
        <f t="shared" si="49"/>
        <v>0</v>
      </c>
      <c r="S131" s="585">
        <f t="shared" si="50"/>
        <v>0</v>
      </c>
      <c r="T131" s="314">
        <f t="shared" si="51"/>
        <v>0</v>
      </c>
      <c r="U131" s="336"/>
      <c r="V131" s="326"/>
      <c r="W131" s="585">
        <f t="shared" si="52"/>
        <v>0</v>
      </c>
      <c r="X131" s="585">
        <f t="shared" si="53"/>
        <v>0</v>
      </c>
      <c r="Y131" s="314">
        <f t="shared" si="54"/>
        <v>0</v>
      </c>
    </row>
    <row r="132" spans="1:25" s="6" customFormat="1" x14ac:dyDescent="0.35">
      <c r="A132" s="99" t="s">
        <v>849</v>
      </c>
      <c r="B132" s="13">
        <v>3089</v>
      </c>
      <c r="C132" s="90" t="s">
        <v>327</v>
      </c>
      <c r="D132" s="158" t="s">
        <v>21</v>
      </c>
      <c r="E132" s="2"/>
      <c r="F132" s="274"/>
      <c r="G132" s="271"/>
      <c r="H132" s="274">
        <f t="shared" si="60"/>
        <v>0</v>
      </c>
      <c r="I132" s="715">
        <f t="shared" si="61"/>
        <v>0</v>
      </c>
      <c r="J132" s="282">
        <f t="shared" si="55"/>
        <v>0</v>
      </c>
      <c r="K132" s="337"/>
      <c r="L132" s="331"/>
      <c r="M132" s="585">
        <f t="shared" si="46"/>
        <v>0</v>
      </c>
      <c r="N132" s="585">
        <f t="shared" si="47"/>
        <v>0</v>
      </c>
      <c r="O132" s="314">
        <f t="shared" si="48"/>
        <v>0</v>
      </c>
      <c r="P132" s="336"/>
      <c r="Q132" s="326"/>
      <c r="R132" s="585">
        <f t="shared" si="49"/>
        <v>0</v>
      </c>
      <c r="S132" s="585">
        <f t="shared" si="50"/>
        <v>0</v>
      </c>
      <c r="T132" s="314">
        <f t="shared" si="51"/>
        <v>0</v>
      </c>
      <c r="U132" s="336"/>
      <c r="V132" s="326"/>
      <c r="W132" s="585">
        <f t="shared" si="52"/>
        <v>0</v>
      </c>
      <c r="X132" s="585">
        <f t="shared" si="53"/>
        <v>0</v>
      </c>
      <c r="Y132" s="314">
        <f t="shared" si="54"/>
        <v>0</v>
      </c>
    </row>
    <row r="133" spans="1:25" s="6" customFormat="1" x14ac:dyDescent="0.35">
      <c r="A133" s="99" t="s">
        <v>850</v>
      </c>
      <c r="B133" s="13">
        <v>3089</v>
      </c>
      <c r="C133" s="90" t="s">
        <v>328</v>
      </c>
      <c r="D133" s="158" t="s">
        <v>21</v>
      </c>
      <c r="E133" s="2"/>
      <c r="F133" s="274"/>
      <c r="G133" s="271"/>
      <c r="H133" s="274">
        <f t="shared" si="60"/>
        <v>0</v>
      </c>
      <c r="I133" s="715">
        <f t="shared" si="61"/>
        <v>0</v>
      </c>
      <c r="J133" s="282">
        <f t="shared" si="55"/>
        <v>0</v>
      </c>
      <c r="K133" s="337"/>
      <c r="L133" s="331"/>
      <c r="M133" s="585">
        <f t="shared" si="46"/>
        <v>0</v>
      </c>
      <c r="N133" s="585">
        <f t="shared" si="47"/>
        <v>0</v>
      </c>
      <c r="O133" s="314">
        <f t="shared" si="48"/>
        <v>0</v>
      </c>
      <c r="P133" s="336"/>
      <c r="Q133" s="326"/>
      <c r="R133" s="585">
        <f t="shared" si="49"/>
        <v>0</v>
      </c>
      <c r="S133" s="585">
        <f t="shared" si="50"/>
        <v>0</v>
      </c>
      <c r="T133" s="314">
        <f t="shared" si="51"/>
        <v>0</v>
      </c>
      <c r="U133" s="336"/>
      <c r="V133" s="326"/>
      <c r="W133" s="585">
        <f t="shared" si="52"/>
        <v>0</v>
      </c>
      <c r="X133" s="585">
        <f t="shared" si="53"/>
        <v>0</v>
      </c>
      <c r="Y133" s="314">
        <f t="shared" si="54"/>
        <v>0</v>
      </c>
    </row>
    <row r="134" spans="1:25" s="6" customFormat="1" x14ac:dyDescent="0.35">
      <c r="A134" s="99" t="s">
        <v>851</v>
      </c>
      <c r="B134" s="13">
        <v>3089</v>
      </c>
      <c r="C134" s="90" t="s">
        <v>329</v>
      </c>
      <c r="D134" s="158" t="s">
        <v>21</v>
      </c>
      <c r="E134" s="2"/>
      <c r="F134" s="274"/>
      <c r="G134" s="271"/>
      <c r="H134" s="274">
        <f t="shared" si="60"/>
        <v>0</v>
      </c>
      <c r="I134" s="715">
        <f t="shared" si="61"/>
        <v>0</v>
      </c>
      <c r="J134" s="282">
        <f t="shared" si="55"/>
        <v>0</v>
      </c>
      <c r="K134" s="337"/>
      <c r="L134" s="331"/>
      <c r="M134" s="585">
        <f t="shared" si="46"/>
        <v>0</v>
      </c>
      <c r="N134" s="585">
        <f t="shared" si="47"/>
        <v>0</v>
      </c>
      <c r="O134" s="314">
        <f t="shared" si="48"/>
        <v>0</v>
      </c>
      <c r="P134" s="336"/>
      <c r="Q134" s="326"/>
      <c r="R134" s="585">
        <f t="shared" si="49"/>
        <v>0</v>
      </c>
      <c r="S134" s="585">
        <f t="shared" si="50"/>
        <v>0</v>
      </c>
      <c r="T134" s="314">
        <f t="shared" si="51"/>
        <v>0</v>
      </c>
      <c r="U134" s="336"/>
      <c r="V134" s="326"/>
      <c r="W134" s="585">
        <f t="shared" si="52"/>
        <v>0</v>
      </c>
      <c r="X134" s="585">
        <f t="shared" si="53"/>
        <v>0</v>
      </c>
      <c r="Y134" s="314">
        <f t="shared" si="54"/>
        <v>0</v>
      </c>
    </row>
    <row r="135" spans="1:25" s="6" customFormat="1" x14ac:dyDescent="0.35">
      <c r="A135" s="99" t="s">
        <v>852</v>
      </c>
      <c r="B135" s="13">
        <v>3089</v>
      </c>
      <c r="C135" s="90" t="s">
        <v>330</v>
      </c>
      <c r="D135" s="158" t="s">
        <v>21</v>
      </c>
      <c r="E135" s="2"/>
      <c r="F135" s="274"/>
      <c r="G135" s="271"/>
      <c r="H135" s="274">
        <f t="shared" si="60"/>
        <v>0</v>
      </c>
      <c r="I135" s="715">
        <f t="shared" si="61"/>
        <v>0</v>
      </c>
      <c r="J135" s="282">
        <f t="shared" si="55"/>
        <v>0</v>
      </c>
      <c r="K135" s="337"/>
      <c r="L135" s="331"/>
      <c r="M135" s="585">
        <f t="shared" si="46"/>
        <v>0</v>
      </c>
      <c r="N135" s="585">
        <f t="shared" si="47"/>
        <v>0</v>
      </c>
      <c r="O135" s="314">
        <f t="shared" si="48"/>
        <v>0</v>
      </c>
      <c r="P135" s="336"/>
      <c r="Q135" s="326"/>
      <c r="R135" s="585">
        <f t="shared" si="49"/>
        <v>0</v>
      </c>
      <c r="S135" s="585">
        <f t="shared" si="50"/>
        <v>0</v>
      </c>
      <c r="T135" s="314">
        <f t="shared" si="51"/>
        <v>0</v>
      </c>
      <c r="U135" s="336"/>
      <c r="V135" s="326"/>
      <c r="W135" s="585">
        <f t="shared" si="52"/>
        <v>0</v>
      </c>
      <c r="X135" s="585">
        <f t="shared" si="53"/>
        <v>0</v>
      </c>
      <c r="Y135" s="314">
        <f t="shared" si="54"/>
        <v>0</v>
      </c>
    </row>
    <row r="136" spans="1:25" s="6" customFormat="1" x14ac:dyDescent="0.35">
      <c r="A136" s="99" t="s">
        <v>853</v>
      </c>
      <c r="B136" s="13">
        <v>3089</v>
      </c>
      <c r="C136" s="90" t="s">
        <v>331</v>
      </c>
      <c r="D136" s="158" t="s">
        <v>21</v>
      </c>
      <c r="E136" s="2"/>
      <c r="F136" s="274"/>
      <c r="G136" s="271"/>
      <c r="H136" s="274">
        <f t="shared" si="60"/>
        <v>0</v>
      </c>
      <c r="I136" s="715">
        <f t="shared" si="61"/>
        <v>0</v>
      </c>
      <c r="J136" s="282">
        <f t="shared" si="55"/>
        <v>0</v>
      </c>
      <c r="K136" s="337"/>
      <c r="L136" s="331"/>
      <c r="M136" s="585">
        <f t="shared" si="46"/>
        <v>0</v>
      </c>
      <c r="N136" s="585">
        <f t="shared" si="47"/>
        <v>0</v>
      </c>
      <c r="O136" s="314">
        <f t="shared" si="48"/>
        <v>0</v>
      </c>
      <c r="P136" s="336"/>
      <c r="Q136" s="326"/>
      <c r="R136" s="585">
        <f t="shared" si="49"/>
        <v>0</v>
      </c>
      <c r="S136" s="585">
        <f t="shared" si="50"/>
        <v>0</v>
      </c>
      <c r="T136" s="314">
        <f t="shared" si="51"/>
        <v>0</v>
      </c>
      <c r="U136" s="336"/>
      <c r="V136" s="326"/>
      <c r="W136" s="585">
        <f t="shared" si="52"/>
        <v>0</v>
      </c>
      <c r="X136" s="585">
        <f t="shared" si="53"/>
        <v>0</v>
      </c>
      <c r="Y136" s="314">
        <f t="shared" si="54"/>
        <v>0</v>
      </c>
    </row>
    <row r="137" spans="1:25" s="6" customFormat="1" ht="14.5" customHeight="1" x14ac:dyDescent="0.35">
      <c r="A137" s="99" t="s">
        <v>854</v>
      </c>
      <c r="B137" s="13">
        <v>3089</v>
      </c>
      <c r="C137" s="90" t="s">
        <v>332</v>
      </c>
      <c r="D137" s="158" t="s">
        <v>21</v>
      </c>
      <c r="E137" s="2"/>
      <c r="F137" s="274"/>
      <c r="G137" s="271"/>
      <c r="H137" s="274">
        <f t="shared" si="60"/>
        <v>0</v>
      </c>
      <c r="I137" s="715">
        <f t="shared" si="61"/>
        <v>0</v>
      </c>
      <c r="J137" s="282">
        <f t="shared" si="55"/>
        <v>0</v>
      </c>
      <c r="K137" s="337"/>
      <c r="L137" s="331"/>
      <c r="M137" s="585">
        <f t="shared" si="46"/>
        <v>0</v>
      </c>
      <c r="N137" s="585">
        <f t="shared" si="47"/>
        <v>0</v>
      </c>
      <c r="O137" s="314">
        <f t="shared" si="48"/>
        <v>0</v>
      </c>
      <c r="P137" s="336"/>
      <c r="Q137" s="326"/>
      <c r="R137" s="585">
        <f t="shared" si="49"/>
        <v>0</v>
      </c>
      <c r="S137" s="585">
        <f t="shared" si="50"/>
        <v>0</v>
      </c>
      <c r="T137" s="314">
        <f t="shared" si="51"/>
        <v>0</v>
      </c>
      <c r="U137" s="336"/>
      <c r="V137" s="326"/>
      <c r="W137" s="585">
        <f t="shared" si="52"/>
        <v>0</v>
      </c>
      <c r="X137" s="585">
        <f t="shared" si="53"/>
        <v>0</v>
      </c>
      <c r="Y137" s="314">
        <f t="shared" si="54"/>
        <v>0</v>
      </c>
    </row>
    <row r="138" spans="1:25" s="6" customFormat="1" ht="14.5" customHeight="1" x14ac:dyDescent="0.35">
      <c r="A138" s="99" t="s">
        <v>1260</v>
      </c>
      <c r="B138" s="13"/>
      <c r="C138" s="90" t="s">
        <v>1268</v>
      </c>
      <c r="D138" s="158" t="s">
        <v>21</v>
      </c>
      <c r="E138" s="2"/>
      <c r="F138" s="274"/>
      <c r="G138" s="271"/>
      <c r="H138" s="274">
        <f t="shared" si="60"/>
        <v>0</v>
      </c>
      <c r="I138" s="715">
        <f t="shared" si="61"/>
        <v>0</v>
      </c>
      <c r="J138" s="282">
        <f t="shared" si="55"/>
        <v>0</v>
      </c>
      <c r="K138" s="337"/>
      <c r="L138" s="331"/>
      <c r="M138" s="585">
        <f t="shared" si="46"/>
        <v>0</v>
      </c>
      <c r="N138" s="585">
        <f t="shared" si="47"/>
        <v>0</v>
      </c>
      <c r="O138" s="314">
        <f t="shared" si="48"/>
        <v>0</v>
      </c>
      <c r="P138" s="336"/>
      <c r="Q138" s="326"/>
      <c r="R138" s="585">
        <f t="shared" si="49"/>
        <v>0</v>
      </c>
      <c r="S138" s="585">
        <f t="shared" si="50"/>
        <v>0</v>
      </c>
      <c r="T138" s="314">
        <f t="shared" si="51"/>
        <v>0</v>
      </c>
      <c r="U138" s="336"/>
      <c r="V138" s="326"/>
      <c r="W138" s="585">
        <f t="shared" si="52"/>
        <v>0</v>
      </c>
      <c r="X138" s="585">
        <f t="shared" si="53"/>
        <v>0</v>
      </c>
      <c r="Y138" s="314">
        <f t="shared" si="54"/>
        <v>0</v>
      </c>
    </row>
    <row r="139" spans="1:25" s="6" customFormat="1" ht="14.5" customHeight="1" x14ac:dyDescent="0.35">
      <c r="A139" s="99" t="s">
        <v>1261</v>
      </c>
      <c r="B139" s="13"/>
      <c r="C139" s="90" t="s">
        <v>1270</v>
      </c>
      <c r="D139" s="158" t="s">
        <v>21</v>
      </c>
      <c r="E139" s="2"/>
      <c r="F139" s="274"/>
      <c r="G139" s="271"/>
      <c r="H139" s="274">
        <f t="shared" si="60"/>
        <v>0</v>
      </c>
      <c r="I139" s="715">
        <f t="shared" si="61"/>
        <v>0</v>
      </c>
      <c r="J139" s="282">
        <f t="shared" si="55"/>
        <v>0</v>
      </c>
      <c r="K139" s="337"/>
      <c r="L139" s="331"/>
      <c r="M139" s="585">
        <f t="shared" si="46"/>
        <v>0</v>
      </c>
      <c r="N139" s="585">
        <f t="shared" si="47"/>
        <v>0</v>
      </c>
      <c r="O139" s="314">
        <f t="shared" si="48"/>
        <v>0</v>
      </c>
      <c r="P139" s="336"/>
      <c r="Q139" s="326"/>
      <c r="R139" s="585">
        <f t="shared" si="49"/>
        <v>0</v>
      </c>
      <c r="S139" s="585">
        <f t="shared" si="50"/>
        <v>0</v>
      </c>
      <c r="T139" s="314">
        <f t="shared" si="51"/>
        <v>0</v>
      </c>
      <c r="U139" s="336"/>
      <c r="V139" s="326"/>
      <c r="W139" s="585">
        <f t="shared" si="52"/>
        <v>0</v>
      </c>
      <c r="X139" s="585">
        <f t="shared" si="53"/>
        <v>0</v>
      </c>
      <c r="Y139" s="314">
        <f t="shared" si="54"/>
        <v>0</v>
      </c>
    </row>
    <row r="140" spans="1:25" s="6" customFormat="1" ht="14.5" customHeight="1" x14ac:dyDescent="0.35">
      <c r="A140" s="99" t="s">
        <v>1262</v>
      </c>
      <c r="B140" s="13"/>
      <c r="C140" s="90" t="s">
        <v>1271</v>
      </c>
      <c r="D140" s="158" t="s">
        <v>21</v>
      </c>
      <c r="E140" s="2"/>
      <c r="F140" s="274"/>
      <c r="G140" s="271"/>
      <c r="H140" s="274">
        <f t="shared" si="60"/>
        <v>0</v>
      </c>
      <c r="I140" s="715">
        <f t="shared" si="61"/>
        <v>0</v>
      </c>
      <c r="J140" s="282">
        <f t="shared" si="55"/>
        <v>0</v>
      </c>
      <c r="K140" s="337"/>
      <c r="L140" s="331"/>
      <c r="M140" s="585">
        <f t="shared" si="46"/>
        <v>0</v>
      </c>
      <c r="N140" s="585">
        <f t="shared" si="47"/>
        <v>0</v>
      </c>
      <c r="O140" s="314">
        <f t="shared" si="48"/>
        <v>0</v>
      </c>
      <c r="P140" s="336"/>
      <c r="Q140" s="326"/>
      <c r="R140" s="585">
        <f t="shared" si="49"/>
        <v>0</v>
      </c>
      <c r="S140" s="585">
        <f t="shared" si="50"/>
        <v>0</v>
      </c>
      <c r="T140" s="314">
        <f t="shared" si="51"/>
        <v>0</v>
      </c>
      <c r="U140" s="336"/>
      <c r="V140" s="326"/>
      <c r="W140" s="585">
        <f t="shared" si="52"/>
        <v>0</v>
      </c>
      <c r="X140" s="585">
        <f t="shared" si="53"/>
        <v>0</v>
      </c>
      <c r="Y140" s="314">
        <f t="shared" si="54"/>
        <v>0</v>
      </c>
    </row>
    <row r="141" spans="1:25" s="6" customFormat="1" ht="14.5" customHeight="1" x14ac:dyDescent="0.35">
      <c r="A141" s="99" t="s">
        <v>1263</v>
      </c>
      <c r="B141" s="13"/>
      <c r="C141" s="90" t="s">
        <v>1269</v>
      </c>
      <c r="D141" s="158" t="s">
        <v>21</v>
      </c>
      <c r="E141" s="2"/>
      <c r="F141" s="274"/>
      <c r="G141" s="271"/>
      <c r="H141" s="274">
        <f t="shared" si="60"/>
        <v>0</v>
      </c>
      <c r="I141" s="715">
        <f t="shared" si="61"/>
        <v>0</v>
      </c>
      <c r="J141" s="282">
        <f t="shared" si="55"/>
        <v>0</v>
      </c>
      <c r="K141" s="337"/>
      <c r="L141" s="331"/>
      <c r="M141" s="585">
        <f t="shared" si="46"/>
        <v>0</v>
      </c>
      <c r="N141" s="585">
        <f t="shared" si="47"/>
        <v>0</v>
      </c>
      <c r="O141" s="314">
        <f t="shared" si="48"/>
        <v>0</v>
      </c>
      <c r="P141" s="336"/>
      <c r="Q141" s="326"/>
      <c r="R141" s="585">
        <f t="shared" si="49"/>
        <v>0</v>
      </c>
      <c r="S141" s="585">
        <f t="shared" si="50"/>
        <v>0</v>
      </c>
      <c r="T141" s="314">
        <f t="shared" si="51"/>
        <v>0</v>
      </c>
      <c r="U141" s="336"/>
      <c r="V141" s="326"/>
      <c r="W141" s="585">
        <f t="shared" si="52"/>
        <v>0</v>
      </c>
      <c r="X141" s="585">
        <f t="shared" si="53"/>
        <v>0</v>
      </c>
      <c r="Y141" s="314">
        <f t="shared" si="54"/>
        <v>0</v>
      </c>
    </row>
    <row r="142" spans="1:25" s="6" customFormat="1" x14ac:dyDescent="0.35">
      <c r="A142" s="99" t="s">
        <v>1264</v>
      </c>
      <c r="B142" s="66" t="s">
        <v>448</v>
      </c>
      <c r="C142" s="91" t="s">
        <v>449</v>
      </c>
      <c r="D142" s="139" t="s">
        <v>21</v>
      </c>
      <c r="E142" s="89"/>
      <c r="F142" s="169"/>
      <c r="G142" s="271"/>
      <c r="H142" s="274">
        <f t="shared" si="60"/>
        <v>0</v>
      </c>
      <c r="I142" s="715">
        <f t="shared" si="61"/>
        <v>0</v>
      </c>
      <c r="J142" s="282">
        <f t="shared" si="55"/>
        <v>0</v>
      </c>
      <c r="K142" s="337"/>
      <c r="L142" s="331"/>
      <c r="M142" s="585">
        <f t="shared" si="46"/>
        <v>0</v>
      </c>
      <c r="N142" s="585">
        <f t="shared" si="47"/>
        <v>0</v>
      </c>
      <c r="O142" s="314">
        <f t="shared" si="48"/>
        <v>0</v>
      </c>
      <c r="P142" s="336"/>
      <c r="Q142" s="326"/>
      <c r="R142" s="585">
        <f t="shared" si="49"/>
        <v>0</v>
      </c>
      <c r="S142" s="585">
        <f t="shared" si="50"/>
        <v>0</v>
      </c>
      <c r="T142" s="314">
        <f t="shared" si="51"/>
        <v>0</v>
      </c>
      <c r="U142" s="336"/>
      <c r="V142" s="326"/>
      <c r="W142" s="585">
        <f t="shared" si="52"/>
        <v>0</v>
      </c>
      <c r="X142" s="585">
        <f t="shared" si="53"/>
        <v>0</v>
      </c>
      <c r="Y142" s="314">
        <f t="shared" si="54"/>
        <v>0</v>
      </c>
    </row>
    <row r="143" spans="1:25" s="6" customFormat="1" ht="31" x14ac:dyDescent="0.35">
      <c r="A143" s="99" t="s">
        <v>1265</v>
      </c>
      <c r="B143" s="66" t="s">
        <v>450</v>
      </c>
      <c r="C143" s="91" t="s">
        <v>451</v>
      </c>
      <c r="D143" s="139" t="s">
        <v>21</v>
      </c>
      <c r="E143" s="89"/>
      <c r="F143" s="169"/>
      <c r="G143" s="271"/>
      <c r="H143" s="274">
        <f t="shared" si="60"/>
        <v>0</v>
      </c>
      <c r="I143" s="715">
        <f t="shared" si="61"/>
        <v>0</v>
      </c>
      <c r="J143" s="282">
        <f t="shared" si="55"/>
        <v>0</v>
      </c>
      <c r="K143" s="337"/>
      <c r="L143" s="331"/>
      <c r="M143" s="585">
        <f t="shared" si="46"/>
        <v>0</v>
      </c>
      <c r="N143" s="585">
        <f t="shared" si="47"/>
        <v>0</v>
      </c>
      <c r="O143" s="314">
        <f t="shared" si="48"/>
        <v>0</v>
      </c>
      <c r="P143" s="336"/>
      <c r="Q143" s="326"/>
      <c r="R143" s="585">
        <f t="shared" si="49"/>
        <v>0</v>
      </c>
      <c r="S143" s="585">
        <f t="shared" si="50"/>
        <v>0</v>
      </c>
      <c r="T143" s="314">
        <f t="shared" si="51"/>
        <v>0</v>
      </c>
      <c r="U143" s="336"/>
      <c r="V143" s="326"/>
      <c r="W143" s="585">
        <f t="shared" si="52"/>
        <v>0</v>
      </c>
      <c r="X143" s="585">
        <f t="shared" si="53"/>
        <v>0</v>
      </c>
      <c r="Y143" s="314">
        <f t="shared" si="54"/>
        <v>0</v>
      </c>
    </row>
    <row r="144" spans="1:25" x14ac:dyDescent="0.35">
      <c r="A144" s="99" t="s">
        <v>1266</v>
      </c>
      <c r="B144" s="66" t="s">
        <v>452</v>
      </c>
      <c r="C144" s="91" t="s">
        <v>453</v>
      </c>
      <c r="D144" s="139" t="s">
        <v>21</v>
      </c>
      <c r="E144" s="89"/>
      <c r="F144" s="169"/>
      <c r="G144" s="271"/>
      <c r="H144" s="274">
        <f t="shared" si="60"/>
        <v>0</v>
      </c>
      <c r="I144" s="715">
        <f t="shared" si="61"/>
        <v>0</v>
      </c>
      <c r="J144" s="282">
        <f t="shared" si="55"/>
        <v>0</v>
      </c>
      <c r="K144" s="337"/>
      <c r="L144" s="331"/>
      <c r="M144" s="585">
        <f t="shared" si="46"/>
        <v>0</v>
      </c>
      <c r="N144" s="585">
        <f t="shared" si="47"/>
        <v>0</v>
      </c>
      <c r="O144" s="314">
        <f t="shared" si="48"/>
        <v>0</v>
      </c>
      <c r="P144" s="336"/>
      <c r="Q144" s="326"/>
      <c r="R144" s="585">
        <f t="shared" si="49"/>
        <v>0</v>
      </c>
      <c r="S144" s="585">
        <f t="shared" si="50"/>
        <v>0</v>
      </c>
      <c r="T144" s="314">
        <f t="shared" si="51"/>
        <v>0</v>
      </c>
      <c r="U144" s="336"/>
      <c r="V144" s="326"/>
      <c r="W144" s="585">
        <f t="shared" si="52"/>
        <v>0</v>
      </c>
      <c r="X144" s="585">
        <f t="shared" si="53"/>
        <v>0</v>
      </c>
      <c r="Y144" s="314">
        <f t="shared" si="54"/>
        <v>0</v>
      </c>
    </row>
    <row r="145" spans="1:25" x14ac:dyDescent="0.35">
      <c r="A145" s="99" t="s">
        <v>1267</v>
      </c>
      <c r="B145" s="66" t="s">
        <v>454</v>
      </c>
      <c r="C145" s="91" t="s">
        <v>455</v>
      </c>
      <c r="D145" s="139" t="s">
        <v>21</v>
      </c>
      <c r="E145" s="89"/>
      <c r="F145" s="169"/>
      <c r="G145" s="271"/>
      <c r="H145" s="274">
        <f t="shared" si="60"/>
        <v>0</v>
      </c>
      <c r="I145" s="715">
        <f t="shared" si="61"/>
        <v>0</v>
      </c>
      <c r="J145" s="282">
        <f t="shared" si="55"/>
        <v>0</v>
      </c>
      <c r="K145" s="337"/>
      <c r="L145" s="331"/>
      <c r="M145" s="585">
        <f t="shared" si="46"/>
        <v>0</v>
      </c>
      <c r="N145" s="585">
        <f t="shared" si="47"/>
        <v>0</v>
      </c>
      <c r="O145" s="314">
        <f t="shared" si="48"/>
        <v>0</v>
      </c>
      <c r="P145" s="336"/>
      <c r="Q145" s="326"/>
      <c r="R145" s="585">
        <f t="shared" si="49"/>
        <v>0</v>
      </c>
      <c r="S145" s="585">
        <f t="shared" si="50"/>
        <v>0</v>
      </c>
      <c r="T145" s="314">
        <f t="shared" si="51"/>
        <v>0</v>
      </c>
      <c r="U145" s="336"/>
      <c r="V145" s="326"/>
      <c r="W145" s="585">
        <f t="shared" si="52"/>
        <v>0</v>
      </c>
      <c r="X145" s="585">
        <f t="shared" si="53"/>
        <v>0</v>
      </c>
      <c r="Y145" s="314">
        <f t="shared" si="54"/>
        <v>0</v>
      </c>
    </row>
    <row r="146" spans="1:25" x14ac:dyDescent="0.35">
      <c r="A146" s="99" t="s">
        <v>1272</v>
      </c>
      <c r="B146" s="40">
        <v>3073</v>
      </c>
      <c r="C146" s="17" t="s">
        <v>1149</v>
      </c>
      <c r="D146" s="139" t="s">
        <v>21</v>
      </c>
      <c r="E146" s="89"/>
      <c r="F146" s="169"/>
      <c r="G146" s="271"/>
      <c r="H146" s="274">
        <f t="shared" si="60"/>
        <v>0</v>
      </c>
      <c r="I146" s="715">
        <f t="shared" si="61"/>
        <v>0</v>
      </c>
      <c r="J146" s="282">
        <f t="shared" si="55"/>
        <v>0</v>
      </c>
      <c r="K146" s="337"/>
      <c r="L146" s="331"/>
      <c r="M146" s="585">
        <f t="shared" si="46"/>
        <v>0</v>
      </c>
      <c r="N146" s="585">
        <f t="shared" si="47"/>
        <v>0</v>
      </c>
      <c r="O146" s="314">
        <f t="shared" si="48"/>
        <v>0</v>
      </c>
      <c r="P146" s="336"/>
      <c r="Q146" s="326"/>
      <c r="R146" s="585">
        <f t="shared" si="49"/>
        <v>0</v>
      </c>
      <c r="S146" s="585">
        <f t="shared" si="50"/>
        <v>0</v>
      </c>
      <c r="T146" s="314">
        <f t="shared" si="51"/>
        <v>0</v>
      </c>
      <c r="U146" s="336"/>
      <c r="V146" s="326"/>
      <c r="W146" s="585">
        <f t="shared" si="52"/>
        <v>0</v>
      </c>
      <c r="X146" s="585">
        <f t="shared" si="53"/>
        <v>0</v>
      </c>
      <c r="Y146" s="314">
        <f t="shared" si="54"/>
        <v>0</v>
      </c>
    </row>
    <row r="147" spans="1:25" x14ac:dyDescent="0.35">
      <c r="A147" s="99" t="s">
        <v>1273</v>
      </c>
      <c r="B147" s="40">
        <v>3073</v>
      </c>
      <c r="C147" s="17" t="s">
        <v>1151</v>
      </c>
      <c r="D147" s="139" t="s">
        <v>21</v>
      </c>
      <c r="E147" s="89"/>
      <c r="F147" s="169"/>
      <c r="G147" s="271"/>
      <c r="H147" s="274">
        <f t="shared" si="60"/>
        <v>0</v>
      </c>
      <c r="I147" s="715">
        <f t="shared" si="61"/>
        <v>0</v>
      </c>
      <c r="J147" s="282">
        <f t="shared" si="55"/>
        <v>0</v>
      </c>
      <c r="K147" s="337"/>
      <c r="L147" s="331"/>
      <c r="M147" s="585">
        <f t="shared" si="46"/>
        <v>0</v>
      </c>
      <c r="N147" s="585">
        <f t="shared" si="47"/>
        <v>0</v>
      </c>
      <c r="O147" s="314">
        <f t="shared" si="48"/>
        <v>0</v>
      </c>
      <c r="P147" s="336"/>
      <c r="Q147" s="326"/>
      <c r="R147" s="585">
        <f t="shared" si="49"/>
        <v>0</v>
      </c>
      <c r="S147" s="585">
        <f t="shared" si="50"/>
        <v>0</v>
      </c>
      <c r="T147" s="314">
        <f t="shared" si="51"/>
        <v>0</v>
      </c>
      <c r="U147" s="336"/>
      <c r="V147" s="326"/>
      <c r="W147" s="585">
        <f t="shared" si="52"/>
        <v>0</v>
      </c>
      <c r="X147" s="585">
        <f t="shared" si="53"/>
        <v>0</v>
      </c>
      <c r="Y147" s="314">
        <f t="shared" si="54"/>
        <v>0</v>
      </c>
    </row>
    <row r="148" spans="1:25" x14ac:dyDescent="0.35">
      <c r="A148" s="99" t="s">
        <v>1274</v>
      </c>
      <c r="B148" s="40">
        <v>3228</v>
      </c>
      <c r="C148" s="17" t="s">
        <v>1153</v>
      </c>
      <c r="D148" s="139" t="s">
        <v>21</v>
      </c>
      <c r="E148" s="89"/>
      <c r="F148" s="169"/>
      <c r="G148" s="271"/>
      <c r="H148" s="274">
        <f t="shared" si="60"/>
        <v>0</v>
      </c>
      <c r="I148" s="715">
        <f t="shared" si="61"/>
        <v>0</v>
      </c>
      <c r="J148" s="282">
        <f t="shared" si="55"/>
        <v>0</v>
      </c>
      <c r="K148" s="337"/>
      <c r="L148" s="331"/>
      <c r="M148" s="585">
        <f t="shared" si="46"/>
        <v>0</v>
      </c>
      <c r="N148" s="585">
        <f t="shared" si="47"/>
        <v>0</v>
      </c>
      <c r="O148" s="314">
        <f t="shared" si="48"/>
        <v>0</v>
      </c>
      <c r="P148" s="336"/>
      <c r="Q148" s="326"/>
      <c r="R148" s="585">
        <f t="shared" si="49"/>
        <v>0</v>
      </c>
      <c r="S148" s="585">
        <f t="shared" si="50"/>
        <v>0</v>
      </c>
      <c r="T148" s="314">
        <f t="shared" si="51"/>
        <v>0</v>
      </c>
      <c r="U148" s="336"/>
      <c r="V148" s="326"/>
      <c r="W148" s="585">
        <f t="shared" si="52"/>
        <v>0</v>
      </c>
      <c r="X148" s="585">
        <f t="shared" si="53"/>
        <v>0</v>
      </c>
      <c r="Y148" s="314">
        <f t="shared" si="54"/>
        <v>0</v>
      </c>
    </row>
    <row r="149" spans="1:25" x14ac:dyDescent="0.35">
      <c r="A149" s="99" t="s">
        <v>1275</v>
      </c>
      <c r="B149" s="40">
        <v>3228</v>
      </c>
      <c r="C149" s="17" t="s">
        <v>1154</v>
      </c>
      <c r="D149" s="139" t="s">
        <v>21</v>
      </c>
      <c r="E149" s="89"/>
      <c r="F149" s="169"/>
      <c r="G149" s="271"/>
      <c r="H149" s="274">
        <f t="shared" si="60"/>
        <v>0</v>
      </c>
      <c r="I149" s="715">
        <f t="shared" si="61"/>
        <v>0</v>
      </c>
      <c r="J149" s="282">
        <f t="shared" si="55"/>
        <v>0</v>
      </c>
      <c r="K149" s="337"/>
      <c r="L149" s="331"/>
      <c r="M149" s="585">
        <f t="shared" si="46"/>
        <v>0</v>
      </c>
      <c r="N149" s="585">
        <f t="shared" si="47"/>
        <v>0</v>
      </c>
      <c r="O149" s="314">
        <f t="shared" si="48"/>
        <v>0</v>
      </c>
      <c r="P149" s="336"/>
      <c r="Q149" s="326"/>
      <c r="R149" s="585">
        <f t="shared" si="49"/>
        <v>0</v>
      </c>
      <c r="S149" s="585">
        <f t="shared" si="50"/>
        <v>0</v>
      </c>
      <c r="T149" s="314">
        <f t="shared" si="51"/>
        <v>0</v>
      </c>
      <c r="U149" s="336"/>
      <c r="V149" s="326"/>
      <c r="W149" s="585">
        <f t="shared" si="52"/>
        <v>0</v>
      </c>
      <c r="X149" s="585">
        <f t="shared" si="53"/>
        <v>0</v>
      </c>
      <c r="Y149" s="314">
        <f t="shared" si="54"/>
        <v>0</v>
      </c>
    </row>
    <row r="150" spans="1:25" ht="16" thickBot="1" x14ac:dyDescent="0.4">
      <c r="A150" s="403" t="s">
        <v>2853</v>
      </c>
      <c r="B150" s="101"/>
      <c r="C150" s="28" t="s">
        <v>2852</v>
      </c>
      <c r="D150" s="224" t="s">
        <v>21</v>
      </c>
      <c r="E150" s="225"/>
      <c r="F150" s="226"/>
      <c r="G150" s="404"/>
      <c r="H150" s="274">
        <f t="shared" si="60"/>
        <v>0</v>
      </c>
      <c r="I150" s="715">
        <f t="shared" si="61"/>
        <v>0</v>
      </c>
      <c r="J150" s="538">
        <f t="shared" si="55"/>
        <v>0</v>
      </c>
      <c r="K150" s="337"/>
      <c r="L150" s="331"/>
      <c r="M150" s="737">
        <f t="shared" si="46"/>
        <v>0</v>
      </c>
      <c r="N150" s="737">
        <f t="shared" si="47"/>
        <v>0</v>
      </c>
      <c r="O150" s="412">
        <f t="shared" si="48"/>
        <v>0</v>
      </c>
      <c r="P150" s="738"/>
      <c r="Q150" s="739"/>
      <c r="R150" s="737">
        <f t="shared" si="49"/>
        <v>0</v>
      </c>
      <c r="S150" s="737">
        <f t="shared" si="50"/>
        <v>0</v>
      </c>
      <c r="T150" s="412">
        <f t="shared" si="51"/>
        <v>0</v>
      </c>
      <c r="U150" s="738"/>
      <c r="V150" s="739"/>
      <c r="W150" s="737">
        <f t="shared" si="52"/>
        <v>0</v>
      </c>
      <c r="X150" s="737">
        <f t="shared" si="53"/>
        <v>0</v>
      </c>
      <c r="Y150" s="412">
        <f t="shared" si="54"/>
        <v>0</v>
      </c>
    </row>
    <row r="151" spans="1:25" s="408" customFormat="1" ht="33" customHeight="1" thickBot="1" x14ac:dyDescent="0.4">
      <c r="A151" s="33"/>
      <c r="B151" s="10"/>
      <c r="C151" s="9" t="s">
        <v>3158</v>
      </c>
      <c r="D151" s="382"/>
      <c r="E151" s="405"/>
      <c r="F151" s="302"/>
      <c r="G151" s="406"/>
      <c r="H151" s="406">
        <f>SUM(H4:H150)</f>
        <v>0</v>
      </c>
      <c r="I151" s="406">
        <f>SUM(I4:I150)</f>
        <v>0</v>
      </c>
      <c r="J151" s="407">
        <f>SUM(J4:J150)</f>
        <v>0</v>
      </c>
      <c r="K151" s="583"/>
      <c r="L151" s="740"/>
      <c r="M151" s="406">
        <f>SUM(M4:M150)</f>
        <v>0</v>
      </c>
      <c r="N151" s="406">
        <f>SUM(N4:N150)</f>
        <v>0</v>
      </c>
      <c r="O151" s="411">
        <f>SUM(O4:O150)</f>
        <v>0</v>
      </c>
      <c r="P151" s="743"/>
      <c r="Q151" s="741"/>
      <c r="R151" s="406">
        <f>SUM(R4:R150)</f>
        <v>0</v>
      </c>
      <c r="S151" s="406">
        <f>SUM(S4:S150)</f>
        <v>0</v>
      </c>
      <c r="T151" s="407">
        <f>SUM(T4:T150)</f>
        <v>0</v>
      </c>
      <c r="U151" s="742"/>
      <c r="V151" s="741"/>
      <c r="W151" s="406">
        <f>SUM(W4:W150)</f>
        <v>0</v>
      </c>
      <c r="X151" s="406">
        <f>SUM(X4:X150)</f>
        <v>0</v>
      </c>
      <c r="Y151" s="407">
        <f>SUM(Y4:Y150)</f>
        <v>0</v>
      </c>
    </row>
    <row r="152" spans="1:25" s="6" customFormat="1" ht="22" customHeight="1" x14ac:dyDescent="0.35">
      <c r="A152" s="189" t="s">
        <v>195</v>
      </c>
      <c r="B152" s="190"/>
      <c r="C152" s="190"/>
      <c r="D152" s="1188" t="s">
        <v>194</v>
      </c>
      <c r="E152" s="187"/>
      <c r="F152" s="187"/>
      <c r="G152" s="746"/>
      <c r="H152" s="372"/>
      <c r="I152" s="372"/>
      <c r="J152" s="372"/>
      <c r="K152" s="413"/>
      <c r="L152" s="413"/>
      <c r="M152" s="414"/>
      <c r="N152" s="414"/>
      <c r="O152" s="414"/>
      <c r="P152" s="418"/>
      <c r="Q152" s="418"/>
      <c r="R152" s="414"/>
      <c r="S152" s="414"/>
      <c r="T152" s="414"/>
      <c r="U152" s="418"/>
      <c r="V152" s="418"/>
      <c r="W152" s="414"/>
      <c r="X152" s="414"/>
      <c r="Y152" s="414"/>
    </row>
    <row r="153" spans="1:25" s="6" customFormat="1" ht="22" customHeight="1" thickBot="1" x14ac:dyDescent="0.4">
      <c r="A153" s="183" t="s">
        <v>982</v>
      </c>
      <c r="B153" s="184"/>
      <c r="C153" s="185"/>
      <c r="D153" s="1190"/>
      <c r="E153" s="188"/>
      <c r="F153" s="188"/>
      <c r="G153" s="747"/>
      <c r="H153" s="372"/>
      <c r="I153" s="372"/>
      <c r="J153" s="372"/>
      <c r="K153" s="413"/>
      <c r="L153" s="413"/>
      <c r="M153" s="414"/>
      <c r="N153" s="414"/>
      <c r="O153" s="414"/>
      <c r="P153" s="418"/>
      <c r="Q153" s="418"/>
      <c r="R153" s="414"/>
      <c r="S153" s="414"/>
      <c r="T153" s="414"/>
      <c r="U153" s="418"/>
      <c r="V153" s="418"/>
      <c r="W153" s="414"/>
      <c r="X153" s="414"/>
      <c r="Y153" s="414"/>
    </row>
    <row r="154" spans="1:25" s="6" customFormat="1" ht="22" customHeight="1" x14ac:dyDescent="0.35">
      <c r="A154" s="179" t="s">
        <v>3085</v>
      </c>
      <c r="B154" s="180"/>
      <c r="C154" s="180"/>
      <c r="D154" s="1188" t="s">
        <v>194</v>
      </c>
      <c r="E154" s="187"/>
      <c r="F154" s="187"/>
      <c r="G154" s="746"/>
      <c r="H154" s="372"/>
      <c r="I154" s="372"/>
      <c r="J154" s="372"/>
      <c r="K154" s="413"/>
      <c r="L154" s="413"/>
      <c r="M154" s="414"/>
      <c r="N154" s="414"/>
      <c r="O154" s="414"/>
      <c r="P154" s="418"/>
      <c r="Q154" s="418"/>
      <c r="R154" s="414"/>
      <c r="S154" s="414"/>
      <c r="T154" s="414"/>
      <c r="U154" s="418"/>
      <c r="V154" s="418"/>
      <c r="W154" s="414"/>
      <c r="X154" s="414"/>
      <c r="Y154" s="414"/>
    </row>
    <row r="155" spans="1:25" s="6" customFormat="1" ht="22" customHeight="1" thickBot="1" x14ac:dyDescent="0.4">
      <c r="A155" s="183" t="s">
        <v>196</v>
      </c>
      <c r="B155" s="184"/>
      <c r="C155" s="185"/>
      <c r="D155" s="1190"/>
      <c r="E155" s="188"/>
      <c r="F155" s="188"/>
      <c r="G155" s="747"/>
      <c r="H155" s="372"/>
      <c r="I155" s="372"/>
      <c r="J155" s="372"/>
      <c r="K155" s="413"/>
      <c r="L155" s="413"/>
      <c r="M155" s="414"/>
      <c r="N155" s="414"/>
      <c r="O155" s="414"/>
      <c r="P155" s="418"/>
      <c r="Q155" s="418"/>
      <c r="R155" s="414"/>
      <c r="S155" s="414"/>
      <c r="T155" s="414"/>
      <c r="U155" s="418"/>
      <c r="V155" s="418"/>
      <c r="W155" s="414"/>
      <c r="X155" s="414"/>
      <c r="Y155" s="414"/>
    </row>
    <row r="156" spans="1:25" s="6" customFormat="1" ht="22" customHeight="1" x14ac:dyDescent="0.35">
      <c r="A156" s="179" t="s">
        <v>197</v>
      </c>
      <c r="B156" s="180"/>
      <c r="C156" s="180"/>
      <c r="D156" s="1188" t="s">
        <v>194</v>
      </c>
      <c r="E156" s="187"/>
      <c r="F156" s="187"/>
      <c r="G156" s="746"/>
      <c r="H156" s="372"/>
      <c r="I156" s="372"/>
      <c r="J156" s="372"/>
      <c r="K156" s="413"/>
      <c r="L156" s="413"/>
      <c r="M156" s="414"/>
      <c r="N156" s="414"/>
      <c r="O156" s="414"/>
      <c r="P156" s="418"/>
      <c r="Q156" s="418"/>
      <c r="R156" s="414"/>
      <c r="S156" s="414"/>
      <c r="T156" s="414"/>
      <c r="U156" s="418"/>
      <c r="V156" s="418"/>
      <c r="W156" s="414"/>
      <c r="X156" s="414"/>
      <c r="Y156" s="414"/>
    </row>
    <row r="157" spans="1:25" s="6" customFormat="1" ht="22" customHeight="1" thickBot="1" x14ac:dyDescent="0.4">
      <c r="A157" s="183" t="s">
        <v>198</v>
      </c>
      <c r="B157" s="184"/>
      <c r="C157" s="185"/>
      <c r="D157" s="1190"/>
      <c r="E157" s="188"/>
      <c r="F157" s="188"/>
      <c r="G157" s="747"/>
      <c r="H157" s="372"/>
      <c r="I157" s="372"/>
      <c r="J157" s="372"/>
      <c r="K157" s="413"/>
      <c r="L157" s="413"/>
      <c r="M157" s="414"/>
      <c r="N157" s="414"/>
      <c r="O157" s="414"/>
      <c r="P157" s="418"/>
      <c r="Q157" s="418"/>
      <c r="R157" s="414"/>
      <c r="S157" s="414"/>
      <c r="T157" s="414"/>
      <c r="U157" s="418"/>
      <c r="V157" s="418"/>
      <c r="W157" s="414"/>
      <c r="X157" s="414"/>
      <c r="Y157" s="414"/>
    </row>
    <row r="158" spans="1:25" s="6" customFormat="1" ht="22" customHeight="1" x14ac:dyDescent="0.35">
      <c r="A158" s="179" t="s">
        <v>199</v>
      </c>
      <c r="B158" s="180"/>
      <c r="C158" s="180"/>
      <c r="D158" s="1188" t="s">
        <v>194</v>
      </c>
      <c r="E158" s="187"/>
      <c r="F158" s="187"/>
      <c r="G158" s="746"/>
      <c r="H158" s="372"/>
      <c r="I158" s="372"/>
      <c r="J158" s="372"/>
      <c r="K158" s="413"/>
      <c r="L158" s="413"/>
      <c r="M158" s="414"/>
      <c r="N158" s="414"/>
      <c r="O158" s="414"/>
      <c r="P158" s="418"/>
      <c r="Q158" s="418"/>
      <c r="R158" s="414"/>
      <c r="S158" s="414"/>
      <c r="T158" s="414"/>
      <c r="U158" s="418"/>
      <c r="V158" s="418"/>
      <c r="W158" s="414"/>
      <c r="X158" s="414"/>
      <c r="Y158" s="414"/>
    </row>
    <row r="159" spans="1:25" s="6" customFormat="1" ht="22" customHeight="1" thickBot="1" x14ac:dyDescent="0.4">
      <c r="A159" s="183" t="s">
        <v>3086</v>
      </c>
      <c r="B159" s="184"/>
      <c r="C159" s="185"/>
      <c r="D159" s="1190"/>
      <c r="E159" s="188"/>
      <c r="F159" s="188"/>
      <c r="G159" s="747"/>
      <c r="H159" s="372"/>
      <c r="I159" s="372"/>
      <c r="J159" s="372"/>
      <c r="K159" s="413"/>
      <c r="L159" s="413"/>
      <c r="M159" s="414"/>
      <c r="N159" s="414"/>
      <c r="O159" s="414"/>
      <c r="P159" s="418"/>
      <c r="Q159" s="418"/>
      <c r="R159" s="414"/>
      <c r="S159" s="414"/>
      <c r="T159" s="414"/>
      <c r="U159" s="418"/>
      <c r="V159" s="418"/>
      <c r="W159" s="414"/>
      <c r="X159" s="414"/>
      <c r="Y159" s="414"/>
    </row>
    <row r="160" spans="1:25" s="14" customFormat="1" x14ac:dyDescent="0.35">
      <c r="A160" s="105"/>
      <c r="B160" s="105"/>
      <c r="C160" s="105"/>
      <c r="D160" s="105"/>
      <c r="E160" s="105"/>
      <c r="F160" s="105"/>
      <c r="G160" s="178"/>
      <c r="H160" s="178"/>
      <c r="I160" s="178"/>
      <c r="J160" s="178"/>
      <c r="K160" s="413"/>
      <c r="L160" s="413"/>
      <c r="M160" s="414"/>
      <c r="N160" s="414"/>
      <c r="O160" s="414"/>
      <c r="P160" s="418"/>
      <c r="Q160" s="418"/>
      <c r="R160" s="414"/>
      <c r="S160" s="414"/>
      <c r="T160" s="414"/>
      <c r="U160" s="418"/>
      <c r="V160" s="418"/>
      <c r="W160" s="414"/>
      <c r="X160" s="414"/>
      <c r="Y160" s="414"/>
    </row>
    <row r="161" spans="2:25" s="143" customFormat="1" x14ac:dyDescent="0.35">
      <c r="B161" s="150"/>
      <c r="C161" s="150"/>
      <c r="D161" s="141"/>
      <c r="E161" s="141"/>
      <c r="F161" s="141"/>
      <c r="G161" s="171"/>
      <c r="H161" s="171"/>
      <c r="I161" s="171"/>
      <c r="J161" s="171"/>
      <c r="K161" s="413"/>
      <c r="L161" s="413"/>
      <c r="M161" s="414"/>
      <c r="N161" s="414"/>
      <c r="O161" s="414"/>
      <c r="P161" s="418"/>
      <c r="Q161" s="418"/>
      <c r="R161" s="414"/>
      <c r="S161" s="414"/>
      <c r="T161" s="414"/>
      <c r="U161" s="418"/>
      <c r="V161" s="418"/>
      <c r="W161" s="414"/>
      <c r="X161" s="414"/>
      <c r="Y161" s="414"/>
    </row>
    <row r="162" spans="2:25" s="143" customFormat="1" x14ac:dyDescent="0.35">
      <c r="B162" s="150"/>
      <c r="C162" s="150"/>
      <c r="D162" s="141"/>
      <c r="E162" s="141"/>
      <c r="F162" s="141"/>
      <c r="G162" s="171"/>
      <c r="H162" s="171"/>
      <c r="I162" s="171"/>
      <c r="J162" s="171"/>
      <c r="K162" s="413"/>
      <c r="L162" s="413"/>
      <c r="M162" s="414"/>
      <c r="N162" s="414"/>
      <c r="O162" s="414"/>
      <c r="P162" s="418"/>
      <c r="Q162" s="418"/>
      <c r="R162" s="414"/>
      <c r="S162" s="414"/>
      <c r="T162" s="414"/>
      <c r="U162" s="418"/>
      <c r="V162" s="418"/>
      <c r="W162" s="414"/>
      <c r="X162" s="414"/>
      <c r="Y162" s="414"/>
    </row>
    <row r="163" spans="2:25" s="143" customFormat="1" x14ac:dyDescent="0.35">
      <c r="B163" s="150"/>
      <c r="C163" s="150"/>
      <c r="D163" s="141"/>
      <c r="E163" s="141"/>
      <c r="F163" s="141"/>
      <c r="G163" s="171"/>
      <c r="H163" s="171"/>
      <c r="I163" s="171"/>
      <c r="J163" s="171"/>
      <c r="K163" s="413"/>
      <c r="L163" s="413"/>
      <c r="M163" s="414"/>
      <c r="N163" s="414"/>
      <c r="O163" s="414"/>
      <c r="P163" s="418"/>
      <c r="Q163" s="418"/>
      <c r="R163" s="414"/>
      <c r="S163" s="414"/>
      <c r="T163" s="414"/>
      <c r="U163" s="418"/>
      <c r="V163" s="418"/>
      <c r="W163" s="414"/>
      <c r="X163" s="414"/>
      <c r="Y163" s="414"/>
    </row>
    <row r="164" spans="2:25" s="143" customFormat="1" x14ac:dyDescent="0.35">
      <c r="B164" s="150"/>
      <c r="C164" s="150"/>
      <c r="D164" s="141"/>
      <c r="E164" s="141"/>
      <c r="F164" s="141"/>
      <c r="G164" s="171"/>
      <c r="H164" s="171"/>
      <c r="I164" s="171"/>
      <c r="J164" s="171"/>
      <c r="K164" s="413"/>
      <c r="L164" s="413"/>
      <c r="M164" s="414"/>
      <c r="N164" s="414"/>
      <c r="O164" s="414"/>
      <c r="P164" s="418"/>
      <c r="Q164" s="418"/>
      <c r="R164" s="414"/>
      <c r="S164" s="414"/>
      <c r="T164" s="414"/>
      <c r="U164" s="418"/>
      <c r="V164" s="418"/>
      <c r="W164" s="414"/>
      <c r="X164" s="414"/>
      <c r="Y164" s="414"/>
    </row>
    <row r="165" spans="2:25" x14ac:dyDescent="0.35">
      <c r="K165" s="413"/>
      <c r="L165" s="413"/>
      <c r="M165" s="414"/>
      <c r="N165" s="414"/>
      <c r="O165" s="414"/>
      <c r="P165" s="418"/>
      <c r="Q165" s="418"/>
      <c r="R165" s="414"/>
      <c r="S165" s="414"/>
      <c r="T165" s="414"/>
      <c r="U165" s="418"/>
      <c r="V165" s="418"/>
      <c r="W165" s="414"/>
      <c r="X165" s="414"/>
      <c r="Y165" s="414"/>
    </row>
    <row r="166" spans="2:25" x14ac:dyDescent="0.35">
      <c r="K166" s="413"/>
      <c r="L166" s="413"/>
      <c r="M166" s="414"/>
      <c r="N166" s="414"/>
      <c r="O166" s="414"/>
      <c r="P166" s="418"/>
      <c r="Q166" s="418"/>
      <c r="R166" s="414"/>
      <c r="S166" s="414"/>
      <c r="T166" s="414"/>
      <c r="U166" s="418"/>
      <c r="V166" s="418"/>
      <c r="W166" s="414"/>
      <c r="X166" s="414"/>
      <c r="Y166" s="414"/>
    </row>
    <row r="167" spans="2:25" x14ac:dyDescent="0.35">
      <c r="K167" s="413"/>
      <c r="L167" s="413"/>
      <c r="M167" s="414"/>
      <c r="N167" s="414"/>
      <c r="O167" s="414"/>
      <c r="P167" s="418"/>
      <c r="Q167" s="418"/>
      <c r="R167" s="414"/>
      <c r="S167" s="414"/>
      <c r="T167" s="414"/>
      <c r="U167" s="418"/>
      <c r="V167" s="418"/>
      <c r="W167" s="414"/>
      <c r="X167" s="414"/>
      <c r="Y167" s="414"/>
    </row>
    <row r="168" spans="2:25" x14ac:dyDescent="0.35">
      <c r="K168" s="413"/>
      <c r="L168" s="413"/>
      <c r="M168" s="414"/>
      <c r="N168" s="414"/>
      <c r="O168" s="414"/>
      <c r="P168" s="418"/>
      <c r="Q168" s="418"/>
      <c r="R168" s="414"/>
      <c r="S168" s="414"/>
      <c r="T168" s="414"/>
      <c r="U168" s="418"/>
      <c r="V168" s="418"/>
      <c r="W168" s="414"/>
      <c r="X168" s="414"/>
      <c r="Y168" s="414"/>
    </row>
    <row r="169" spans="2:25" x14ac:dyDescent="0.35">
      <c r="K169" s="413"/>
      <c r="L169" s="413"/>
      <c r="M169" s="414"/>
      <c r="N169" s="414"/>
      <c r="O169" s="414"/>
      <c r="P169" s="418"/>
      <c r="Q169" s="418"/>
      <c r="R169" s="414"/>
      <c r="S169" s="414"/>
      <c r="T169" s="414"/>
      <c r="U169" s="418"/>
      <c r="V169" s="418"/>
      <c r="W169" s="414"/>
      <c r="X169" s="414"/>
      <c r="Y169" s="414"/>
    </row>
    <row r="170" spans="2:25" x14ac:dyDescent="0.35">
      <c r="K170" s="413"/>
      <c r="L170" s="413"/>
      <c r="M170" s="414"/>
      <c r="N170" s="414"/>
      <c r="O170" s="414"/>
      <c r="P170" s="418"/>
      <c r="Q170" s="418"/>
      <c r="R170" s="414"/>
      <c r="S170" s="414"/>
      <c r="T170" s="414"/>
      <c r="U170" s="418"/>
      <c r="V170" s="418"/>
      <c r="W170" s="414"/>
      <c r="X170" s="414"/>
      <c r="Y170" s="414"/>
    </row>
    <row r="171" spans="2:25" x14ac:dyDescent="0.35">
      <c r="K171" s="413"/>
      <c r="L171" s="413"/>
      <c r="M171" s="414"/>
      <c r="N171" s="414"/>
      <c r="O171" s="414"/>
      <c r="P171" s="418"/>
      <c r="Q171" s="418"/>
      <c r="R171" s="414"/>
      <c r="S171" s="414"/>
      <c r="T171" s="414"/>
      <c r="U171" s="418"/>
      <c r="V171" s="418"/>
      <c r="W171" s="414"/>
      <c r="X171" s="414"/>
      <c r="Y171" s="414"/>
    </row>
    <row r="172" spans="2:25" x14ac:dyDescent="0.35">
      <c r="K172" s="413"/>
      <c r="L172" s="413"/>
      <c r="M172" s="414"/>
      <c r="N172" s="414"/>
      <c r="O172" s="414"/>
      <c r="P172" s="418"/>
      <c r="Q172" s="418"/>
      <c r="R172" s="414"/>
      <c r="S172" s="414"/>
      <c r="T172" s="414"/>
      <c r="U172" s="418"/>
      <c r="V172" s="418"/>
      <c r="W172" s="414"/>
      <c r="X172" s="414"/>
      <c r="Y172" s="414"/>
    </row>
    <row r="173" spans="2:25" x14ac:dyDescent="0.35">
      <c r="K173" s="413"/>
      <c r="L173" s="413"/>
      <c r="M173" s="414"/>
      <c r="N173" s="414"/>
      <c r="O173" s="414"/>
      <c r="P173" s="418"/>
      <c r="Q173" s="418"/>
      <c r="R173" s="414"/>
      <c r="S173" s="414"/>
      <c r="T173" s="414"/>
      <c r="U173" s="418"/>
      <c r="V173" s="418"/>
      <c r="W173" s="414"/>
      <c r="X173" s="414"/>
      <c r="Y173" s="414"/>
    </row>
    <row r="174" spans="2:25" x14ac:dyDescent="0.35">
      <c r="K174" s="413"/>
      <c r="L174" s="413"/>
      <c r="M174" s="414"/>
      <c r="N174" s="414"/>
      <c r="O174" s="414"/>
      <c r="P174" s="418"/>
      <c r="Q174" s="418"/>
      <c r="R174" s="414"/>
      <c r="S174" s="414"/>
      <c r="T174" s="414"/>
      <c r="U174" s="418"/>
      <c r="V174" s="418"/>
      <c r="W174" s="414"/>
      <c r="X174" s="414"/>
      <c r="Y174" s="414"/>
    </row>
    <row r="175" spans="2:25" x14ac:dyDescent="0.35">
      <c r="K175" s="413"/>
      <c r="L175" s="413"/>
      <c r="M175" s="414"/>
      <c r="N175" s="414"/>
      <c r="O175" s="414"/>
      <c r="P175" s="418"/>
      <c r="Q175" s="418"/>
      <c r="R175" s="414"/>
      <c r="S175" s="414"/>
      <c r="T175" s="414"/>
      <c r="U175" s="418"/>
      <c r="V175" s="418"/>
      <c r="W175" s="414"/>
      <c r="X175" s="414"/>
      <c r="Y175" s="414"/>
    </row>
    <row r="176" spans="2:25" x14ac:dyDescent="0.35">
      <c r="K176" s="413"/>
      <c r="L176" s="413"/>
      <c r="M176" s="414"/>
      <c r="N176" s="414"/>
      <c r="O176" s="414"/>
      <c r="P176" s="418"/>
      <c r="Q176" s="418"/>
      <c r="R176" s="414"/>
      <c r="S176" s="414"/>
      <c r="T176" s="414"/>
      <c r="U176" s="418"/>
      <c r="V176" s="418"/>
      <c r="W176" s="414"/>
      <c r="X176" s="414"/>
      <c r="Y176" s="414"/>
    </row>
    <row r="177" spans="11:25" x14ac:dyDescent="0.35">
      <c r="K177" s="413"/>
      <c r="L177" s="413"/>
      <c r="M177" s="414"/>
      <c r="N177" s="414"/>
      <c r="O177" s="414"/>
      <c r="P177" s="418"/>
      <c r="Q177" s="418"/>
      <c r="R177" s="414"/>
      <c r="S177" s="414"/>
      <c r="T177" s="414"/>
      <c r="U177" s="418"/>
      <c r="V177" s="418"/>
      <c r="W177" s="414"/>
      <c r="X177" s="414"/>
      <c r="Y177" s="414"/>
    </row>
    <row r="178" spans="11:25" x14ac:dyDescent="0.35">
      <c r="K178" s="413"/>
      <c r="L178" s="413"/>
      <c r="M178" s="414"/>
      <c r="N178" s="414"/>
      <c r="O178" s="414"/>
      <c r="P178" s="418"/>
      <c r="Q178" s="418"/>
      <c r="R178" s="414"/>
      <c r="S178" s="414"/>
      <c r="T178" s="414"/>
      <c r="U178" s="418"/>
      <c r="V178" s="418"/>
      <c r="W178" s="414"/>
      <c r="X178" s="414"/>
      <c r="Y178" s="414"/>
    </row>
    <row r="179" spans="11:25" x14ac:dyDescent="0.35">
      <c r="K179" s="413"/>
      <c r="L179" s="413"/>
      <c r="M179" s="414"/>
      <c r="N179" s="414"/>
      <c r="O179" s="414"/>
      <c r="P179" s="418"/>
      <c r="Q179" s="418"/>
      <c r="R179" s="414"/>
      <c r="S179" s="414"/>
      <c r="T179" s="414"/>
      <c r="U179" s="418"/>
      <c r="V179" s="418"/>
      <c r="W179" s="414"/>
      <c r="X179" s="414"/>
      <c r="Y179" s="414"/>
    </row>
    <row r="180" spans="11:25" x14ac:dyDescent="0.35">
      <c r="K180" s="413"/>
      <c r="L180" s="413"/>
      <c r="M180" s="414"/>
      <c r="N180" s="414"/>
      <c r="O180" s="414"/>
      <c r="P180" s="418"/>
      <c r="Q180" s="418"/>
      <c r="R180" s="414"/>
      <c r="S180" s="414"/>
      <c r="T180" s="414"/>
      <c r="U180" s="418"/>
      <c r="V180" s="418"/>
      <c r="W180" s="414"/>
      <c r="X180" s="414"/>
      <c r="Y180" s="414"/>
    </row>
    <row r="181" spans="11:25" x14ac:dyDescent="0.35">
      <c r="K181" s="413"/>
      <c r="L181" s="413"/>
      <c r="M181" s="414"/>
      <c r="N181" s="414"/>
      <c r="O181" s="414"/>
      <c r="P181" s="418"/>
      <c r="Q181" s="418"/>
      <c r="R181" s="414"/>
      <c r="S181" s="414"/>
      <c r="T181" s="414"/>
      <c r="U181" s="418"/>
      <c r="V181" s="418"/>
      <c r="W181" s="414"/>
      <c r="X181" s="414"/>
      <c r="Y181" s="414"/>
    </row>
    <row r="182" spans="11:25" x14ac:dyDescent="0.35">
      <c r="K182" s="413"/>
      <c r="L182" s="413"/>
      <c r="M182" s="414"/>
      <c r="N182" s="414"/>
      <c r="O182" s="414"/>
      <c r="P182" s="418"/>
      <c r="Q182" s="418"/>
      <c r="R182" s="414"/>
      <c r="S182" s="414"/>
      <c r="T182" s="414"/>
      <c r="U182" s="418"/>
      <c r="V182" s="418"/>
      <c r="W182" s="414"/>
      <c r="X182" s="414"/>
      <c r="Y182" s="414"/>
    </row>
    <row r="183" spans="11:25" x14ac:dyDescent="0.35">
      <c r="K183" s="413"/>
      <c r="L183" s="413"/>
      <c r="M183" s="414"/>
      <c r="N183" s="414"/>
      <c r="O183" s="414"/>
      <c r="P183" s="418"/>
      <c r="Q183" s="418"/>
      <c r="R183" s="414"/>
      <c r="S183" s="414"/>
      <c r="T183" s="414"/>
      <c r="U183" s="418"/>
      <c r="V183" s="418"/>
      <c r="W183" s="414"/>
      <c r="X183" s="414"/>
      <c r="Y183" s="414"/>
    </row>
    <row r="184" spans="11:25" x14ac:dyDescent="0.35">
      <c r="K184" s="413"/>
      <c r="L184" s="413"/>
      <c r="M184" s="414"/>
      <c r="N184" s="414"/>
      <c r="O184" s="414"/>
      <c r="P184" s="418"/>
      <c r="Q184" s="418"/>
      <c r="R184" s="414"/>
      <c r="S184" s="414"/>
      <c r="T184" s="414"/>
      <c r="U184" s="418"/>
      <c r="V184" s="418"/>
      <c r="W184" s="414"/>
      <c r="X184" s="414"/>
      <c r="Y184" s="414"/>
    </row>
    <row r="185" spans="11:25" x14ac:dyDescent="0.35">
      <c r="K185" s="413"/>
      <c r="L185" s="413"/>
      <c r="M185" s="414"/>
      <c r="N185" s="414"/>
      <c r="O185" s="414"/>
      <c r="P185" s="418"/>
      <c r="Q185" s="418"/>
      <c r="R185" s="414"/>
      <c r="S185" s="414"/>
      <c r="T185" s="414"/>
      <c r="U185" s="418"/>
      <c r="V185" s="418"/>
      <c r="W185" s="414"/>
      <c r="X185" s="414"/>
      <c r="Y185" s="414"/>
    </row>
    <row r="186" spans="11:25" x14ac:dyDescent="0.35">
      <c r="K186" s="413"/>
      <c r="L186" s="413"/>
      <c r="M186" s="414"/>
      <c r="N186" s="414"/>
      <c r="O186" s="414"/>
      <c r="P186" s="418"/>
      <c r="Q186" s="418"/>
      <c r="R186" s="414"/>
      <c r="S186" s="414"/>
      <c r="T186" s="414"/>
      <c r="U186" s="418"/>
      <c r="V186" s="418"/>
      <c r="W186" s="414"/>
      <c r="X186" s="414"/>
      <c r="Y186" s="414"/>
    </row>
    <row r="187" spans="11:25" x14ac:dyDescent="0.35">
      <c r="K187" s="413"/>
      <c r="L187" s="413"/>
      <c r="M187" s="414"/>
      <c r="N187" s="414"/>
      <c r="O187" s="414"/>
      <c r="P187" s="418"/>
      <c r="Q187" s="418"/>
      <c r="R187" s="414"/>
      <c r="S187" s="414"/>
      <c r="T187" s="414"/>
      <c r="U187" s="418"/>
      <c r="V187" s="418"/>
      <c r="W187" s="414"/>
      <c r="X187" s="414"/>
      <c r="Y187" s="414"/>
    </row>
    <row r="188" spans="11:25" x14ac:dyDescent="0.35">
      <c r="K188" s="413"/>
      <c r="L188" s="413"/>
      <c r="M188" s="414"/>
      <c r="N188" s="414"/>
      <c r="O188" s="414"/>
      <c r="P188" s="418"/>
      <c r="Q188" s="418"/>
      <c r="R188" s="414"/>
      <c r="S188" s="414"/>
      <c r="T188" s="414"/>
      <c r="U188" s="418"/>
      <c r="V188" s="418"/>
      <c r="W188" s="414"/>
      <c r="X188" s="414"/>
      <c r="Y188" s="414"/>
    </row>
    <row r="189" spans="11:25" x14ac:dyDescent="0.35">
      <c r="K189" s="413"/>
      <c r="L189" s="413"/>
      <c r="M189" s="414"/>
      <c r="N189" s="414"/>
      <c r="O189" s="414"/>
      <c r="P189" s="418"/>
      <c r="Q189" s="418"/>
      <c r="R189" s="414"/>
      <c r="S189" s="414"/>
      <c r="T189" s="414"/>
      <c r="U189" s="418"/>
      <c r="V189" s="418"/>
      <c r="W189" s="414"/>
      <c r="X189" s="414"/>
      <c r="Y189" s="414"/>
    </row>
    <row r="190" spans="11:25" x14ac:dyDescent="0.35">
      <c r="K190" s="413"/>
      <c r="L190" s="413"/>
      <c r="M190" s="414"/>
      <c r="N190" s="414"/>
      <c r="O190" s="414"/>
      <c r="P190" s="418"/>
      <c r="Q190" s="418"/>
      <c r="R190" s="414"/>
      <c r="S190" s="414"/>
      <c r="T190" s="414"/>
      <c r="U190" s="418"/>
      <c r="V190" s="418"/>
      <c r="W190" s="414"/>
      <c r="X190" s="414"/>
      <c r="Y190" s="414"/>
    </row>
    <row r="191" spans="11:25" x14ac:dyDescent="0.35">
      <c r="K191" s="413"/>
      <c r="L191" s="413"/>
      <c r="M191" s="414"/>
      <c r="N191" s="414"/>
      <c r="O191" s="414"/>
      <c r="P191" s="418"/>
      <c r="Q191" s="418"/>
      <c r="R191" s="414"/>
      <c r="S191" s="414"/>
      <c r="T191" s="414"/>
      <c r="U191" s="418"/>
      <c r="V191" s="418"/>
      <c r="W191" s="414"/>
      <c r="X191" s="414"/>
      <c r="Y191" s="414"/>
    </row>
    <row r="192" spans="11:25" x14ac:dyDescent="0.35">
      <c r="K192" s="413"/>
      <c r="L192" s="413"/>
      <c r="M192" s="414"/>
      <c r="N192" s="414"/>
      <c r="O192" s="414"/>
      <c r="P192" s="418"/>
      <c r="Q192" s="418"/>
      <c r="R192" s="414"/>
      <c r="S192" s="414"/>
      <c r="T192" s="414"/>
      <c r="U192" s="418"/>
      <c r="V192" s="418"/>
      <c r="W192" s="414"/>
      <c r="X192" s="414"/>
      <c r="Y192" s="414"/>
    </row>
    <row r="193" spans="11:25" x14ac:dyDescent="0.35">
      <c r="K193" s="413"/>
      <c r="L193" s="413"/>
      <c r="M193" s="414"/>
      <c r="N193" s="414"/>
      <c r="O193" s="414"/>
      <c r="P193" s="418"/>
      <c r="Q193" s="418"/>
      <c r="R193" s="414"/>
      <c r="S193" s="414"/>
      <c r="T193" s="414"/>
      <c r="U193" s="418"/>
      <c r="V193" s="418"/>
      <c r="W193" s="414"/>
      <c r="X193" s="414"/>
      <c r="Y193" s="414"/>
    </row>
    <row r="194" spans="11:25" x14ac:dyDescent="0.35">
      <c r="K194" s="413"/>
      <c r="L194" s="413"/>
      <c r="M194" s="414"/>
      <c r="N194" s="414"/>
      <c r="O194" s="414"/>
      <c r="P194" s="418"/>
      <c r="Q194" s="418"/>
      <c r="R194" s="414"/>
      <c r="S194" s="414"/>
      <c r="T194" s="414"/>
      <c r="U194" s="418"/>
      <c r="V194" s="418"/>
      <c r="W194" s="414"/>
      <c r="X194" s="414"/>
      <c r="Y194" s="414"/>
    </row>
    <row r="195" spans="11:25" x14ac:dyDescent="0.35">
      <c r="K195" s="413"/>
      <c r="L195" s="413"/>
      <c r="M195" s="414"/>
      <c r="N195" s="414"/>
      <c r="O195" s="414"/>
      <c r="P195" s="418"/>
      <c r="Q195" s="418"/>
      <c r="R195" s="414"/>
      <c r="S195" s="414"/>
      <c r="T195" s="414"/>
      <c r="U195" s="418"/>
      <c r="V195" s="418"/>
      <c r="W195" s="414"/>
      <c r="X195" s="414"/>
      <c r="Y195" s="414"/>
    </row>
    <row r="196" spans="11:25" x14ac:dyDescent="0.35">
      <c r="K196" s="413"/>
      <c r="L196" s="413"/>
      <c r="M196" s="414"/>
      <c r="N196" s="414"/>
      <c r="O196" s="414"/>
      <c r="P196" s="418"/>
      <c r="Q196" s="418"/>
      <c r="R196" s="414"/>
      <c r="S196" s="414"/>
      <c r="T196" s="414"/>
      <c r="U196" s="418"/>
      <c r="V196" s="418"/>
      <c r="W196" s="414"/>
      <c r="X196" s="414"/>
      <c r="Y196" s="414"/>
    </row>
    <row r="197" spans="11:25" x14ac:dyDescent="0.35">
      <c r="K197" s="413"/>
      <c r="L197" s="413"/>
      <c r="M197" s="414"/>
      <c r="N197" s="414"/>
      <c r="O197" s="414"/>
      <c r="P197" s="418"/>
      <c r="Q197" s="418"/>
      <c r="R197" s="414"/>
      <c r="S197" s="414"/>
      <c r="T197" s="414"/>
      <c r="U197" s="418"/>
      <c r="V197" s="418"/>
      <c r="W197" s="414"/>
      <c r="X197" s="414"/>
      <c r="Y197" s="414"/>
    </row>
    <row r="198" spans="11:25" x14ac:dyDescent="0.35">
      <c r="K198" s="413"/>
      <c r="L198" s="413"/>
      <c r="M198" s="414"/>
      <c r="N198" s="414"/>
      <c r="O198" s="414"/>
      <c r="P198" s="418"/>
      <c r="Q198" s="418"/>
      <c r="R198" s="414"/>
      <c r="S198" s="414"/>
      <c r="T198" s="414"/>
      <c r="U198" s="418"/>
      <c r="V198" s="418"/>
      <c r="W198" s="414"/>
      <c r="X198" s="414"/>
      <c r="Y198" s="414"/>
    </row>
    <row r="199" spans="11:25" x14ac:dyDescent="0.35">
      <c r="K199" s="413"/>
      <c r="L199" s="413"/>
      <c r="M199" s="414"/>
      <c r="N199" s="414"/>
      <c r="O199" s="414"/>
      <c r="P199" s="418"/>
      <c r="Q199" s="418"/>
      <c r="R199" s="414"/>
      <c r="S199" s="414"/>
      <c r="T199" s="414"/>
      <c r="U199" s="418"/>
      <c r="V199" s="418"/>
      <c r="W199" s="414"/>
      <c r="X199" s="414"/>
      <c r="Y199" s="414"/>
    </row>
    <row r="200" spans="11:25" x14ac:dyDescent="0.35">
      <c r="K200" s="413"/>
      <c r="L200" s="413"/>
      <c r="M200" s="414"/>
      <c r="N200" s="414"/>
      <c r="O200" s="414"/>
      <c r="P200" s="418"/>
      <c r="Q200" s="418"/>
      <c r="R200" s="414"/>
      <c r="S200" s="414"/>
      <c r="T200" s="414"/>
      <c r="U200" s="418"/>
      <c r="V200" s="418"/>
      <c r="W200" s="414"/>
      <c r="X200" s="414"/>
      <c r="Y200" s="414"/>
    </row>
    <row r="201" spans="11:25" x14ac:dyDescent="0.35">
      <c r="K201" s="413"/>
      <c r="L201" s="413"/>
      <c r="M201" s="414"/>
      <c r="N201" s="414"/>
      <c r="O201" s="414"/>
      <c r="P201" s="418"/>
      <c r="Q201" s="418"/>
      <c r="R201" s="414"/>
      <c r="S201" s="414"/>
      <c r="T201" s="414"/>
      <c r="U201" s="418"/>
      <c r="V201" s="418"/>
      <c r="W201" s="414"/>
      <c r="X201" s="414"/>
      <c r="Y201" s="414"/>
    </row>
    <row r="202" spans="11:25" x14ac:dyDescent="0.35">
      <c r="K202" s="413"/>
      <c r="L202" s="413"/>
      <c r="M202" s="414"/>
      <c r="N202" s="414"/>
      <c r="O202" s="414"/>
      <c r="P202" s="418"/>
      <c r="Q202" s="418"/>
      <c r="R202" s="414"/>
      <c r="S202" s="414"/>
      <c r="T202" s="414"/>
      <c r="U202" s="418"/>
      <c r="V202" s="418"/>
      <c r="W202" s="414"/>
      <c r="X202" s="414"/>
      <c r="Y202" s="414"/>
    </row>
    <row r="203" spans="11:25" x14ac:dyDescent="0.35">
      <c r="K203" s="413"/>
      <c r="L203" s="413"/>
      <c r="M203" s="414"/>
      <c r="N203" s="414"/>
      <c r="O203" s="414"/>
      <c r="P203" s="418"/>
      <c r="Q203" s="418"/>
      <c r="R203" s="414"/>
      <c r="S203" s="414"/>
      <c r="T203" s="414"/>
      <c r="U203" s="418"/>
      <c r="V203" s="418"/>
      <c r="W203" s="414"/>
      <c r="X203" s="414"/>
      <c r="Y203" s="414"/>
    </row>
    <row r="204" spans="11:25" x14ac:dyDescent="0.35">
      <c r="K204" s="413"/>
      <c r="L204" s="413"/>
      <c r="M204" s="414"/>
      <c r="N204" s="414"/>
      <c r="O204" s="414"/>
      <c r="P204" s="418"/>
      <c r="Q204" s="418"/>
      <c r="R204" s="414"/>
      <c r="S204" s="414"/>
      <c r="T204" s="414"/>
      <c r="U204" s="418"/>
      <c r="V204" s="418"/>
      <c r="W204" s="414"/>
      <c r="X204" s="414"/>
      <c r="Y204" s="414"/>
    </row>
    <row r="205" spans="11:25" x14ac:dyDescent="0.35">
      <c r="K205" s="413"/>
      <c r="L205" s="413"/>
      <c r="M205" s="414"/>
      <c r="N205" s="414"/>
      <c r="O205" s="414"/>
      <c r="P205" s="418"/>
      <c r="Q205" s="418"/>
      <c r="R205" s="414"/>
      <c r="S205" s="414"/>
      <c r="T205" s="414"/>
      <c r="U205" s="418"/>
      <c r="V205" s="418"/>
      <c r="W205" s="414"/>
      <c r="X205" s="414"/>
      <c r="Y205" s="414"/>
    </row>
    <row r="206" spans="11:25" x14ac:dyDescent="0.35">
      <c r="K206" s="413"/>
      <c r="L206" s="413"/>
      <c r="M206" s="414"/>
      <c r="N206" s="414"/>
      <c r="O206" s="414"/>
      <c r="P206" s="418"/>
      <c r="Q206" s="418"/>
      <c r="R206" s="414"/>
      <c r="S206" s="414"/>
      <c r="T206" s="414"/>
      <c r="U206" s="418"/>
      <c r="V206" s="418"/>
      <c r="W206" s="414"/>
      <c r="X206" s="414"/>
      <c r="Y206" s="414"/>
    </row>
    <row r="207" spans="11:25" x14ac:dyDescent="0.35">
      <c r="K207" s="413"/>
      <c r="L207" s="413"/>
      <c r="M207" s="414"/>
      <c r="N207" s="414"/>
      <c r="O207" s="414"/>
      <c r="P207" s="418"/>
      <c r="Q207" s="418"/>
      <c r="R207" s="414"/>
      <c r="S207" s="414"/>
      <c r="T207" s="414"/>
      <c r="U207" s="418"/>
      <c r="V207" s="418"/>
      <c r="W207" s="414"/>
      <c r="X207" s="414"/>
      <c r="Y207" s="414"/>
    </row>
    <row r="208" spans="11:25" x14ac:dyDescent="0.35">
      <c r="K208" s="413"/>
      <c r="L208" s="413"/>
      <c r="M208" s="414"/>
      <c r="N208" s="414"/>
      <c r="O208" s="414"/>
      <c r="P208" s="418"/>
      <c r="Q208" s="418"/>
      <c r="R208" s="414"/>
      <c r="S208" s="414"/>
      <c r="T208" s="414"/>
      <c r="U208" s="418"/>
      <c r="V208" s="418"/>
      <c r="W208" s="414"/>
      <c r="X208" s="414"/>
      <c r="Y208" s="414"/>
    </row>
    <row r="209" spans="11:25" x14ac:dyDescent="0.35">
      <c r="K209" s="413"/>
      <c r="L209" s="413"/>
      <c r="M209" s="414"/>
      <c r="N209" s="414"/>
      <c r="O209" s="414"/>
      <c r="P209" s="418"/>
      <c r="Q209" s="418"/>
      <c r="R209" s="414"/>
      <c r="S209" s="414"/>
      <c r="T209" s="414"/>
      <c r="U209" s="418"/>
      <c r="V209" s="418"/>
      <c r="W209" s="414"/>
      <c r="X209" s="414"/>
      <c r="Y209" s="414"/>
    </row>
    <row r="210" spans="11:25" x14ac:dyDescent="0.35">
      <c r="K210" s="413"/>
      <c r="L210" s="413"/>
      <c r="M210" s="414"/>
      <c r="N210" s="414"/>
      <c r="O210" s="414"/>
      <c r="P210" s="418"/>
      <c r="Q210" s="418"/>
      <c r="R210" s="414"/>
      <c r="S210" s="414"/>
      <c r="T210" s="414"/>
      <c r="U210" s="418"/>
      <c r="V210" s="418"/>
      <c r="W210" s="414"/>
      <c r="X210" s="414"/>
      <c r="Y210" s="414"/>
    </row>
    <row r="211" spans="11:25" x14ac:dyDescent="0.35">
      <c r="K211" s="413"/>
      <c r="L211" s="413"/>
      <c r="M211" s="414"/>
      <c r="N211" s="414"/>
      <c r="O211" s="414"/>
      <c r="P211" s="418"/>
      <c r="Q211" s="418"/>
      <c r="R211" s="414"/>
      <c r="S211" s="414"/>
      <c r="T211" s="414"/>
      <c r="U211" s="418"/>
      <c r="V211" s="418"/>
      <c r="W211" s="414"/>
      <c r="X211" s="414"/>
      <c r="Y211" s="414"/>
    </row>
    <row r="212" spans="11:25" x14ac:dyDescent="0.35">
      <c r="K212" s="413"/>
      <c r="L212" s="413"/>
      <c r="M212" s="414"/>
      <c r="N212" s="414"/>
      <c r="O212" s="414"/>
      <c r="P212" s="418"/>
      <c r="Q212" s="418"/>
      <c r="R212" s="414"/>
      <c r="S212" s="414"/>
      <c r="T212" s="414"/>
      <c r="U212" s="418"/>
      <c r="V212" s="418"/>
      <c r="W212" s="414"/>
      <c r="X212" s="414"/>
      <c r="Y212" s="414"/>
    </row>
    <row r="213" spans="11:25" x14ac:dyDescent="0.35">
      <c r="K213" s="413"/>
      <c r="L213" s="413"/>
      <c r="M213" s="414"/>
      <c r="N213" s="414"/>
      <c r="O213" s="414"/>
      <c r="P213" s="418"/>
      <c r="Q213" s="418"/>
      <c r="R213" s="414"/>
      <c r="S213" s="414"/>
      <c r="T213" s="414"/>
      <c r="U213" s="418"/>
      <c r="V213" s="418"/>
      <c r="W213" s="414"/>
      <c r="X213" s="414"/>
      <c r="Y213" s="414"/>
    </row>
    <row r="214" spans="11:25" x14ac:dyDescent="0.35">
      <c r="K214" s="413"/>
      <c r="L214" s="413"/>
      <c r="M214" s="414"/>
      <c r="N214" s="414"/>
      <c r="O214" s="414"/>
      <c r="P214" s="418"/>
      <c r="Q214" s="418"/>
      <c r="R214" s="414"/>
      <c r="S214" s="414"/>
      <c r="T214" s="414"/>
      <c r="U214" s="418"/>
      <c r="V214" s="418"/>
      <c r="W214" s="414"/>
      <c r="X214" s="414"/>
      <c r="Y214" s="414"/>
    </row>
    <row r="215" spans="11:25" x14ac:dyDescent="0.35">
      <c r="K215" s="413"/>
      <c r="L215" s="413"/>
      <c r="M215" s="414"/>
      <c r="N215" s="414"/>
      <c r="O215" s="414"/>
      <c r="P215" s="418"/>
      <c r="Q215" s="418"/>
      <c r="R215" s="414"/>
      <c r="S215" s="414"/>
      <c r="T215" s="414"/>
      <c r="U215" s="418"/>
      <c r="V215" s="418"/>
      <c r="W215" s="414"/>
      <c r="X215" s="414"/>
      <c r="Y215" s="414"/>
    </row>
    <row r="216" spans="11:25" x14ac:dyDescent="0.35">
      <c r="K216" s="413"/>
      <c r="L216" s="413"/>
      <c r="M216" s="414"/>
      <c r="N216" s="414"/>
      <c r="O216" s="414"/>
      <c r="P216" s="418"/>
      <c r="Q216" s="418"/>
      <c r="R216" s="414"/>
      <c r="S216" s="414"/>
      <c r="T216" s="414"/>
      <c r="U216" s="418"/>
      <c r="V216" s="418"/>
      <c r="W216" s="414"/>
      <c r="X216" s="414"/>
      <c r="Y216" s="414"/>
    </row>
    <row r="217" spans="11:25" x14ac:dyDescent="0.35">
      <c r="K217" s="413"/>
      <c r="L217" s="413"/>
      <c r="M217" s="414"/>
      <c r="N217" s="414"/>
      <c r="O217" s="414"/>
      <c r="P217" s="418"/>
      <c r="Q217" s="418"/>
      <c r="R217" s="414"/>
      <c r="S217" s="414"/>
      <c r="T217" s="414"/>
      <c r="U217" s="418"/>
      <c r="V217" s="418"/>
      <c r="W217" s="414"/>
      <c r="X217" s="414"/>
      <c r="Y217" s="414"/>
    </row>
    <row r="218" spans="11:25" x14ac:dyDescent="0.35">
      <c r="K218" s="413"/>
      <c r="L218" s="413"/>
      <c r="M218" s="414"/>
      <c r="N218" s="414"/>
      <c r="O218" s="414"/>
      <c r="P218" s="418"/>
      <c r="Q218" s="418"/>
      <c r="R218" s="414"/>
      <c r="S218" s="414"/>
      <c r="T218" s="414"/>
      <c r="U218" s="418"/>
      <c r="V218" s="418"/>
      <c r="W218" s="414"/>
      <c r="X218" s="414"/>
      <c r="Y218" s="414"/>
    </row>
    <row r="219" spans="11:25" x14ac:dyDescent="0.35">
      <c r="K219" s="413"/>
      <c r="L219" s="413"/>
      <c r="M219" s="414"/>
      <c r="N219" s="414"/>
      <c r="O219" s="414"/>
      <c r="P219" s="418"/>
      <c r="Q219" s="418"/>
      <c r="R219" s="414"/>
      <c r="S219" s="414"/>
      <c r="T219" s="414"/>
      <c r="U219" s="418"/>
      <c r="V219" s="418"/>
      <c r="W219" s="414"/>
      <c r="X219" s="414"/>
      <c r="Y219" s="414"/>
    </row>
    <row r="220" spans="11:25" x14ac:dyDescent="0.35">
      <c r="K220" s="413"/>
      <c r="L220" s="413"/>
      <c r="M220" s="414"/>
      <c r="N220" s="414"/>
      <c r="O220" s="414"/>
      <c r="P220" s="418"/>
      <c r="Q220" s="418"/>
      <c r="R220" s="414"/>
      <c r="S220" s="414"/>
      <c r="T220" s="414"/>
      <c r="U220" s="418"/>
      <c r="V220" s="418"/>
      <c r="W220" s="414"/>
      <c r="X220" s="414"/>
      <c r="Y220" s="414"/>
    </row>
    <row r="221" spans="11:25" x14ac:dyDescent="0.35">
      <c r="K221" s="413"/>
      <c r="L221" s="413"/>
      <c r="M221" s="414"/>
      <c r="N221" s="414"/>
      <c r="O221" s="414"/>
      <c r="P221" s="418"/>
      <c r="Q221" s="418"/>
      <c r="R221" s="414"/>
      <c r="S221" s="414"/>
      <c r="T221" s="414"/>
      <c r="U221" s="418"/>
      <c r="V221" s="418"/>
      <c r="W221" s="414"/>
      <c r="X221" s="414"/>
      <c r="Y221" s="414"/>
    </row>
    <row r="222" spans="11:25" x14ac:dyDescent="0.35">
      <c r="K222" s="413"/>
      <c r="L222" s="413"/>
      <c r="M222" s="414"/>
      <c r="N222" s="414"/>
      <c r="O222" s="414"/>
      <c r="P222" s="418"/>
      <c r="Q222" s="418"/>
      <c r="R222" s="414"/>
      <c r="S222" s="414"/>
      <c r="T222" s="414"/>
      <c r="U222" s="418"/>
      <c r="V222" s="418"/>
      <c r="W222" s="414"/>
      <c r="X222" s="414"/>
      <c r="Y222" s="414"/>
    </row>
    <row r="223" spans="11:25" x14ac:dyDescent="0.35">
      <c r="K223" s="413"/>
      <c r="L223" s="413"/>
      <c r="M223" s="414"/>
      <c r="N223" s="414"/>
      <c r="O223" s="414"/>
      <c r="P223" s="418"/>
      <c r="Q223" s="418"/>
      <c r="R223" s="414"/>
      <c r="S223" s="414"/>
      <c r="T223" s="414"/>
      <c r="U223" s="418"/>
      <c r="V223" s="418"/>
      <c r="W223" s="414"/>
      <c r="X223" s="414"/>
      <c r="Y223" s="414"/>
    </row>
    <row r="224" spans="11:25" x14ac:dyDescent="0.35">
      <c r="K224" s="413"/>
      <c r="L224" s="413"/>
      <c r="M224" s="414"/>
      <c r="N224" s="414"/>
      <c r="O224" s="414"/>
      <c r="P224" s="418"/>
      <c r="Q224" s="418"/>
      <c r="R224" s="414"/>
      <c r="S224" s="414"/>
      <c r="T224" s="414"/>
      <c r="U224" s="418"/>
      <c r="V224" s="418"/>
      <c r="W224" s="414"/>
      <c r="X224" s="414"/>
      <c r="Y224" s="414"/>
    </row>
    <row r="225" spans="11:25" x14ac:dyDescent="0.35">
      <c r="K225" s="413"/>
      <c r="L225" s="413"/>
      <c r="M225" s="414"/>
      <c r="N225" s="414"/>
      <c r="O225" s="414"/>
      <c r="P225" s="418"/>
      <c r="Q225" s="418"/>
      <c r="R225" s="414"/>
      <c r="S225" s="414"/>
      <c r="T225" s="414"/>
      <c r="U225" s="418"/>
      <c r="V225" s="418"/>
      <c r="W225" s="414"/>
      <c r="X225" s="414"/>
      <c r="Y225" s="414"/>
    </row>
    <row r="226" spans="11:25" x14ac:dyDescent="0.35">
      <c r="K226" s="413"/>
      <c r="L226" s="413"/>
      <c r="M226" s="414"/>
      <c r="N226" s="414"/>
      <c r="O226" s="414"/>
      <c r="P226" s="418"/>
      <c r="Q226" s="418"/>
      <c r="R226" s="414"/>
      <c r="S226" s="414"/>
      <c r="T226" s="414"/>
      <c r="U226" s="418"/>
      <c r="V226" s="418"/>
      <c r="W226" s="414"/>
      <c r="X226" s="414"/>
      <c r="Y226" s="414"/>
    </row>
    <row r="227" spans="11:25" x14ac:dyDescent="0.35">
      <c r="K227" s="413"/>
      <c r="L227" s="413"/>
      <c r="M227" s="414"/>
      <c r="N227" s="414"/>
      <c r="O227" s="414"/>
      <c r="P227" s="418"/>
      <c r="Q227" s="418"/>
      <c r="R227" s="414"/>
      <c r="S227" s="414"/>
      <c r="T227" s="414"/>
      <c r="U227" s="418"/>
      <c r="V227" s="418"/>
      <c r="W227" s="414"/>
      <c r="X227" s="414"/>
      <c r="Y227" s="414"/>
    </row>
    <row r="228" spans="11:25" x14ac:dyDescent="0.35">
      <c r="K228" s="413"/>
      <c r="L228" s="413"/>
      <c r="M228" s="414"/>
      <c r="N228" s="414"/>
      <c r="O228" s="414"/>
      <c r="P228" s="418"/>
      <c r="Q228" s="418"/>
      <c r="R228" s="414"/>
      <c r="S228" s="414"/>
      <c r="T228" s="414"/>
      <c r="U228" s="418"/>
      <c r="V228" s="418"/>
      <c r="W228" s="414"/>
      <c r="X228" s="414"/>
      <c r="Y228" s="414"/>
    </row>
    <row r="229" spans="11:25" x14ac:dyDescent="0.35">
      <c r="K229" s="413"/>
      <c r="L229" s="413"/>
      <c r="M229" s="414"/>
      <c r="N229" s="414"/>
      <c r="O229" s="414"/>
      <c r="P229" s="418"/>
      <c r="Q229" s="418"/>
      <c r="R229" s="414"/>
      <c r="S229" s="414"/>
      <c r="T229" s="414"/>
      <c r="U229" s="418"/>
      <c r="V229" s="418"/>
      <c r="W229" s="414"/>
      <c r="X229" s="414"/>
      <c r="Y229" s="414"/>
    </row>
    <row r="230" spans="11:25" x14ac:dyDescent="0.35">
      <c r="K230" s="413"/>
      <c r="L230" s="413"/>
      <c r="M230" s="414"/>
      <c r="N230" s="414"/>
      <c r="O230" s="414"/>
      <c r="P230" s="418"/>
      <c r="Q230" s="418"/>
      <c r="R230" s="414"/>
      <c r="S230" s="414"/>
      <c r="T230" s="414"/>
      <c r="U230" s="418"/>
      <c r="V230" s="418"/>
      <c r="W230" s="414"/>
      <c r="X230" s="414"/>
      <c r="Y230" s="414"/>
    </row>
    <row r="231" spans="11:25" x14ac:dyDescent="0.35">
      <c r="K231" s="413"/>
      <c r="L231" s="413"/>
      <c r="M231" s="414"/>
      <c r="N231" s="414"/>
      <c r="O231" s="414"/>
      <c r="P231" s="418"/>
      <c r="Q231" s="418"/>
      <c r="R231" s="414"/>
      <c r="S231" s="414"/>
      <c r="T231" s="414"/>
      <c r="U231" s="418"/>
      <c r="V231" s="418"/>
      <c r="W231" s="414"/>
      <c r="X231" s="414"/>
      <c r="Y231" s="414"/>
    </row>
    <row r="232" spans="11:25" x14ac:dyDescent="0.35">
      <c r="K232" s="413"/>
      <c r="L232" s="413"/>
      <c r="M232" s="414"/>
      <c r="N232" s="414"/>
      <c r="O232" s="414"/>
      <c r="P232" s="418"/>
      <c r="Q232" s="418"/>
      <c r="R232" s="414"/>
      <c r="S232" s="414"/>
      <c r="T232" s="414"/>
      <c r="U232" s="418"/>
      <c r="V232" s="418"/>
      <c r="W232" s="414"/>
      <c r="X232" s="414"/>
      <c r="Y232" s="414"/>
    </row>
    <row r="233" spans="11:25" x14ac:dyDescent="0.35">
      <c r="K233" s="413"/>
      <c r="L233" s="413"/>
      <c r="M233" s="414"/>
      <c r="N233" s="414"/>
      <c r="O233" s="414"/>
      <c r="P233" s="418"/>
      <c r="Q233" s="418"/>
      <c r="R233" s="414"/>
      <c r="S233" s="414"/>
      <c r="T233" s="414"/>
      <c r="U233" s="418"/>
      <c r="V233" s="418"/>
      <c r="W233" s="414"/>
      <c r="X233" s="414"/>
      <c r="Y233" s="414"/>
    </row>
    <row r="234" spans="11:25" x14ac:dyDescent="0.35">
      <c r="K234" s="413"/>
      <c r="L234" s="413"/>
      <c r="M234" s="414"/>
      <c r="N234" s="414"/>
      <c r="O234" s="414"/>
      <c r="P234" s="418"/>
      <c r="Q234" s="418"/>
      <c r="R234" s="414"/>
      <c r="S234" s="414"/>
      <c r="T234" s="414"/>
      <c r="U234" s="418"/>
      <c r="V234" s="418"/>
      <c r="W234" s="414"/>
      <c r="X234" s="414"/>
      <c r="Y234" s="414"/>
    </row>
    <row r="235" spans="11:25" x14ac:dyDescent="0.35">
      <c r="K235" s="413"/>
      <c r="L235" s="413"/>
      <c r="M235" s="414"/>
      <c r="N235" s="414"/>
      <c r="O235" s="414"/>
      <c r="P235" s="418"/>
      <c r="Q235" s="418"/>
      <c r="R235" s="414"/>
      <c r="S235" s="414"/>
      <c r="T235" s="414"/>
      <c r="U235" s="418"/>
      <c r="V235" s="418"/>
      <c r="W235" s="414"/>
      <c r="X235" s="414"/>
      <c r="Y235" s="414"/>
    </row>
    <row r="236" spans="11:25" x14ac:dyDescent="0.35">
      <c r="K236" s="413"/>
      <c r="L236" s="413"/>
      <c r="M236" s="414"/>
      <c r="N236" s="414"/>
      <c r="O236" s="414"/>
      <c r="P236" s="418"/>
      <c r="Q236" s="418"/>
      <c r="R236" s="414"/>
      <c r="S236" s="414"/>
      <c r="T236" s="414"/>
      <c r="U236" s="418"/>
      <c r="V236" s="418"/>
      <c r="W236" s="414"/>
      <c r="X236" s="414"/>
      <c r="Y236" s="414"/>
    </row>
    <row r="237" spans="11:25" x14ac:dyDescent="0.35">
      <c r="K237" s="413"/>
      <c r="L237" s="413"/>
      <c r="M237" s="414"/>
      <c r="N237" s="414"/>
      <c r="O237" s="414"/>
      <c r="P237" s="418"/>
      <c r="Q237" s="418"/>
      <c r="R237" s="414"/>
      <c r="S237" s="414"/>
      <c r="T237" s="414"/>
      <c r="U237" s="418"/>
      <c r="V237" s="418"/>
      <c r="W237" s="414"/>
      <c r="X237" s="414"/>
      <c r="Y237" s="414"/>
    </row>
    <row r="238" spans="11:25" x14ac:dyDescent="0.35">
      <c r="K238" s="413"/>
      <c r="L238" s="413"/>
      <c r="M238" s="414"/>
      <c r="N238" s="414"/>
      <c r="O238" s="414"/>
      <c r="P238" s="418"/>
      <c r="Q238" s="418"/>
      <c r="R238" s="414"/>
      <c r="S238" s="414"/>
      <c r="T238" s="414"/>
      <c r="U238" s="418"/>
      <c r="V238" s="418"/>
      <c r="W238" s="414"/>
      <c r="X238" s="414"/>
      <c r="Y238" s="414"/>
    </row>
    <row r="239" spans="11:25" x14ac:dyDescent="0.35">
      <c r="K239" s="413"/>
      <c r="L239" s="413"/>
      <c r="M239" s="414"/>
      <c r="N239" s="414"/>
      <c r="O239" s="414"/>
      <c r="P239" s="418"/>
      <c r="Q239" s="418"/>
      <c r="R239" s="414"/>
      <c r="S239" s="414"/>
      <c r="T239" s="414"/>
      <c r="U239" s="418"/>
      <c r="V239" s="418"/>
      <c r="W239" s="414"/>
      <c r="X239" s="414"/>
      <c r="Y239" s="414"/>
    </row>
    <row r="240" spans="11:25" x14ac:dyDescent="0.35">
      <c r="K240" s="413"/>
      <c r="L240" s="413"/>
      <c r="M240" s="414"/>
      <c r="N240" s="414"/>
      <c r="O240" s="414"/>
      <c r="P240" s="418"/>
      <c r="Q240" s="418"/>
      <c r="R240" s="414"/>
      <c r="S240" s="414"/>
      <c r="T240" s="414"/>
      <c r="U240" s="418"/>
      <c r="V240" s="418"/>
      <c r="W240" s="414"/>
      <c r="X240" s="414"/>
      <c r="Y240" s="414"/>
    </row>
    <row r="241" spans="11:25" x14ac:dyDescent="0.35">
      <c r="K241" s="413"/>
      <c r="L241" s="413"/>
      <c r="M241" s="414"/>
      <c r="N241" s="414"/>
      <c r="O241" s="414"/>
      <c r="P241" s="418"/>
      <c r="Q241" s="418"/>
      <c r="R241" s="414"/>
      <c r="S241" s="414"/>
      <c r="T241" s="414"/>
      <c r="U241" s="418"/>
      <c r="V241" s="418"/>
      <c r="W241" s="414"/>
      <c r="X241" s="414"/>
      <c r="Y241" s="414"/>
    </row>
    <row r="242" spans="11:25" x14ac:dyDescent="0.35">
      <c r="K242" s="413"/>
      <c r="L242" s="413"/>
      <c r="M242" s="414"/>
      <c r="N242" s="414"/>
      <c r="O242" s="414"/>
      <c r="P242" s="418"/>
      <c r="Q242" s="418"/>
      <c r="R242" s="414"/>
      <c r="S242" s="414"/>
      <c r="T242" s="414"/>
      <c r="U242" s="418"/>
      <c r="V242" s="418"/>
      <c r="W242" s="414"/>
      <c r="X242" s="414"/>
      <c r="Y242" s="414"/>
    </row>
    <row r="243" spans="11:25" x14ac:dyDescent="0.35">
      <c r="K243" s="413"/>
      <c r="L243" s="413"/>
      <c r="M243" s="414"/>
      <c r="N243" s="414"/>
      <c r="O243" s="414"/>
      <c r="P243" s="418"/>
      <c r="Q243" s="418"/>
      <c r="R243" s="414"/>
      <c r="S243" s="414"/>
      <c r="T243" s="414"/>
      <c r="U243" s="418"/>
      <c r="V243" s="418"/>
      <c r="W243" s="414"/>
      <c r="X243" s="414"/>
      <c r="Y243" s="414"/>
    </row>
    <row r="244" spans="11:25" x14ac:dyDescent="0.35">
      <c r="K244" s="413"/>
      <c r="L244" s="413"/>
      <c r="M244" s="414"/>
      <c r="N244" s="414"/>
      <c r="O244" s="414"/>
      <c r="P244" s="418"/>
      <c r="Q244" s="418"/>
      <c r="R244" s="414"/>
      <c r="S244" s="414"/>
      <c r="T244" s="414"/>
      <c r="U244" s="418"/>
      <c r="V244" s="418"/>
      <c r="W244" s="414"/>
      <c r="X244" s="414"/>
      <c r="Y244" s="414"/>
    </row>
    <row r="245" spans="11:25" x14ac:dyDescent="0.35">
      <c r="K245" s="413"/>
      <c r="L245" s="413"/>
      <c r="M245" s="414"/>
      <c r="N245" s="414"/>
      <c r="O245" s="414"/>
      <c r="P245" s="418"/>
      <c r="Q245" s="418"/>
      <c r="R245" s="414"/>
      <c r="S245" s="414"/>
      <c r="T245" s="414"/>
      <c r="U245" s="418"/>
      <c r="V245" s="418"/>
      <c r="W245" s="414"/>
      <c r="X245" s="414"/>
      <c r="Y245" s="414"/>
    </row>
    <row r="246" spans="11:25" x14ac:dyDescent="0.35">
      <c r="K246" s="413"/>
      <c r="L246" s="413"/>
      <c r="M246" s="414"/>
      <c r="N246" s="414"/>
      <c r="O246" s="414"/>
      <c r="P246" s="418"/>
      <c r="Q246" s="418"/>
      <c r="R246" s="414"/>
      <c r="S246" s="414"/>
      <c r="T246" s="414"/>
      <c r="U246" s="418"/>
      <c r="V246" s="418"/>
      <c r="W246" s="414"/>
      <c r="X246" s="414"/>
      <c r="Y246" s="414"/>
    </row>
    <row r="247" spans="11:25" x14ac:dyDescent="0.35">
      <c r="K247" s="413"/>
      <c r="L247" s="413"/>
      <c r="M247" s="414"/>
      <c r="N247" s="414"/>
      <c r="O247" s="414"/>
      <c r="P247" s="418"/>
      <c r="Q247" s="418"/>
      <c r="R247" s="414"/>
      <c r="S247" s="414"/>
      <c r="T247" s="414"/>
      <c r="U247" s="418"/>
      <c r="V247" s="418"/>
      <c r="W247" s="414"/>
      <c r="X247" s="414"/>
      <c r="Y247" s="414"/>
    </row>
    <row r="248" spans="11:25" x14ac:dyDescent="0.35">
      <c r="K248" s="413"/>
      <c r="L248" s="413"/>
      <c r="M248" s="414"/>
      <c r="N248" s="414"/>
      <c r="O248" s="414"/>
      <c r="P248" s="418"/>
      <c r="Q248" s="418"/>
      <c r="R248" s="414"/>
      <c r="S248" s="414"/>
      <c r="T248" s="414"/>
      <c r="U248" s="418"/>
      <c r="V248" s="418"/>
      <c r="W248" s="414"/>
      <c r="X248" s="414"/>
      <c r="Y248" s="414"/>
    </row>
    <row r="249" spans="11:25" x14ac:dyDescent="0.35">
      <c r="K249" s="413"/>
      <c r="L249" s="413"/>
      <c r="M249" s="414"/>
      <c r="N249" s="414"/>
      <c r="O249" s="414"/>
      <c r="P249" s="418"/>
      <c r="Q249" s="418"/>
      <c r="R249" s="414"/>
      <c r="S249" s="414"/>
      <c r="T249" s="414"/>
      <c r="U249" s="418"/>
      <c r="V249" s="418"/>
      <c r="W249" s="414"/>
      <c r="X249" s="414"/>
      <c r="Y249" s="414"/>
    </row>
    <row r="250" spans="11:25" x14ac:dyDescent="0.35">
      <c r="K250" s="413"/>
      <c r="L250" s="413"/>
      <c r="M250" s="414"/>
      <c r="N250" s="414"/>
      <c r="O250" s="414"/>
      <c r="P250" s="418"/>
      <c r="Q250" s="418"/>
      <c r="R250" s="414"/>
      <c r="S250" s="414"/>
      <c r="T250" s="414"/>
      <c r="U250" s="418"/>
      <c r="V250" s="418"/>
      <c r="W250" s="414"/>
      <c r="X250" s="414"/>
      <c r="Y250" s="414"/>
    </row>
    <row r="251" spans="11:25" x14ac:dyDescent="0.35">
      <c r="K251" s="413"/>
      <c r="L251" s="413"/>
      <c r="M251" s="414"/>
      <c r="N251" s="414"/>
      <c r="O251" s="414"/>
      <c r="P251" s="418"/>
      <c r="Q251" s="418"/>
      <c r="R251" s="414"/>
      <c r="S251" s="414"/>
      <c r="T251" s="414"/>
      <c r="U251" s="418"/>
      <c r="V251" s="418"/>
      <c r="W251" s="414"/>
      <c r="X251" s="414"/>
      <c r="Y251" s="414"/>
    </row>
    <row r="252" spans="11:25" x14ac:dyDescent="0.35">
      <c r="K252" s="413"/>
      <c r="L252" s="413"/>
      <c r="M252" s="414"/>
      <c r="N252" s="414"/>
      <c r="O252" s="414"/>
      <c r="P252" s="418"/>
      <c r="Q252" s="418"/>
      <c r="R252" s="414"/>
      <c r="S252" s="414"/>
      <c r="T252" s="414"/>
      <c r="U252" s="418"/>
      <c r="V252" s="418"/>
      <c r="W252" s="414"/>
      <c r="X252" s="414"/>
      <c r="Y252" s="414"/>
    </row>
    <row r="253" spans="11:25" x14ac:dyDescent="0.35">
      <c r="K253" s="413"/>
      <c r="L253" s="413"/>
      <c r="M253" s="414"/>
      <c r="N253" s="414"/>
      <c r="O253" s="414"/>
      <c r="P253" s="418"/>
      <c r="Q253" s="418"/>
      <c r="R253" s="414"/>
      <c r="S253" s="414"/>
      <c r="T253" s="414"/>
      <c r="U253" s="418"/>
      <c r="V253" s="418"/>
      <c r="W253" s="414"/>
      <c r="X253" s="414"/>
      <c r="Y253" s="414"/>
    </row>
    <row r="254" spans="11:25" x14ac:dyDescent="0.35">
      <c r="K254" s="413"/>
      <c r="L254" s="413"/>
      <c r="M254" s="414"/>
      <c r="N254" s="414"/>
      <c r="O254" s="414"/>
      <c r="P254" s="418"/>
      <c r="Q254" s="418"/>
      <c r="R254" s="414"/>
      <c r="S254" s="414"/>
      <c r="T254" s="414"/>
      <c r="U254" s="418"/>
      <c r="V254" s="418"/>
      <c r="W254" s="414"/>
      <c r="X254" s="414"/>
      <c r="Y254" s="414"/>
    </row>
    <row r="255" spans="11:25" x14ac:dyDescent="0.35">
      <c r="K255" s="413"/>
      <c r="L255" s="413"/>
      <c r="M255" s="414"/>
      <c r="N255" s="414"/>
      <c r="O255" s="414"/>
      <c r="P255" s="418"/>
      <c r="Q255" s="418"/>
      <c r="R255" s="414"/>
      <c r="S255" s="414"/>
      <c r="T255" s="414"/>
      <c r="U255" s="418"/>
      <c r="V255" s="418"/>
      <c r="W255" s="414"/>
      <c r="X255" s="414"/>
      <c r="Y255" s="414"/>
    </row>
    <row r="256" spans="11:25" x14ac:dyDescent="0.35">
      <c r="K256" s="413"/>
      <c r="L256" s="413"/>
      <c r="M256" s="414"/>
      <c r="N256" s="414"/>
      <c r="O256" s="414"/>
      <c r="P256" s="418"/>
      <c r="Q256" s="418"/>
      <c r="R256" s="414"/>
      <c r="S256" s="414"/>
      <c r="T256" s="414"/>
      <c r="U256" s="418"/>
      <c r="V256" s="418"/>
      <c r="W256" s="414"/>
      <c r="X256" s="414"/>
      <c r="Y256" s="414"/>
    </row>
    <row r="257" spans="11:25" x14ac:dyDescent="0.35">
      <c r="K257" s="413"/>
      <c r="L257" s="413"/>
      <c r="M257" s="414"/>
      <c r="N257" s="414"/>
      <c r="O257" s="414"/>
      <c r="P257" s="418"/>
      <c r="Q257" s="418"/>
      <c r="R257" s="414"/>
      <c r="S257" s="414"/>
      <c r="T257" s="414"/>
      <c r="U257" s="418"/>
      <c r="V257" s="418"/>
      <c r="W257" s="414"/>
      <c r="X257" s="414"/>
      <c r="Y257" s="414"/>
    </row>
    <row r="258" spans="11:25" x14ac:dyDescent="0.35">
      <c r="K258" s="413"/>
      <c r="L258" s="413"/>
      <c r="M258" s="414"/>
      <c r="N258" s="414"/>
      <c r="O258" s="414"/>
      <c r="P258" s="418"/>
      <c r="Q258" s="418"/>
      <c r="R258" s="414"/>
      <c r="S258" s="414"/>
      <c r="T258" s="414"/>
      <c r="U258" s="418"/>
      <c r="V258" s="418"/>
      <c r="W258" s="414"/>
      <c r="X258" s="414"/>
      <c r="Y258" s="414"/>
    </row>
    <row r="259" spans="11:25" x14ac:dyDescent="0.35">
      <c r="K259" s="413"/>
      <c r="L259" s="413"/>
      <c r="M259" s="414"/>
      <c r="N259" s="414"/>
      <c r="O259" s="414"/>
      <c r="P259" s="418"/>
      <c r="Q259" s="418"/>
      <c r="R259" s="414"/>
      <c r="S259" s="414"/>
      <c r="T259" s="414"/>
      <c r="U259" s="418"/>
      <c r="V259" s="418"/>
      <c r="W259" s="414"/>
      <c r="X259" s="414"/>
      <c r="Y259" s="414"/>
    </row>
    <row r="260" spans="11:25" x14ac:dyDescent="0.35">
      <c r="K260" s="413"/>
      <c r="L260" s="413"/>
      <c r="M260" s="414"/>
      <c r="N260" s="414"/>
      <c r="O260" s="414"/>
      <c r="P260" s="418"/>
      <c r="Q260" s="418"/>
      <c r="R260" s="414"/>
      <c r="S260" s="414"/>
      <c r="T260" s="414"/>
      <c r="U260" s="418"/>
      <c r="V260" s="418"/>
      <c r="W260" s="414"/>
      <c r="X260" s="414"/>
      <c r="Y260" s="414"/>
    </row>
    <row r="261" spans="11:25" x14ac:dyDescent="0.35">
      <c r="K261" s="413"/>
      <c r="L261" s="413"/>
      <c r="M261" s="414"/>
      <c r="N261" s="414"/>
      <c r="O261" s="414"/>
      <c r="P261" s="418"/>
      <c r="Q261" s="418"/>
      <c r="R261" s="414"/>
      <c r="S261" s="414"/>
      <c r="T261" s="414"/>
      <c r="U261" s="418"/>
      <c r="V261" s="418"/>
      <c r="W261" s="414"/>
      <c r="X261" s="414"/>
      <c r="Y261" s="414"/>
    </row>
    <row r="262" spans="11:25" x14ac:dyDescent="0.35">
      <c r="K262" s="413"/>
      <c r="L262" s="413"/>
      <c r="M262" s="414"/>
      <c r="N262" s="414"/>
      <c r="O262" s="414"/>
      <c r="P262" s="418"/>
      <c r="Q262" s="418"/>
      <c r="R262" s="414"/>
      <c r="S262" s="414"/>
      <c r="T262" s="414"/>
      <c r="U262" s="418"/>
      <c r="V262" s="418"/>
      <c r="W262" s="414"/>
      <c r="X262" s="414"/>
      <c r="Y262" s="414"/>
    </row>
    <row r="263" spans="11:25" x14ac:dyDescent="0.35">
      <c r="K263" s="413"/>
      <c r="L263" s="413"/>
      <c r="M263" s="414"/>
      <c r="N263" s="414"/>
      <c r="O263" s="414"/>
      <c r="P263" s="418"/>
      <c r="Q263" s="418"/>
      <c r="R263" s="414"/>
      <c r="S263" s="414"/>
      <c r="T263" s="414"/>
      <c r="U263" s="418"/>
      <c r="V263" s="418"/>
      <c r="W263" s="414"/>
      <c r="X263" s="414"/>
      <c r="Y263" s="414"/>
    </row>
    <row r="264" spans="11:25" x14ac:dyDescent="0.35">
      <c r="K264" s="413"/>
      <c r="L264" s="413"/>
      <c r="M264" s="414"/>
      <c r="N264" s="414"/>
      <c r="O264" s="414"/>
      <c r="P264" s="418"/>
      <c r="Q264" s="418"/>
      <c r="R264" s="414"/>
      <c r="S264" s="414"/>
      <c r="T264" s="414"/>
      <c r="U264" s="418"/>
      <c r="V264" s="418"/>
      <c r="W264" s="414"/>
      <c r="X264" s="414"/>
      <c r="Y264" s="414"/>
    </row>
    <row r="265" spans="11:25" x14ac:dyDescent="0.35">
      <c r="K265" s="413"/>
      <c r="L265" s="413"/>
      <c r="M265" s="414"/>
      <c r="N265" s="414"/>
      <c r="O265" s="414"/>
      <c r="P265" s="418"/>
      <c r="Q265" s="418"/>
      <c r="R265" s="414"/>
      <c r="S265" s="414"/>
      <c r="T265" s="414"/>
      <c r="U265" s="418"/>
      <c r="V265" s="418"/>
      <c r="W265" s="414"/>
      <c r="X265" s="414"/>
      <c r="Y265" s="414"/>
    </row>
    <row r="266" spans="11:25" x14ac:dyDescent="0.35">
      <c r="K266" s="413"/>
      <c r="L266" s="413"/>
      <c r="M266" s="414"/>
      <c r="N266" s="414"/>
      <c r="O266" s="414"/>
      <c r="P266" s="418"/>
      <c r="Q266" s="418"/>
      <c r="R266" s="414"/>
      <c r="S266" s="414"/>
      <c r="T266" s="414"/>
      <c r="U266" s="418"/>
      <c r="V266" s="418"/>
      <c r="W266" s="414"/>
      <c r="X266" s="414"/>
      <c r="Y266" s="414"/>
    </row>
    <row r="267" spans="11:25" x14ac:dyDescent="0.35">
      <c r="K267" s="413"/>
      <c r="L267" s="413"/>
      <c r="M267" s="414"/>
      <c r="N267" s="414"/>
      <c r="O267" s="414"/>
      <c r="P267" s="418"/>
      <c r="Q267" s="418"/>
      <c r="R267" s="414"/>
      <c r="S267" s="414"/>
      <c r="T267" s="414"/>
      <c r="U267" s="418"/>
      <c r="V267" s="418"/>
      <c r="W267" s="414"/>
      <c r="X267" s="414"/>
      <c r="Y267" s="414"/>
    </row>
    <row r="268" spans="11:25" x14ac:dyDescent="0.35">
      <c r="K268" s="413"/>
      <c r="L268" s="413"/>
      <c r="M268" s="414"/>
      <c r="N268" s="414"/>
      <c r="O268" s="414"/>
      <c r="P268" s="418"/>
      <c r="Q268" s="418"/>
      <c r="R268" s="414"/>
      <c r="S268" s="414"/>
      <c r="T268" s="414"/>
      <c r="U268" s="418"/>
      <c r="V268" s="418"/>
      <c r="W268" s="414"/>
      <c r="X268" s="414"/>
      <c r="Y268" s="414"/>
    </row>
    <row r="269" spans="11:25" x14ac:dyDescent="0.35">
      <c r="K269" s="413"/>
      <c r="L269" s="413"/>
      <c r="M269" s="414"/>
      <c r="N269" s="414"/>
      <c r="O269" s="414"/>
      <c r="P269" s="418"/>
      <c r="Q269" s="418"/>
      <c r="R269" s="414"/>
      <c r="S269" s="414"/>
      <c r="T269" s="414"/>
      <c r="U269" s="418"/>
      <c r="V269" s="418"/>
      <c r="W269" s="414"/>
      <c r="X269" s="414"/>
      <c r="Y269" s="414"/>
    </row>
    <row r="270" spans="11:25" x14ac:dyDescent="0.35">
      <c r="K270" s="413"/>
      <c r="L270" s="413"/>
      <c r="M270" s="414"/>
      <c r="N270" s="414"/>
      <c r="O270" s="414"/>
      <c r="P270" s="418"/>
      <c r="Q270" s="418"/>
      <c r="R270" s="414"/>
      <c r="S270" s="414"/>
      <c r="T270" s="414"/>
      <c r="U270" s="418"/>
      <c r="V270" s="418"/>
      <c r="W270" s="414"/>
      <c r="X270" s="414"/>
      <c r="Y270" s="414"/>
    </row>
    <row r="271" spans="11:25" x14ac:dyDescent="0.35">
      <c r="K271" s="413"/>
      <c r="L271" s="413"/>
      <c r="M271" s="414"/>
      <c r="N271" s="414"/>
      <c r="O271" s="414"/>
      <c r="P271" s="418"/>
      <c r="Q271" s="418"/>
      <c r="R271" s="414"/>
      <c r="S271" s="414"/>
      <c r="T271" s="414"/>
      <c r="U271" s="418"/>
      <c r="V271" s="418"/>
      <c r="W271" s="414"/>
      <c r="X271" s="414"/>
      <c r="Y271" s="414"/>
    </row>
    <row r="272" spans="11:25" x14ac:dyDescent="0.35">
      <c r="K272" s="413"/>
      <c r="L272" s="413"/>
      <c r="M272" s="414"/>
      <c r="N272" s="414"/>
      <c r="O272" s="414"/>
      <c r="P272" s="418"/>
      <c r="Q272" s="418"/>
      <c r="R272" s="414"/>
      <c r="S272" s="414"/>
      <c r="T272" s="414"/>
      <c r="U272" s="418"/>
      <c r="V272" s="418"/>
      <c r="W272" s="414"/>
      <c r="X272" s="414"/>
      <c r="Y272" s="414"/>
    </row>
    <row r="273" spans="11:25" x14ac:dyDescent="0.35">
      <c r="K273" s="413"/>
      <c r="L273" s="413"/>
      <c r="M273" s="414"/>
      <c r="N273" s="414"/>
      <c r="O273" s="414"/>
      <c r="P273" s="418"/>
      <c r="Q273" s="418"/>
      <c r="R273" s="414"/>
      <c r="S273" s="414"/>
      <c r="T273" s="414"/>
      <c r="U273" s="418"/>
      <c r="V273" s="418"/>
      <c r="W273" s="414"/>
      <c r="X273" s="414"/>
      <c r="Y273" s="414"/>
    </row>
    <row r="274" spans="11:25" x14ac:dyDescent="0.35">
      <c r="K274" s="413"/>
      <c r="L274" s="413"/>
      <c r="M274" s="414"/>
      <c r="N274" s="414"/>
      <c r="O274" s="414"/>
      <c r="P274" s="418"/>
      <c r="Q274" s="418"/>
      <c r="R274" s="414"/>
      <c r="S274" s="414"/>
      <c r="T274" s="414"/>
      <c r="U274" s="418"/>
      <c r="V274" s="418"/>
      <c r="W274" s="414"/>
      <c r="X274" s="414"/>
      <c r="Y274" s="414"/>
    </row>
    <row r="275" spans="11:25" x14ac:dyDescent="0.35">
      <c r="K275" s="413"/>
      <c r="L275" s="413"/>
      <c r="M275" s="414"/>
      <c r="N275" s="414"/>
      <c r="O275" s="414"/>
      <c r="P275" s="418"/>
      <c r="Q275" s="418"/>
      <c r="R275" s="414"/>
      <c r="S275" s="414"/>
      <c r="T275" s="414"/>
      <c r="U275" s="418"/>
      <c r="V275" s="418"/>
      <c r="W275" s="414"/>
      <c r="X275" s="414"/>
      <c r="Y275" s="414"/>
    </row>
    <row r="276" spans="11:25" x14ac:dyDescent="0.35">
      <c r="K276" s="413"/>
      <c r="L276" s="413"/>
      <c r="M276" s="414"/>
      <c r="N276" s="414"/>
      <c r="O276" s="414"/>
      <c r="P276" s="418"/>
      <c r="Q276" s="418"/>
      <c r="R276" s="414"/>
      <c r="S276" s="414"/>
      <c r="T276" s="414"/>
      <c r="U276" s="418"/>
      <c r="V276" s="418"/>
      <c r="W276" s="414"/>
      <c r="X276" s="414"/>
      <c r="Y276" s="414"/>
    </row>
    <row r="277" spans="11:25" x14ac:dyDescent="0.35">
      <c r="K277" s="413"/>
      <c r="L277" s="413"/>
      <c r="M277" s="414"/>
      <c r="N277" s="414"/>
      <c r="O277" s="414"/>
      <c r="P277" s="418"/>
      <c r="Q277" s="418"/>
      <c r="R277" s="414"/>
      <c r="S277" s="414"/>
      <c r="T277" s="414"/>
      <c r="U277" s="418"/>
      <c r="V277" s="418"/>
      <c r="W277" s="414"/>
      <c r="X277" s="414"/>
      <c r="Y277" s="414"/>
    </row>
    <row r="278" spans="11:25" x14ac:dyDescent="0.35">
      <c r="K278" s="413"/>
      <c r="L278" s="413"/>
      <c r="M278" s="414"/>
      <c r="N278" s="414"/>
      <c r="O278" s="414"/>
      <c r="P278" s="418"/>
      <c r="Q278" s="418"/>
      <c r="R278" s="414"/>
      <c r="S278" s="414"/>
      <c r="T278" s="414"/>
      <c r="U278" s="418"/>
      <c r="V278" s="418"/>
      <c r="W278" s="414"/>
      <c r="X278" s="414"/>
      <c r="Y278" s="414"/>
    </row>
    <row r="279" spans="11:25" x14ac:dyDescent="0.35">
      <c r="K279" s="413"/>
      <c r="L279" s="413"/>
      <c r="M279" s="414"/>
      <c r="N279" s="414"/>
      <c r="O279" s="414"/>
      <c r="P279" s="418"/>
      <c r="Q279" s="418"/>
      <c r="R279" s="414"/>
      <c r="S279" s="414"/>
      <c r="T279" s="414"/>
      <c r="U279" s="418"/>
      <c r="V279" s="418"/>
      <c r="W279" s="414"/>
      <c r="X279" s="414"/>
      <c r="Y279" s="414"/>
    </row>
    <row r="280" spans="11:25" x14ac:dyDescent="0.35">
      <c r="K280" s="413"/>
      <c r="L280" s="413"/>
      <c r="M280" s="414"/>
      <c r="N280" s="414"/>
      <c r="O280" s="414"/>
      <c r="P280" s="418"/>
      <c r="Q280" s="418"/>
      <c r="R280" s="414"/>
      <c r="S280" s="414"/>
      <c r="T280" s="414"/>
      <c r="U280" s="418"/>
      <c r="V280" s="418"/>
      <c r="W280" s="414"/>
      <c r="X280" s="414"/>
      <c r="Y280" s="414"/>
    </row>
    <row r="281" spans="11:25" x14ac:dyDescent="0.35">
      <c r="K281" s="413"/>
      <c r="L281" s="413"/>
      <c r="M281" s="414"/>
      <c r="N281" s="414"/>
      <c r="O281" s="414"/>
      <c r="P281" s="418"/>
      <c r="Q281" s="418"/>
      <c r="R281" s="414"/>
      <c r="S281" s="414"/>
      <c r="T281" s="414"/>
      <c r="U281" s="418"/>
      <c r="V281" s="418"/>
      <c r="W281" s="414"/>
      <c r="X281" s="414"/>
      <c r="Y281" s="414"/>
    </row>
    <row r="282" spans="11:25" x14ac:dyDescent="0.35">
      <c r="K282" s="413"/>
      <c r="L282" s="413"/>
      <c r="M282" s="414"/>
      <c r="N282" s="414"/>
      <c r="O282" s="414"/>
      <c r="P282" s="418"/>
      <c r="Q282" s="418"/>
      <c r="R282" s="414"/>
      <c r="S282" s="414"/>
      <c r="T282" s="414"/>
      <c r="U282" s="418"/>
      <c r="V282" s="418"/>
      <c r="W282" s="414"/>
      <c r="X282" s="414"/>
      <c r="Y282" s="414"/>
    </row>
    <row r="283" spans="11:25" x14ac:dyDescent="0.35">
      <c r="K283" s="413"/>
      <c r="L283" s="413"/>
      <c r="M283" s="414"/>
      <c r="N283" s="414"/>
      <c r="O283" s="414"/>
      <c r="P283" s="418"/>
      <c r="Q283" s="418"/>
      <c r="R283" s="414"/>
      <c r="S283" s="414"/>
      <c r="T283" s="414"/>
      <c r="U283" s="418"/>
      <c r="V283" s="418"/>
      <c r="W283" s="414"/>
      <c r="X283" s="414"/>
      <c r="Y283" s="414"/>
    </row>
    <row r="284" spans="11:25" x14ac:dyDescent="0.35">
      <c r="K284" s="413"/>
      <c r="L284" s="413"/>
      <c r="M284" s="414"/>
      <c r="N284" s="414"/>
      <c r="O284" s="414"/>
      <c r="P284" s="418"/>
      <c r="Q284" s="418"/>
      <c r="R284" s="414"/>
      <c r="S284" s="414"/>
      <c r="T284" s="414"/>
      <c r="U284" s="418"/>
      <c r="V284" s="418"/>
      <c r="W284" s="414"/>
      <c r="X284" s="414"/>
      <c r="Y284" s="414"/>
    </row>
    <row r="285" spans="11:25" x14ac:dyDescent="0.35">
      <c r="K285" s="413"/>
      <c r="L285" s="413"/>
      <c r="M285" s="414"/>
      <c r="N285" s="414"/>
      <c r="O285" s="414"/>
      <c r="P285" s="418"/>
      <c r="Q285" s="418"/>
      <c r="R285" s="414"/>
      <c r="S285" s="414"/>
      <c r="T285" s="414"/>
      <c r="U285" s="418"/>
      <c r="V285" s="418"/>
      <c r="W285" s="414"/>
      <c r="X285" s="414"/>
      <c r="Y285" s="414"/>
    </row>
    <row r="286" spans="11:25" x14ac:dyDescent="0.35">
      <c r="K286" s="413"/>
      <c r="L286" s="413"/>
      <c r="M286" s="414"/>
      <c r="N286" s="414"/>
      <c r="O286" s="414"/>
      <c r="P286" s="418"/>
      <c r="Q286" s="418"/>
      <c r="R286" s="414"/>
      <c r="S286" s="414"/>
      <c r="T286" s="414"/>
      <c r="U286" s="418"/>
      <c r="V286" s="418"/>
      <c r="W286" s="414"/>
      <c r="X286" s="414"/>
      <c r="Y286" s="414"/>
    </row>
    <row r="287" spans="11:25" x14ac:dyDescent="0.35">
      <c r="K287" s="413"/>
      <c r="L287" s="413"/>
      <c r="M287" s="414"/>
      <c r="N287" s="414"/>
      <c r="O287" s="414"/>
      <c r="P287" s="418"/>
      <c r="Q287" s="418"/>
      <c r="R287" s="414"/>
      <c r="S287" s="414"/>
      <c r="T287" s="414"/>
      <c r="U287" s="418"/>
      <c r="V287" s="418"/>
      <c r="W287" s="414"/>
      <c r="X287" s="414"/>
      <c r="Y287" s="414"/>
    </row>
    <row r="288" spans="11:25" x14ac:dyDescent="0.35">
      <c r="K288" s="413"/>
      <c r="L288" s="413"/>
      <c r="M288" s="414"/>
      <c r="N288" s="414"/>
      <c r="O288" s="414"/>
      <c r="P288" s="418"/>
      <c r="Q288" s="418"/>
      <c r="R288" s="414"/>
      <c r="S288" s="414"/>
      <c r="T288" s="414"/>
      <c r="U288" s="418"/>
      <c r="V288" s="418"/>
      <c r="W288" s="414"/>
      <c r="X288" s="414"/>
      <c r="Y288" s="414"/>
    </row>
    <row r="289" spans="11:25" x14ac:dyDescent="0.35">
      <c r="K289" s="413"/>
      <c r="L289" s="413"/>
      <c r="M289" s="414"/>
      <c r="N289" s="414"/>
      <c r="O289" s="414"/>
      <c r="P289" s="418"/>
      <c r="Q289" s="418"/>
      <c r="R289" s="414"/>
      <c r="S289" s="414"/>
      <c r="T289" s="414"/>
      <c r="U289" s="418"/>
      <c r="V289" s="418"/>
      <c r="W289" s="414"/>
      <c r="X289" s="414"/>
      <c r="Y289" s="414"/>
    </row>
    <row r="290" spans="11:25" x14ac:dyDescent="0.35">
      <c r="K290" s="413"/>
      <c r="L290" s="413"/>
      <c r="M290" s="414"/>
      <c r="N290" s="414"/>
      <c r="O290" s="414"/>
      <c r="P290" s="418"/>
      <c r="Q290" s="418"/>
      <c r="R290" s="414"/>
      <c r="S290" s="414"/>
      <c r="T290" s="414"/>
      <c r="U290" s="418"/>
      <c r="V290" s="418"/>
      <c r="W290" s="414"/>
      <c r="X290" s="414"/>
      <c r="Y290" s="414"/>
    </row>
    <row r="291" spans="11:25" x14ac:dyDescent="0.35">
      <c r="K291" s="413"/>
      <c r="L291" s="413"/>
      <c r="M291" s="414"/>
      <c r="N291" s="414"/>
      <c r="O291" s="414"/>
      <c r="P291" s="418"/>
      <c r="Q291" s="418"/>
      <c r="R291" s="414"/>
      <c r="S291" s="414"/>
      <c r="T291" s="414"/>
      <c r="U291" s="418"/>
      <c r="V291" s="418"/>
      <c r="W291" s="414"/>
      <c r="X291" s="414"/>
      <c r="Y291" s="414"/>
    </row>
    <row r="292" spans="11:25" x14ac:dyDescent="0.35">
      <c r="K292" s="413"/>
      <c r="L292" s="413"/>
      <c r="M292" s="414"/>
      <c r="N292" s="414"/>
      <c r="O292" s="414"/>
      <c r="P292" s="418"/>
      <c r="Q292" s="418"/>
      <c r="R292" s="414"/>
      <c r="S292" s="414"/>
      <c r="T292" s="414"/>
      <c r="U292" s="418"/>
      <c r="V292" s="418"/>
      <c r="W292" s="414"/>
      <c r="X292" s="414"/>
      <c r="Y292" s="414"/>
    </row>
    <row r="293" spans="11:25" x14ac:dyDescent="0.35">
      <c r="K293" s="413"/>
      <c r="L293" s="413"/>
      <c r="M293" s="414"/>
      <c r="N293" s="414"/>
      <c r="O293" s="414"/>
      <c r="P293" s="418"/>
      <c r="Q293" s="418"/>
      <c r="R293" s="414"/>
      <c r="S293" s="414"/>
      <c r="T293" s="414"/>
      <c r="U293" s="418"/>
      <c r="V293" s="418"/>
      <c r="W293" s="414"/>
      <c r="X293" s="414"/>
      <c r="Y293" s="414"/>
    </row>
    <row r="294" spans="11:25" x14ac:dyDescent="0.35">
      <c r="K294" s="413"/>
      <c r="L294" s="413"/>
      <c r="M294" s="414"/>
      <c r="N294" s="414"/>
      <c r="O294" s="414"/>
      <c r="P294" s="418"/>
      <c r="Q294" s="418"/>
      <c r="R294" s="414"/>
      <c r="S294" s="414"/>
      <c r="T294" s="414"/>
      <c r="U294" s="418"/>
      <c r="V294" s="418"/>
      <c r="W294" s="414"/>
      <c r="X294" s="414"/>
      <c r="Y294" s="414"/>
    </row>
    <row r="295" spans="11:25" x14ac:dyDescent="0.35">
      <c r="K295" s="413"/>
      <c r="L295" s="413"/>
      <c r="M295" s="414"/>
      <c r="N295" s="414"/>
      <c r="O295" s="414"/>
      <c r="P295" s="418"/>
      <c r="Q295" s="418"/>
      <c r="R295" s="414"/>
      <c r="S295" s="414"/>
      <c r="T295" s="414"/>
      <c r="U295" s="418"/>
      <c r="V295" s="418"/>
      <c r="W295" s="414"/>
      <c r="X295" s="414"/>
      <c r="Y295" s="414"/>
    </row>
    <row r="296" spans="11:25" x14ac:dyDescent="0.35">
      <c r="K296" s="413"/>
      <c r="L296" s="413"/>
      <c r="M296" s="414"/>
      <c r="N296" s="414"/>
      <c r="O296" s="414"/>
      <c r="P296" s="418"/>
      <c r="Q296" s="418"/>
      <c r="R296" s="414"/>
      <c r="S296" s="414"/>
      <c r="T296" s="414"/>
      <c r="U296" s="418"/>
      <c r="V296" s="418"/>
      <c r="W296" s="414"/>
      <c r="X296" s="414"/>
      <c r="Y296" s="414"/>
    </row>
    <row r="297" spans="11:25" x14ac:dyDescent="0.35">
      <c r="K297" s="413"/>
      <c r="L297" s="413"/>
      <c r="M297" s="414"/>
      <c r="N297" s="414"/>
      <c r="O297" s="414"/>
      <c r="P297" s="418"/>
      <c r="Q297" s="418"/>
      <c r="R297" s="414"/>
      <c r="S297" s="414"/>
      <c r="T297" s="414"/>
      <c r="U297" s="418"/>
      <c r="V297" s="418"/>
      <c r="W297" s="414"/>
      <c r="X297" s="414"/>
      <c r="Y297" s="414"/>
    </row>
    <row r="298" spans="11:25" x14ac:dyDescent="0.35">
      <c r="K298" s="413"/>
      <c r="L298" s="413"/>
      <c r="M298" s="414"/>
      <c r="N298" s="414"/>
      <c r="O298" s="414"/>
      <c r="P298" s="418"/>
      <c r="Q298" s="418"/>
      <c r="R298" s="414"/>
      <c r="S298" s="414"/>
      <c r="T298" s="414"/>
      <c r="U298" s="418"/>
      <c r="V298" s="418"/>
      <c r="W298" s="414"/>
      <c r="X298" s="414"/>
      <c r="Y298" s="414"/>
    </row>
    <row r="299" spans="11:25" x14ac:dyDescent="0.35">
      <c r="K299" s="413"/>
      <c r="L299" s="413"/>
      <c r="M299" s="414"/>
      <c r="N299" s="414"/>
      <c r="O299" s="414"/>
      <c r="P299" s="418"/>
      <c r="Q299" s="418"/>
      <c r="R299" s="414"/>
      <c r="S299" s="414"/>
      <c r="T299" s="414"/>
      <c r="U299" s="418"/>
      <c r="V299" s="418"/>
      <c r="W299" s="414"/>
      <c r="X299" s="414"/>
      <c r="Y299" s="414"/>
    </row>
    <row r="300" spans="11:25" x14ac:dyDescent="0.35">
      <c r="K300" s="439"/>
      <c r="L300" s="439"/>
      <c r="M300" s="415"/>
      <c r="N300" s="415"/>
      <c r="O300" s="415"/>
      <c r="P300" s="439"/>
      <c r="Q300" s="439"/>
      <c r="R300" s="415"/>
      <c r="S300" s="415"/>
      <c r="T300" s="415"/>
      <c r="U300" s="439"/>
      <c r="V300" s="439"/>
      <c r="W300" s="415"/>
      <c r="X300" s="415"/>
      <c r="Y300" s="415"/>
    </row>
    <row r="301" spans="11:25" x14ac:dyDescent="0.35">
      <c r="K301" s="439"/>
      <c r="L301" s="439"/>
      <c r="M301" s="415"/>
      <c r="N301" s="415"/>
      <c r="O301" s="415"/>
      <c r="P301" s="439"/>
      <c r="Q301" s="439"/>
      <c r="R301" s="415"/>
      <c r="S301" s="415"/>
      <c r="T301" s="415"/>
      <c r="U301" s="439"/>
      <c r="V301" s="439"/>
      <c r="W301" s="415"/>
      <c r="X301" s="415"/>
      <c r="Y301" s="415"/>
    </row>
    <row r="302" spans="11:25" x14ac:dyDescent="0.35">
      <c r="K302" s="413"/>
      <c r="L302" s="413"/>
      <c r="M302" s="414"/>
      <c r="N302" s="414"/>
      <c r="O302" s="414"/>
      <c r="P302" s="418"/>
      <c r="Q302" s="418"/>
      <c r="R302" s="414"/>
      <c r="S302" s="414"/>
      <c r="T302" s="414"/>
      <c r="U302" s="418"/>
      <c r="V302" s="418"/>
      <c r="W302" s="414"/>
      <c r="X302" s="414"/>
      <c r="Y302" s="414"/>
    </row>
    <row r="303" spans="11:25" x14ac:dyDescent="0.35">
      <c r="K303" s="413"/>
      <c r="L303" s="413"/>
      <c r="M303" s="414"/>
      <c r="N303" s="414"/>
      <c r="O303" s="414"/>
      <c r="P303" s="418"/>
      <c r="Q303" s="418"/>
      <c r="R303" s="414"/>
      <c r="S303" s="414"/>
      <c r="T303" s="414"/>
      <c r="U303" s="418"/>
      <c r="V303" s="418"/>
      <c r="W303" s="414"/>
      <c r="X303" s="414"/>
      <c r="Y303" s="414"/>
    </row>
    <row r="304" spans="11:25" x14ac:dyDescent="0.35">
      <c r="K304" s="413"/>
      <c r="L304" s="413"/>
      <c r="M304" s="414"/>
      <c r="N304" s="414"/>
      <c r="O304" s="414"/>
      <c r="P304" s="418"/>
      <c r="Q304" s="418"/>
      <c r="R304" s="414"/>
      <c r="S304" s="414"/>
      <c r="T304" s="414"/>
      <c r="U304" s="418"/>
      <c r="V304" s="418"/>
      <c r="W304" s="414"/>
      <c r="X304" s="414"/>
      <c r="Y304" s="414"/>
    </row>
    <row r="305" spans="11:25" x14ac:dyDescent="0.35">
      <c r="K305" s="413"/>
      <c r="L305" s="413"/>
      <c r="M305" s="414"/>
      <c r="N305" s="414"/>
      <c r="O305" s="414"/>
      <c r="P305" s="418"/>
      <c r="Q305" s="418"/>
      <c r="R305" s="414"/>
      <c r="S305" s="414"/>
      <c r="T305" s="414"/>
      <c r="U305" s="418"/>
      <c r="V305" s="418"/>
      <c r="W305" s="414"/>
      <c r="X305" s="414"/>
      <c r="Y305" s="414"/>
    </row>
    <row r="306" spans="11:25" x14ac:dyDescent="0.35">
      <c r="K306" s="413"/>
      <c r="L306" s="413"/>
      <c r="M306" s="414"/>
      <c r="N306" s="414"/>
      <c r="O306" s="414"/>
      <c r="P306" s="418"/>
      <c r="Q306" s="418"/>
      <c r="R306" s="414"/>
      <c r="S306" s="414"/>
      <c r="T306" s="414"/>
      <c r="U306" s="418"/>
      <c r="V306" s="418"/>
      <c r="W306" s="414"/>
      <c r="X306" s="414"/>
      <c r="Y306" s="414"/>
    </row>
    <row r="307" spans="11:25" x14ac:dyDescent="0.35">
      <c r="K307" s="413"/>
      <c r="L307" s="413"/>
      <c r="M307" s="414"/>
      <c r="N307" s="414"/>
      <c r="O307" s="414"/>
      <c r="P307" s="418"/>
      <c r="Q307" s="418"/>
      <c r="R307" s="414"/>
      <c r="S307" s="414"/>
      <c r="T307" s="414"/>
      <c r="U307" s="418"/>
      <c r="V307" s="418"/>
      <c r="W307" s="414"/>
      <c r="X307" s="414"/>
      <c r="Y307" s="414"/>
    </row>
    <row r="308" spans="11:25" x14ac:dyDescent="0.35">
      <c r="K308" s="413"/>
      <c r="L308" s="413"/>
      <c r="M308" s="414"/>
      <c r="N308" s="414"/>
      <c r="O308" s="414"/>
      <c r="P308" s="418"/>
      <c r="Q308" s="418"/>
      <c r="R308" s="414"/>
      <c r="S308" s="414"/>
      <c r="T308" s="414"/>
      <c r="U308" s="418"/>
      <c r="V308" s="418"/>
      <c r="W308" s="414"/>
      <c r="X308" s="414"/>
      <c r="Y308" s="414"/>
    </row>
    <row r="309" spans="11:25" x14ac:dyDescent="0.35">
      <c r="K309" s="413"/>
      <c r="L309" s="413"/>
      <c r="M309" s="414"/>
      <c r="N309" s="414"/>
      <c r="O309" s="414"/>
      <c r="P309" s="418"/>
      <c r="Q309" s="418"/>
      <c r="R309" s="414"/>
      <c r="S309" s="414"/>
      <c r="T309" s="414"/>
      <c r="U309" s="418"/>
      <c r="V309" s="418"/>
      <c r="W309" s="414"/>
      <c r="X309" s="414"/>
      <c r="Y309" s="414"/>
    </row>
    <row r="310" spans="11:25" x14ac:dyDescent="0.35">
      <c r="K310" s="413"/>
      <c r="L310" s="413"/>
      <c r="M310" s="414"/>
      <c r="N310" s="414"/>
      <c r="O310" s="414"/>
      <c r="P310" s="418"/>
      <c r="Q310" s="418"/>
      <c r="R310" s="414"/>
      <c r="S310" s="414"/>
      <c r="T310" s="414"/>
      <c r="U310" s="418"/>
      <c r="V310" s="418"/>
      <c r="W310" s="414"/>
      <c r="X310" s="414"/>
      <c r="Y310" s="414"/>
    </row>
    <row r="311" spans="11:25" x14ac:dyDescent="0.35">
      <c r="K311" s="413"/>
      <c r="L311" s="413"/>
      <c r="M311" s="414"/>
      <c r="N311" s="414"/>
      <c r="O311" s="414"/>
      <c r="P311" s="418"/>
      <c r="Q311" s="418"/>
      <c r="R311" s="414"/>
      <c r="S311" s="414"/>
      <c r="T311" s="414"/>
      <c r="U311" s="418"/>
      <c r="V311" s="418"/>
      <c r="W311" s="414"/>
      <c r="X311" s="414"/>
      <c r="Y311" s="414"/>
    </row>
    <row r="312" spans="11:25" x14ac:dyDescent="0.35">
      <c r="K312" s="413"/>
      <c r="L312" s="413"/>
      <c r="M312" s="414"/>
      <c r="N312" s="414"/>
      <c r="O312" s="414"/>
      <c r="P312" s="418"/>
      <c r="Q312" s="418"/>
      <c r="R312" s="414"/>
      <c r="S312" s="414"/>
      <c r="T312" s="414"/>
      <c r="U312" s="418"/>
      <c r="V312" s="418"/>
      <c r="W312" s="414"/>
      <c r="X312" s="414"/>
      <c r="Y312" s="414"/>
    </row>
    <row r="313" spans="11:25" x14ac:dyDescent="0.35">
      <c r="K313" s="413"/>
      <c r="L313" s="413"/>
      <c r="M313" s="414"/>
      <c r="N313" s="414"/>
      <c r="O313" s="414"/>
      <c r="P313" s="418"/>
      <c r="Q313" s="418"/>
      <c r="R313" s="414"/>
      <c r="S313" s="414"/>
      <c r="T313" s="414"/>
      <c r="U313" s="418"/>
      <c r="V313" s="418"/>
      <c r="W313" s="414"/>
      <c r="X313" s="414"/>
      <c r="Y313" s="414"/>
    </row>
    <row r="314" spans="11:25" x14ac:dyDescent="0.35">
      <c r="K314" s="413"/>
      <c r="L314" s="413"/>
      <c r="M314" s="414"/>
      <c r="N314" s="414"/>
      <c r="O314" s="414"/>
      <c r="P314" s="418"/>
      <c r="Q314" s="418"/>
      <c r="R314" s="414"/>
      <c r="S314" s="414"/>
      <c r="T314" s="414"/>
      <c r="U314" s="418"/>
      <c r="V314" s="418"/>
      <c r="W314" s="414"/>
      <c r="X314" s="414"/>
      <c r="Y314" s="414"/>
    </row>
    <row r="315" spans="11:25" x14ac:dyDescent="0.35">
      <c r="K315" s="413"/>
      <c r="L315" s="413"/>
      <c r="M315" s="414"/>
      <c r="N315" s="414"/>
      <c r="O315" s="414"/>
      <c r="P315" s="418"/>
      <c r="Q315" s="418"/>
      <c r="R315" s="414"/>
      <c r="S315" s="414"/>
      <c r="T315" s="414"/>
      <c r="U315" s="418"/>
      <c r="V315" s="418"/>
      <c r="W315" s="414"/>
      <c r="X315" s="414"/>
      <c r="Y315" s="414"/>
    </row>
    <row r="316" spans="11:25" x14ac:dyDescent="0.35">
      <c r="K316" s="413"/>
      <c r="L316" s="413"/>
      <c r="M316" s="414"/>
      <c r="N316" s="414"/>
      <c r="O316" s="414"/>
      <c r="P316" s="418"/>
      <c r="Q316" s="418"/>
      <c r="R316" s="414"/>
      <c r="S316" s="414"/>
      <c r="T316" s="414"/>
      <c r="U316" s="418"/>
      <c r="V316" s="418"/>
      <c r="W316" s="414"/>
      <c r="X316" s="414"/>
      <c r="Y316" s="414"/>
    </row>
    <row r="317" spans="11:25" x14ac:dyDescent="0.35">
      <c r="K317" s="413"/>
      <c r="L317" s="413"/>
      <c r="M317" s="414"/>
      <c r="N317" s="414"/>
      <c r="O317" s="414"/>
      <c r="P317" s="418"/>
      <c r="Q317" s="418"/>
      <c r="R317" s="414"/>
      <c r="S317" s="414"/>
      <c r="T317" s="414"/>
      <c r="U317" s="418"/>
      <c r="V317" s="418"/>
      <c r="W317" s="414"/>
      <c r="X317" s="414"/>
      <c r="Y317" s="414"/>
    </row>
    <row r="318" spans="11:25" x14ac:dyDescent="0.35">
      <c r="K318" s="413"/>
      <c r="L318" s="413"/>
      <c r="M318" s="414"/>
      <c r="N318" s="414"/>
      <c r="O318" s="414"/>
      <c r="P318" s="418"/>
      <c r="Q318" s="418"/>
      <c r="R318" s="414"/>
      <c r="S318" s="414"/>
      <c r="T318" s="414"/>
      <c r="U318" s="418"/>
      <c r="V318" s="418"/>
      <c r="W318" s="414"/>
      <c r="X318" s="414"/>
      <c r="Y318" s="414"/>
    </row>
    <row r="319" spans="11:25" x14ac:dyDescent="0.35">
      <c r="K319" s="413"/>
      <c r="L319" s="413"/>
      <c r="M319" s="414"/>
      <c r="N319" s="414"/>
      <c r="O319" s="414"/>
      <c r="P319" s="418"/>
      <c r="Q319" s="418"/>
      <c r="R319" s="414"/>
      <c r="S319" s="414"/>
      <c r="T319" s="414"/>
      <c r="U319" s="418"/>
      <c r="V319" s="418"/>
      <c r="W319" s="414"/>
      <c r="X319" s="414"/>
      <c r="Y319" s="414"/>
    </row>
    <row r="320" spans="11:25" x14ac:dyDescent="0.35">
      <c r="K320" s="413"/>
      <c r="L320" s="413"/>
      <c r="M320" s="414"/>
      <c r="N320" s="414"/>
      <c r="O320" s="414"/>
      <c r="P320" s="418"/>
      <c r="Q320" s="418"/>
      <c r="R320" s="414"/>
      <c r="S320" s="414"/>
      <c r="T320" s="414"/>
      <c r="U320" s="418"/>
      <c r="V320" s="418"/>
      <c r="W320" s="414"/>
      <c r="X320" s="414"/>
      <c r="Y320" s="414"/>
    </row>
    <row r="321" spans="11:25" x14ac:dyDescent="0.35">
      <c r="K321" s="413"/>
      <c r="L321" s="413"/>
      <c r="M321" s="414"/>
      <c r="N321" s="414"/>
      <c r="O321" s="414"/>
      <c r="P321" s="418"/>
      <c r="Q321" s="418"/>
      <c r="R321" s="414"/>
      <c r="S321" s="414"/>
      <c r="T321" s="414"/>
      <c r="U321" s="418"/>
      <c r="V321" s="418"/>
      <c r="W321" s="414"/>
      <c r="X321" s="414"/>
      <c r="Y321" s="414"/>
    </row>
    <row r="322" spans="11:25" x14ac:dyDescent="0.35">
      <c r="K322" s="413"/>
      <c r="L322" s="413"/>
      <c r="M322" s="414"/>
      <c r="N322" s="414"/>
      <c r="O322" s="414"/>
      <c r="P322" s="418"/>
      <c r="Q322" s="418"/>
      <c r="R322" s="414"/>
      <c r="S322" s="414"/>
      <c r="T322" s="414"/>
      <c r="U322" s="418"/>
      <c r="V322" s="418"/>
      <c r="W322" s="414"/>
      <c r="X322" s="414"/>
      <c r="Y322" s="414"/>
    </row>
    <row r="323" spans="11:25" x14ac:dyDescent="0.35">
      <c r="K323" s="413"/>
      <c r="L323" s="413"/>
      <c r="M323" s="414"/>
      <c r="N323" s="414"/>
      <c r="O323" s="414"/>
      <c r="P323" s="418"/>
      <c r="Q323" s="418"/>
      <c r="R323" s="414"/>
      <c r="S323" s="414"/>
      <c r="T323" s="414"/>
      <c r="U323" s="418"/>
      <c r="V323" s="418"/>
      <c r="W323" s="414"/>
      <c r="X323" s="414"/>
      <c r="Y323" s="414"/>
    </row>
    <row r="324" spans="11:25" x14ac:dyDescent="0.35">
      <c r="K324" s="413"/>
      <c r="L324" s="413"/>
      <c r="M324" s="414"/>
      <c r="N324" s="414"/>
      <c r="O324" s="414"/>
      <c r="P324" s="418"/>
      <c r="Q324" s="418"/>
      <c r="R324" s="414"/>
      <c r="S324" s="414"/>
      <c r="T324" s="414"/>
      <c r="U324" s="418"/>
      <c r="V324" s="418"/>
      <c r="W324" s="414"/>
      <c r="X324" s="414"/>
      <c r="Y324" s="414"/>
    </row>
    <row r="325" spans="11:25" x14ac:dyDescent="0.35">
      <c r="K325" s="413"/>
      <c r="L325" s="413"/>
      <c r="M325" s="414"/>
      <c r="N325" s="414"/>
      <c r="O325" s="414"/>
      <c r="P325" s="418"/>
      <c r="Q325" s="418"/>
      <c r="R325" s="414"/>
      <c r="S325" s="414"/>
      <c r="T325" s="414"/>
      <c r="U325" s="418"/>
      <c r="V325" s="418"/>
      <c r="W325" s="414"/>
      <c r="X325" s="414"/>
      <c r="Y325" s="414"/>
    </row>
    <row r="326" spans="11:25" x14ac:dyDescent="0.35">
      <c r="K326" s="413"/>
      <c r="L326" s="413"/>
      <c r="M326" s="414"/>
      <c r="N326" s="414"/>
      <c r="O326" s="414"/>
      <c r="P326" s="418"/>
      <c r="Q326" s="418"/>
      <c r="R326" s="414"/>
      <c r="S326" s="414"/>
      <c r="T326" s="414"/>
      <c r="U326" s="418"/>
      <c r="V326" s="418"/>
      <c r="W326" s="414"/>
      <c r="X326" s="414"/>
      <c r="Y326" s="414"/>
    </row>
    <row r="327" spans="11:25" x14ac:dyDescent="0.35">
      <c r="K327" s="413"/>
      <c r="L327" s="413"/>
      <c r="M327" s="414"/>
      <c r="N327" s="414"/>
      <c r="O327" s="414"/>
      <c r="P327" s="418"/>
      <c r="Q327" s="418"/>
      <c r="R327" s="414"/>
      <c r="S327" s="414"/>
      <c r="T327" s="414"/>
      <c r="U327" s="418"/>
      <c r="V327" s="418"/>
      <c r="W327" s="414"/>
      <c r="X327" s="414"/>
      <c r="Y327" s="414"/>
    </row>
    <row r="328" spans="11:25" x14ac:dyDescent="0.35">
      <c r="K328" s="413"/>
      <c r="L328" s="413"/>
      <c r="M328" s="414"/>
      <c r="N328" s="414"/>
      <c r="O328" s="414"/>
      <c r="P328" s="418"/>
      <c r="Q328" s="418"/>
      <c r="R328" s="414"/>
      <c r="S328" s="414"/>
      <c r="T328" s="414"/>
      <c r="U328" s="418"/>
      <c r="V328" s="418"/>
      <c r="W328" s="414"/>
      <c r="X328" s="414"/>
      <c r="Y328" s="414"/>
    </row>
    <row r="329" spans="11:25" x14ac:dyDescent="0.35">
      <c r="K329" s="413"/>
      <c r="L329" s="413"/>
      <c r="M329" s="414"/>
      <c r="N329" s="414"/>
      <c r="O329" s="414"/>
      <c r="P329" s="418"/>
      <c r="Q329" s="418"/>
      <c r="R329" s="414"/>
      <c r="S329" s="414"/>
      <c r="T329" s="414"/>
      <c r="U329" s="418"/>
      <c r="V329" s="418"/>
      <c r="W329" s="414"/>
      <c r="X329" s="414"/>
      <c r="Y329" s="414"/>
    </row>
    <row r="330" spans="11:25" x14ac:dyDescent="0.35">
      <c r="K330" s="413"/>
      <c r="L330" s="413"/>
      <c r="M330" s="414"/>
      <c r="N330" s="414"/>
      <c r="O330" s="414"/>
      <c r="P330" s="418"/>
      <c r="Q330" s="418"/>
      <c r="R330" s="414"/>
      <c r="S330" s="414"/>
      <c r="T330" s="414"/>
      <c r="U330" s="418"/>
      <c r="V330" s="418"/>
      <c r="W330" s="414"/>
      <c r="X330" s="414"/>
      <c r="Y330" s="414"/>
    </row>
    <row r="331" spans="11:25" x14ac:dyDescent="0.35">
      <c r="K331" s="413"/>
      <c r="L331" s="413"/>
      <c r="M331" s="414"/>
      <c r="N331" s="414"/>
      <c r="O331" s="414"/>
      <c r="P331" s="418"/>
      <c r="Q331" s="418"/>
      <c r="R331" s="414"/>
      <c r="S331" s="414"/>
      <c r="T331" s="414"/>
      <c r="U331" s="418"/>
      <c r="V331" s="418"/>
      <c r="W331" s="414"/>
      <c r="X331" s="414"/>
      <c r="Y331" s="414"/>
    </row>
    <row r="332" spans="11:25" x14ac:dyDescent="0.35">
      <c r="K332" s="413"/>
      <c r="L332" s="413"/>
      <c r="M332" s="414"/>
      <c r="N332" s="414"/>
      <c r="O332" s="414"/>
      <c r="P332" s="418"/>
      <c r="Q332" s="418"/>
      <c r="R332" s="414"/>
      <c r="S332" s="414"/>
      <c r="T332" s="414"/>
      <c r="U332" s="418"/>
      <c r="V332" s="418"/>
      <c r="W332" s="414"/>
      <c r="X332" s="414"/>
      <c r="Y332" s="414"/>
    </row>
    <row r="333" spans="11:25" x14ac:dyDescent="0.35">
      <c r="K333" s="413"/>
      <c r="L333" s="413"/>
      <c r="M333" s="414"/>
      <c r="N333" s="414"/>
      <c r="O333" s="414"/>
      <c r="P333" s="418"/>
      <c r="Q333" s="418"/>
      <c r="R333" s="414"/>
      <c r="S333" s="414"/>
      <c r="T333" s="414"/>
      <c r="U333" s="418"/>
      <c r="V333" s="418"/>
      <c r="W333" s="414"/>
      <c r="X333" s="414"/>
      <c r="Y333" s="414"/>
    </row>
    <row r="334" spans="11:25" x14ac:dyDescent="0.35">
      <c r="K334" s="413"/>
      <c r="L334" s="413"/>
      <c r="M334" s="414"/>
      <c r="N334" s="414"/>
      <c r="O334" s="414"/>
      <c r="P334" s="418"/>
      <c r="Q334" s="418"/>
      <c r="R334" s="414"/>
      <c r="S334" s="414"/>
      <c r="T334" s="414"/>
      <c r="U334" s="418"/>
      <c r="V334" s="418"/>
      <c r="W334" s="414"/>
      <c r="X334" s="414"/>
      <c r="Y334" s="414"/>
    </row>
    <row r="335" spans="11:25" x14ac:dyDescent="0.35">
      <c r="K335" s="413"/>
      <c r="L335" s="413"/>
      <c r="M335" s="414"/>
      <c r="N335" s="414"/>
      <c r="O335" s="414"/>
      <c r="P335" s="418"/>
      <c r="Q335" s="418"/>
      <c r="R335" s="414"/>
      <c r="S335" s="414"/>
      <c r="T335" s="414"/>
      <c r="U335" s="418"/>
      <c r="V335" s="418"/>
      <c r="W335" s="414"/>
      <c r="X335" s="414"/>
      <c r="Y335" s="414"/>
    </row>
    <row r="336" spans="11:25" x14ac:dyDescent="0.35">
      <c r="K336" s="413"/>
      <c r="L336" s="413"/>
      <c r="M336" s="414"/>
      <c r="N336" s="414"/>
      <c r="O336" s="414"/>
      <c r="P336" s="418"/>
      <c r="Q336" s="418"/>
      <c r="R336" s="414"/>
      <c r="S336" s="414"/>
      <c r="T336" s="414"/>
      <c r="U336" s="418"/>
      <c r="V336" s="418"/>
      <c r="W336" s="414"/>
      <c r="X336" s="414"/>
      <c r="Y336" s="414"/>
    </row>
    <row r="337" spans="11:25" x14ac:dyDescent="0.35">
      <c r="K337" s="413"/>
      <c r="L337" s="413"/>
      <c r="M337" s="414"/>
      <c r="N337" s="414"/>
      <c r="O337" s="414"/>
      <c r="P337" s="418"/>
      <c r="Q337" s="418"/>
      <c r="R337" s="414"/>
      <c r="S337" s="414"/>
      <c r="T337" s="414"/>
      <c r="U337" s="418"/>
      <c r="V337" s="418"/>
      <c r="W337" s="414"/>
      <c r="X337" s="414"/>
      <c r="Y337" s="414"/>
    </row>
    <row r="338" spans="11:25" x14ac:dyDescent="0.35">
      <c r="K338" s="413"/>
      <c r="L338" s="413"/>
      <c r="M338" s="414"/>
      <c r="N338" s="414"/>
      <c r="O338" s="414"/>
      <c r="P338" s="418"/>
      <c r="Q338" s="418"/>
      <c r="R338" s="414"/>
      <c r="S338" s="414"/>
      <c r="T338" s="414"/>
      <c r="U338" s="418"/>
      <c r="V338" s="418"/>
      <c r="W338" s="414"/>
      <c r="X338" s="414"/>
      <c r="Y338" s="414"/>
    </row>
    <row r="339" spans="11:25" x14ac:dyDescent="0.35">
      <c r="K339" s="413"/>
      <c r="L339" s="413"/>
      <c r="M339" s="414"/>
      <c r="N339" s="414"/>
      <c r="O339" s="414"/>
      <c r="P339" s="418"/>
      <c r="Q339" s="418"/>
      <c r="R339" s="414"/>
      <c r="S339" s="414"/>
      <c r="T339" s="414"/>
      <c r="U339" s="418"/>
      <c r="V339" s="418"/>
      <c r="W339" s="414"/>
      <c r="X339" s="414"/>
      <c r="Y339" s="414"/>
    </row>
    <row r="340" spans="11:25" x14ac:dyDescent="0.35">
      <c r="K340" s="744"/>
      <c r="L340" s="744"/>
      <c r="M340" s="420"/>
      <c r="N340" s="420"/>
      <c r="O340" s="420"/>
      <c r="P340" s="745"/>
      <c r="Q340" s="745"/>
      <c r="R340" s="420"/>
      <c r="S340" s="420"/>
      <c r="T340" s="420"/>
      <c r="U340" s="745"/>
      <c r="V340" s="745"/>
      <c r="W340" s="420"/>
      <c r="X340" s="420"/>
      <c r="Y340" s="420"/>
    </row>
  </sheetData>
  <mergeCells count="17">
    <mergeCell ref="D156:D157"/>
    <mergeCell ref="D158:D159"/>
    <mergeCell ref="B1:D1"/>
    <mergeCell ref="B124:C124"/>
    <mergeCell ref="B128:C128"/>
    <mergeCell ref="B4:C4"/>
    <mergeCell ref="B15:C15"/>
    <mergeCell ref="B55:C55"/>
    <mergeCell ref="B83:C83"/>
    <mergeCell ref="B115:C115"/>
    <mergeCell ref="D152:D153"/>
    <mergeCell ref="A2:D2"/>
    <mergeCell ref="K1:O2"/>
    <mergeCell ref="P1:T2"/>
    <mergeCell ref="U1:Y2"/>
    <mergeCell ref="E1:J2"/>
    <mergeCell ref="D154:D155"/>
  </mergeCells>
  <phoneticPr fontId="30" type="noConversion"/>
  <pageMargins left="0.25" right="0.25" top="0.75" bottom="0.75" header="0.3" footer="0.3"/>
  <pageSetup paperSize="9" scale="56" fitToHeight="0" orientation="portrait" r:id="rId1"/>
  <rowBreaks count="3" manualBreakCount="3">
    <brk id="54" max="9" man="1"/>
    <brk id="82" max="9" man="1"/>
    <brk id="123"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2ce80fd-aba7-4204-8b3e-fd875cc59d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382CE59325894D9A4D5DCFF0AE36CC" ma:contentTypeVersion="13" ma:contentTypeDescription="Create a new document." ma:contentTypeScope="" ma:versionID="445497eb9bbbc4fb6b826f3fd13f0582">
  <xsd:schema xmlns:xsd="http://www.w3.org/2001/XMLSchema" xmlns:xs="http://www.w3.org/2001/XMLSchema" xmlns:p="http://schemas.microsoft.com/office/2006/metadata/properties" xmlns:ns3="5310fcdc-81f2-4ce5-8f3d-18c2c547f1cc" xmlns:ns4="e2ce80fd-aba7-4204-8b3e-fd875cc59d31" targetNamespace="http://schemas.microsoft.com/office/2006/metadata/properties" ma:root="true" ma:fieldsID="fa35a96bead6a08650111794c690d745" ns3:_="" ns4:_="">
    <xsd:import namespace="5310fcdc-81f2-4ce5-8f3d-18c2c547f1cc"/>
    <xsd:import namespace="e2ce80fd-aba7-4204-8b3e-fd875cc59d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element ref="ns4:MediaServiceOCR"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0fcdc-81f2-4ce5-8f3d-18c2c547f1c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ce80fd-aba7-4204-8b3e-fd875cc59d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F299AA-A658-4AB6-9285-F2DC640B6DF8}">
  <ds:schemaRefs>
    <ds:schemaRef ds:uri="http://schemas.microsoft.com/sharepoint/v3/contenttype/forms"/>
  </ds:schemaRefs>
</ds:datastoreItem>
</file>

<file path=customXml/itemProps2.xml><?xml version="1.0" encoding="utf-8"?>
<ds:datastoreItem xmlns:ds="http://schemas.openxmlformats.org/officeDocument/2006/customXml" ds:itemID="{06B74EAC-5117-4B2B-B53B-13FCB583431D}">
  <ds:schemaRefs>
    <ds:schemaRef ds:uri="http://schemas.microsoft.com/office/2006/metadata/properties"/>
    <ds:schemaRef ds:uri="http://purl.org/dc/elements/1.1/"/>
    <ds:schemaRef ds:uri="http://schemas.openxmlformats.org/package/2006/metadata/core-properties"/>
    <ds:schemaRef ds:uri="http://purl.org/dc/dcmitype/"/>
    <ds:schemaRef ds:uri="5310fcdc-81f2-4ce5-8f3d-18c2c547f1cc"/>
    <ds:schemaRef ds:uri="e2ce80fd-aba7-4204-8b3e-fd875cc59d31"/>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1A5566D-57D0-4EC4-9508-9D228BAF8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0fcdc-81f2-4ce5-8f3d-18c2c547f1cc"/>
    <ds:schemaRef ds:uri="e2ce80fd-aba7-4204-8b3e-fd875cc59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44</vt:i4>
      </vt:variant>
    </vt:vector>
  </HeadingPairs>
  <TitlesOfParts>
    <vt:vector size="59" baseType="lpstr">
      <vt:lpstr>MANHOURS</vt:lpstr>
      <vt:lpstr>MANHOURS 2</vt:lpstr>
      <vt:lpstr>PC 1</vt:lpstr>
      <vt:lpstr>Statement</vt:lpstr>
      <vt:lpstr>SUMMARY PAGE</vt:lpstr>
      <vt:lpstr>P&amp;Gs</vt:lpstr>
      <vt:lpstr>Excavations </vt:lpstr>
      <vt:lpstr>MV Overhead</vt:lpstr>
      <vt:lpstr>LV Overhead</vt:lpstr>
      <vt:lpstr>MV Equip &amp; Switchgear</vt:lpstr>
      <vt:lpstr>House Service Connections</vt:lpstr>
      <vt:lpstr>LV Cable</vt:lpstr>
      <vt:lpstr>MV Cable</vt:lpstr>
      <vt:lpstr>Dismantle</vt:lpstr>
      <vt:lpstr>Ad-Hoc Items</vt:lpstr>
      <vt:lpstr>capturersDepartment</vt:lpstr>
      <vt:lpstr>contractorName</vt:lpstr>
      <vt:lpstr>fatalities</vt:lpstr>
      <vt:lpstr>findingsCloseout</vt:lpstr>
      <vt:lpstr>firstAid</vt:lpstr>
      <vt:lpstr>hoursWorked</vt:lpstr>
      <vt:lpstr>incidentCloseOut</vt:lpstr>
      <vt:lpstr>ltis</vt:lpstr>
      <vt:lpstr>medicals</vt:lpstr>
      <vt:lpstr>nearMisses</vt:lpstr>
      <vt:lpstr>OU</vt:lpstr>
      <vt:lpstr>'Ad-Hoc Items'!Print_Area</vt:lpstr>
      <vt:lpstr>Dismantle!Print_Area</vt:lpstr>
      <vt:lpstr>'Excavations '!Print_Area</vt:lpstr>
      <vt:lpstr>'House Service Connections'!Print_Area</vt:lpstr>
      <vt:lpstr>'LV Cable'!Print_Area</vt:lpstr>
      <vt:lpstr>'LV Overhead'!Print_Area</vt:lpstr>
      <vt:lpstr>MANHOURS!Print_Area</vt:lpstr>
      <vt:lpstr>'MV Cable'!Print_Area</vt:lpstr>
      <vt:lpstr>'MV Equip &amp; Switchgear'!Print_Area</vt:lpstr>
      <vt:lpstr>'MV Overhead'!Print_Area</vt:lpstr>
      <vt:lpstr>'P&amp;Gs'!Print_Area</vt:lpstr>
      <vt:lpstr>'PC 1'!Print_Area</vt:lpstr>
      <vt:lpstr>Statement!Print_Area</vt:lpstr>
      <vt:lpstr>'SUMMARY PAGE'!Print_Area</vt:lpstr>
      <vt:lpstr>Statement!Print_Area_MI</vt:lpstr>
      <vt:lpstr>reportYear</vt:lpstr>
      <vt:lpstr>rngDaysOfTheMonth</vt:lpstr>
      <vt:lpstr>rngEPWPManHours</vt:lpstr>
      <vt:lpstr>rngEskomRepresentative</vt:lpstr>
      <vt:lpstr>rngPermanentEmployeeManHours</vt:lpstr>
      <vt:lpstr>rngTempsPManHours</vt:lpstr>
      <vt:lpstr>selectedMonth</vt:lpstr>
      <vt:lpstr>selectedServiceType</vt:lpstr>
      <vt:lpstr>tablex1</vt:lpstr>
      <vt:lpstr>taskorderNumber</vt:lpstr>
      <vt:lpstr>totalEmployees</vt:lpstr>
      <vt:lpstr>totalPermEmployees</vt:lpstr>
      <vt:lpstr>totalPermHoursWorked</vt:lpstr>
      <vt:lpstr>totEPWPHours</vt:lpstr>
      <vt:lpstr>totEPWPManpower</vt:lpstr>
      <vt:lpstr>totTempHours</vt:lpstr>
      <vt:lpstr>totTempManPower</vt:lpstr>
      <vt:lpstr>vendorNumber</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Adriaan Govender</dc:creator>
  <cp:lastModifiedBy>Nompumelelo Hlatshwayo</cp:lastModifiedBy>
  <cp:lastPrinted>2026-07-28T06:32:21Z</cp:lastPrinted>
  <dcterms:created xsi:type="dcterms:W3CDTF">2017-11-17T13:33:02Z</dcterms:created>
  <dcterms:modified xsi:type="dcterms:W3CDTF">2026-07-28T06:41:28Z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0x01010081382CE59325894D9A4D5DCFF0AE36CC</vt:lpwstr>
  </property>
</Properties>
</file>