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Procurement\Prince Hlongwane\RFX 2024\RFQ\RFQ 201260 THE INSTALLATION OF A DIESEL GENERATOR SYSTEM\RFP Document\"/>
    </mc:Choice>
  </mc:AlternateContent>
  <xr:revisionPtr revIDLastSave="0" documentId="8_{8727632A-3C8A-4B8F-A3B1-7C2F3A4E50C6}" xr6:coauthVersionLast="47" xr6:coauthVersionMax="47" xr10:uidLastSave="{00000000-0000-0000-0000-000000000000}"/>
  <bookViews>
    <workbookView xWindow="-120" yWindow="-120" windowWidth="24240" windowHeight="13140" tabRatio="744" firstSheet="4" activeTab="9" xr2:uid="{00000000-000D-0000-FFFF-FFFF00000000}"/>
  </bookViews>
  <sheets>
    <sheet name="Covering Letter" sheetId="3" state="hidden" r:id="rId1"/>
    <sheet name="App. Form" sheetId="2" state="hidden" r:id="rId2"/>
    <sheet name="Detailed Plan" sheetId="1" state="hidden" r:id="rId3"/>
    <sheet name="Cashflow" sheetId="4" state="hidden" r:id="rId4"/>
    <sheet name="Front Page" sheetId="17" r:id="rId5"/>
    <sheet name="Notes" sheetId="33" r:id="rId6"/>
    <sheet name="1 - Preliminary and General " sheetId="29" r:id="rId7"/>
    <sheet name="2 - Provisional Sums" sheetId="31" r:id="rId8"/>
    <sheet name="3 - Back-up Power Installation" sheetId="30" r:id="rId9"/>
    <sheet name="Summary" sheetId="16" r:id="rId10"/>
  </sheets>
  <definedNames>
    <definedName name="_dddd">#REF!</definedName>
    <definedName name="_DOW001">#REF!</definedName>
    <definedName name="_DOW002">#REF!</definedName>
    <definedName name="_DOW003">#REF!</definedName>
    <definedName name="_DOW005">#REF!</definedName>
    <definedName name="_dowgggg">#REF!</definedName>
    <definedName name="_Parse_Out" hidden="1">#REF!</definedName>
    <definedName name="_SEC1200">#REF!</definedName>
    <definedName name="_xlnm.Print_Area" localSheetId="6">'1 - Preliminary and General '!$A$1:$F$66</definedName>
    <definedName name="_xlnm.Print_Area" localSheetId="8">'3 - Back-up Power Installation'!$A$1:$G$202</definedName>
    <definedName name="_xlnm.Print_Area" localSheetId="1">'App. Form'!$A$1:$L$49</definedName>
    <definedName name="_xlnm.Print_Area" localSheetId="0">'Covering Letter'!$A$1:$K$45</definedName>
    <definedName name="_xlnm.Print_Area" localSheetId="2">'Detailed Plan'!$A$1:$F$24</definedName>
    <definedName name="_xlnm.Print_Area" localSheetId="9">Summary!$A$1:$D$58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1" i="30" l="1"/>
  <c r="G23" i="30"/>
  <c r="G21" i="30"/>
  <c r="G19" i="30"/>
  <c r="G197" i="30"/>
  <c r="G191" i="30"/>
  <c r="G189" i="30"/>
  <c r="G187" i="30"/>
  <c r="G185" i="30"/>
  <c r="G183" i="30"/>
  <c r="G181" i="30"/>
  <c r="G179" i="30"/>
  <c r="G177" i="30"/>
  <c r="G175" i="30"/>
  <c r="G168" i="30"/>
  <c r="G164" i="30"/>
  <c r="G157" i="30"/>
  <c r="G147" i="30"/>
  <c r="G139" i="30"/>
  <c r="G96" i="30"/>
  <c r="G74" i="30"/>
  <c r="G44" i="30"/>
  <c r="G42" i="30"/>
  <c r="G40" i="30"/>
  <c r="G36" i="30"/>
  <c r="G17" i="30"/>
  <c r="G15" i="30"/>
  <c r="G12" i="30"/>
  <c r="F54" i="31"/>
  <c r="D10" i="16" s="1"/>
  <c r="E18" i="1" l="1"/>
  <c r="E16" i="1"/>
  <c r="B15" i="3"/>
  <c r="A8" i="1" l="1"/>
  <c r="D19" i="3" l="1"/>
  <c r="B19" i="3"/>
  <c r="D17" i="3"/>
  <c r="B17" i="3"/>
  <c r="C9" i="4"/>
  <c r="C8" i="4"/>
  <c r="C7" i="4"/>
  <c r="H26" i="4"/>
  <c r="D17" i="4"/>
  <c r="D18" i="4" s="1"/>
  <c r="F15" i="4"/>
  <c r="C8" i="3" l="1"/>
  <c r="F9" i="4"/>
  <c r="B14" i="3" l="1"/>
  <c r="B13" i="3"/>
  <c r="B12" i="3"/>
  <c r="B10" i="3"/>
  <c r="F16" i="1" l="1"/>
  <c r="F19" i="1"/>
  <c r="F18" i="1" s="1"/>
  <c r="F17" i="1"/>
  <c r="E12" i="1" l="1"/>
  <c r="E13" i="1"/>
  <c r="F13" i="1" l="1"/>
  <c r="F7" i="4"/>
  <c r="F12" i="1"/>
  <c r="F6" i="4"/>
  <c r="E11" i="1"/>
  <c r="F11" i="1" l="1"/>
  <c r="D18" i="1" s="1"/>
  <c r="E15" i="1"/>
  <c r="E14" i="1" l="1"/>
  <c r="F15" i="1"/>
  <c r="F14" i="1" s="1"/>
  <c r="F8" i="4" l="1"/>
  <c r="F10" i="4" s="1"/>
  <c r="L30" i="2"/>
  <c r="D14" i="1"/>
  <c r="F10" i="1"/>
  <c r="F11" i="4" l="1"/>
  <c r="F12" i="4" s="1"/>
  <c r="L32" i="2"/>
  <c r="L34" i="2" s="1"/>
  <c r="E16" i="4" l="1"/>
  <c r="F16" i="4" s="1"/>
  <c r="E17" i="4"/>
  <c r="E18" i="4"/>
  <c r="F18" i="4" l="1"/>
  <c r="F17" i="4"/>
</calcChain>
</file>

<file path=xl/sharedStrings.xml><?xml version="1.0" encoding="utf-8"?>
<sst xmlns="http://schemas.openxmlformats.org/spreadsheetml/2006/main" count="561" uniqueCount="369">
  <si>
    <t>Task Name</t>
  </si>
  <si>
    <t>Item</t>
  </si>
  <si>
    <t>A</t>
  </si>
  <si>
    <t>Date of Cost</t>
  </si>
  <si>
    <t>Quantity Surveyor &amp; Project Manager</t>
  </si>
  <si>
    <t>Building Works</t>
  </si>
  <si>
    <t>Client Controlled Contingencies (10%)</t>
  </si>
  <si>
    <t>Basis of Cost</t>
  </si>
  <si>
    <t>Standard procedure for Alterations projects</t>
  </si>
  <si>
    <t>% of the Submitted Quotes (5%. See Appointment)</t>
  </si>
  <si>
    <t>% of the Project Value (3%. See Appointment)</t>
  </si>
  <si>
    <t>Estimate (for 6 month Project Timeframe)</t>
  </si>
  <si>
    <t xml:space="preserve">Anticipated Project Costs </t>
  </si>
  <si>
    <t>Construction</t>
  </si>
  <si>
    <t>QS/PM Profit &amp; Attendance on Specialist Sub-consultants</t>
  </si>
  <si>
    <t>Disbursements (QS &amp; PM)</t>
  </si>
  <si>
    <t>Quotation Basis (incl. disbursements)</t>
  </si>
  <si>
    <t>The University of Kwa-Zulu Natal</t>
  </si>
  <si>
    <t>University Road</t>
  </si>
  <si>
    <t>Chiltern Hills</t>
  </si>
  <si>
    <t>Westville</t>
  </si>
  <si>
    <t xml:space="preserve">Date: </t>
  </si>
  <si>
    <t>Project Title:</t>
  </si>
  <si>
    <t>Add: VAT 14%</t>
  </si>
  <si>
    <t>Sir</t>
  </si>
  <si>
    <t>Trusting that this meets with your approval and should there be an queries regarding the above</t>
  </si>
  <si>
    <t>please do hesitate to contact the writer.</t>
  </si>
  <si>
    <t>Yours faithfully</t>
  </si>
  <si>
    <t>Winston Ponsamy</t>
  </si>
  <si>
    <t xml:space="preserve">Charles Consulting </t>
  </si>
  <si>
    <t>Total Estimated Project Budget</t>
  </si>
  <si>
    <t>Programme Name:</t>
  </si>
  <si>
    <t>Project Management</t>
  </si>
  <si>
    <t>Document Title</t>
  </si>
  <si>
    <r>
      <t xml:space="preserve">Total Estimated Project Budget </t>
    </r>
    <r>
      <rPr>
        <sz val="8"/>
        <rFont val="Vinkel Rg"/>
        <family val="2"/>
      </rPr>
      <t>(See PROJECT BUDGET ESTIMATE)</t>
    </r>
  </si>
  <si>
    <r>
      <t>Consultants</t>
    </r>
    <r>
      <rPr>
        <sz val="10"/>
        <color rgb="FF000000"/>
        <rFont val="Vinkel Rg"/>
        <family val="2"/>
      </rPr>
      <t xml:space="preserve"> (Engineers)</t>
    </r>
  </si>
  <si>
    <t>Cost (Excl. Vat)</t>
  </si>
  <si>
    <t>Cost (Incl Vat)</t>
  </si>
  <si>
    <t>Indicative Budget Estimate for Approval</t>
  </si>
  <si>
    <t>University Of Kwa-Zulu Natal Comments</t>
  </si>
  <si>
    <t>1.</t>
  </si>
  <si>
    <t>2.</t>
  </si>
  <si>
    <t>Please tick</t>
  </si>
  <si>
    <t>Signature</t>
  </si>
  <si>
    <r>
      <rPr>
        <b/>
        <sz val="10"/>
        <rFont val="Vinkel Rg"/>
        <family val="2"/>
      </rPr>
      <t>Approve</t>
    </r>
    <r>
      <rPr>
        <sz val="10"/>
        <rFont val="Vinkel Rg"/>
        <family val="2"/>
      </rPr>
      <t>,</t>
    </r>
    <r>
      <rPr>
        <sz val="8"/>
        <rFont val="Vinkel Rg"/>
        <family val="2"/>
      </rPr>
      <t xml:space="preserve"> proceed to detailed design</t>
    </r>
  </si>
  <si>
    <t>(Amounts excl. VAT, unless otherwise stated)</t>
  </si>
  <si>
    <t>Vat (14%)</t>
  </si>
  <si>
    <t>For Work done in Month ending</t>
  </si>
  <si>
    <t>Time Unit</t>
  </si>
  <si>
    <t>Cumulative Project Cashflow</t>
  </si>
  <si>
    <t>Individual Monthly Payments (Projected)</t>
  </si>
  <si>
    <t>June</t>
  </si>
  <si>
    <t>July</t>
  </si>
  <si>
    <t>August</t>
  </si>
  <si>
    <t>Consultant Total</t>
  </si>
  <si>
    <t>Contractor Total</t>
  </si>
  <si>
    <t>Professional Fee Value</t>
  </si>
  <si>
    <t>Contract Value</t>
  </si>
  <si>
    <t>Construction Value</t>
  </si>
  <si>
    <t>Sub-total (Construction &amp; Consultants)</t>
  </si>
  <si>
    <t>September</t>
  </si>
  <si>
    <r>
      <rPr>
        <b/>
        <sz val="10"/>
        <rFont val="Vinkel Rg"/>
        <family val="2"/>
      </rPr>
      <t>A.</t>
    </r>
    <r>
      <rPr>
        <sz val="10"/>
        <rFont val="Vinkel Rg"/>
        <family val="2"/>
      </rPr>
      <t xml:space="preserve"> Consultants &amp; Sub-Consultants Professional Fees</t>
    </r>
  </si>
  <si>
    <r>
      <rPr>
        <b/>
        <sz val="10"/>
        <rFont val="Vinkel Rg"/>
        <family val="2"/>
      </rPr>
      <t>B.</t>
    </r>
    <r>
      <rPr>
        <sz val="10"/>
        <rFont val="Vinkel Rg"/>
        <family val="2"/>
      </rPr>
      <t xml:space="preserve"> Contractors Payment Certificates</t>
    </r>
  </si>
  <si>
    <r>
      <t>Total (</t>
    </r>
    <r>
      <rPr>
        <b/>
        <sz val="10"/>
        <rFont val="Vinkel Rg"/>
        <family val="2"/>
      </rPr>
      <t>A</t>
    </r>
    <r>
      <rPr>
        <sz val="10"/>
        <rFont val="Vinkel Rg"/>
        <family val="2"/>
      </rPr>
      <t xml:space="preserve"> + </t>
    </r>
    <r>
      <rPr>
        <b/>
        <sz val="10"/>
        <rFont val="Vinkel Rg"/>
        <family val="2"/>
      </rPr>
      <t>B</t>
    </r>
    <r>
      <rPr>
        <sz val="10"/>
        <rFont val="Vinkel Rg"/>
        <family val="2"/>
      </rPr>
      <t>)</t>
    </r>
  </si>
  <si>
    <t>above mentioned project for your kind attention.</t>
  </si>
  <si>
    <r>
      <rPr>
        <b/>
        <sz val="10"/>
        <rFont val="Vinkel Rg"/>
        <family val="2"/>
      </rPr>
      <t>Not Approved</t>
    </r>
    <r>
      <rPr>
        <sz val="10"/>
        <rFont val="Vinkel Rg"/>
        <family val="2"/>
      </rPr>
      <t>,</t>
    </r>
    <r>
      <rPr>
        <sz val="8"/>
        <rFont val="Vinkel Rg"/>
        <family val="2"/>
      </rPr>
      <t xml:space="preserve"> Review</t>
    </r>
  </si>
  <si>
    <t>Total Project Value</t>
  </si>
  <si>
    <t>for and on behalf of</t>
  </si>
  <si>
    <t xml:space="preserve">The Appointment of Consultants - Quantity Surveyors, Architect and </t>
  </si>
  <si>
    <r>
      <t xml:space="preserve">Attached herewith please find our revised </t>
    </r>
    <r>
      <rPr>
        <b/>
        <sz val="10"/>
        <rFont val="Vinkel Rg"/>
        <family val="2"/>
      </rPr>
      <t>Indicative Budget Estimate for Approval</t>
    </r>
    <r>
      <rPr>
        <sz val="10"/>
        <rFont val="Vinkel Rg"/>
        <family val="2"/>
      </rPr>
      <t xml:space="preserve"> in respect of the </t>
    </r>
  </si>
  <si>
    <t>Wet Services Engineer</t>
  </si>
  <si>
    <t>QS ref: Budget Estimate for Approval</t>
  </si>
  <si>
    <t>UKZN - Renovations to the Ablutions at the Puis Langa Residence</t>
  </si>
  <si>
    <t>m</t>
  </si>
  <si>
    <t>FOR ATTENTION : Mr. Loganathan Vandeyar</t>
  </si>
  <si>
    <t>Campus Management Services</t>
  </si>
  <si>
    <t>Campus Maintenance Manager</t>
  </si>
  <si>
    <t>Howard College and Medical School</t>
  </si>
  <si>
    <t>Hut 8, Room 803</t>
  </si>
  <si>
    <t>Work Request No.</t>
  </si>
  <si>
    <t>Budget Estimate for Approval</t>
  </si>
  <si>
    <t>Howard College Campus</t>
  </si>
  <si>
    <r>
      <t xml:space="preserve">Consultants </t>
    </r>
    <r>
      <rPr>
        <sz val="10"/>
        <color rgb="FF000000"/>
        <rFont val="Vinkel Rg"/>
        <family val="2"/>
      </rPr>
      <t>(QS/PM)</t>
    </r>
  </si>
  <si>
    <t>06th August 2015</t>
  </si>
  <si>
    <t>WR-37224</t>
  </si>
  <si>
    <t>Provisional BOQ (05-08-2015)</t>
  </si>
  <si>
    <t>Construction Period (Number of months)</t>
  </si>
  <si>
    <t>GRAND TOTAL</t>
  </si>
  <si>
    <t xml:space="preserve">PROJECT: </t>
  </si>
  <si>
    <t>DOCUMENT NAME:</t>
  </si>
  <si>
    <t xml:space="preserve">DOCUMENT NUMBER: </t>
  </si>
  <si>
    <t>The following signatories have approved the report:</t>
  </si>
  <si>
    <t>Name</t>
  </si>
  <si>
    <t>Purpose</t>
  </si>
  <si>
    <t>Sign</t>
  </si>
  <si>
    <t>Date</t>
  </si>
  <si>
    <t>Rev</t>
  </si>
  <si>
    <t>Description</t>
  </si>
  <si>
    <t>Author</t>
  </si>
  <si>
    <t>Pages</t>
  </si>
  <si>
    <t xml:space="preserve">All </t>
  </si>
  <si>
    <t>CLIENT</t>
  </si>
  <si>
    <t>PROJECT</t>
  </si>
  <si>
    <t>CONTRACT</t>
  </si>
  <si>
    <t>BILL NO.</t>
  </si>
  <si>
    <t>ITEM
NO</t>
  </si>
  <si>
    <t>DESCRIPTION</t>
  </si>
  <si>
    <t>UNIT</t>
  </si>
  <si>
    <t>QTY</t>
  </si>
  <si>
    <t>RATE</t>
  </si>
  <si>
    <t>R           c</t>
  </si>
  <si>
    <t>-</t>
  </si>
  <si>
    <t>Training of end user as specified</t>
  </si>
  <si>
    <t>South African Bureau of Standards</t>
  </si>
  <si>
    <t>PRELIMINARY &amp; GENERAL</t>
  </si>
  <si>
    <t>Fixed Cost Items (SABS 1500 sa 8.3)</t>
  </si>
  <si>
    <t>1.1.1</t>
  </si>
  <si>
    <t>Contract Requirements</t>
  </si>
  <si>
    <t>Sum</t>
  </si>
  <si>
    <t>1.1.2</t>
  </si>
  <si>
    <t>Site Estiblishment</t>
  </si>
  <si>
    <t>Office &amp; Stores</t>
  </si>
  <si>
    <t>1.1.3</t>
  </si>
  <si>
    <t>Workshop</t>
  </si>
  <si>
    <t>1.1.4</t>
  </si>
  <si>
    <t>Site Establishment</t>
  </si>
  <si>
    <t>Abblutions &amp; Latrines</t>
  </si>
  <si>
    <t>1.1.5</t>
  </si>
  <si>
    <t>Water, Electricity and Telephone connections</t>
  </si>
  <si>
    <t>1.1.6</t>
  </si>
  <si>
    <t>Site Establishmnet</t>
  </si>
  <si>
    <t>Removal of Contractor's site facilities upon completion</t>
  </si>
  <si>
    <t>Variables with Contract Period</t>
  </si>
  <si>
    <t>(SABS 1500 SA 8.4)</t>
  </si>
  <si>
    <t>1.2.1</t>
  </si>
  <si>
    <t>Contractual Requirements</t>
  </si>
  <si>
    <t>1.2.2</t>
  </si>
  <si>
    <t>1.2.4</t>
  </si>
  <si>
    <t>Supervision</t>
  </si>
  <si>
    <t>Labour</t>
  </si>
  <si>
    <t>1.2.5</t>
  </si>
  <si>
    <t>TOTAL SCHEDULE N0. 1: CARRIED TO SUMMARY PAGE</t>
  </si>
  <si>
    <t>4.1</t>
  </si>
  <si>
    <t>4.2</t>
  </si>
  <si>
    <t>4.3</t>
  </si>
  <si>
    <t>PROVISIONAL SUMS</t>
  </si>
  <si>
    <t>Include the folowing Provisional Sums (which may be utilised</t>
  </si>
  <si>
    <t>or omitted at the discretion of the Engineer), in the Tender</t>
  </si>
  <si>
    <t>Price</t>
  </si>
  <si>
    <t>Contigency</t>
  </si>
  <si>
    <t>BILL NO.1: PRELIMINARY AND GENERAL</t>
  </si>
  <si>
    <t>SUB TOTAL</t>
  </si>
  <si>
    <t>ADD 15% VAT</t>
  </si>
  <si>
    <t>No</t>
  </si>
  <si>
    <t>Compliance with OHS Regulations (latest version) and Site Specific Health &amp; Safety Specification</t>
  </si>
  <si>
    <t>Method of measurement</t>
  </si>
  <si>
    <t>1.    These Bills of Quantities contain pages numbered consecutively in each Bill as indicated in the Master Index.  Before the Tenderer submits his tender, he shall check the number of pages, and if any are found missing or duplicated, or the figures or writing indistinct, or the Bills of Quantities contain any obvious errors, he should notify to the Engineer at once and have same rectified, as no liability whatsoever will be admitted by the Engineer in respect of errors in tender due to the foregoing.  The Bills of Quantities are provisional and no claim of loss of profit etc. will be accepted die to any change in the scope of the works.  The rates shall remain fixed no matter what the change in scope, either up or down.</t>
  </si>
  <si>
    <t>2.    Bill of Quantities form part of and must be read in conjunction with the specification document and the drawings, which contains the full descriptions of the work to be done and material and equipment to be used.  Unless otherwise described in the Bills of Quantities, reference shall be made to the Specification and drawings for the full meaning of descriptions and scope of the work to be done and materials and equipment to be used.  No claims will be considered for extras where the tenderer has not read the requirements of this Specification and Drawings in conjunction with the Bill description and included the full requirements in the rate.</t>
  </si>
  <si>
    <t>4.    The Priced Bills of Quantities of the successful tenderer will be checked and the Engineer reserves the right to call for adjustments to any individual price and to rectify any discrepancy whilst the total tender price, as submitted, remains unaltered.</t>
  </si>
  <si>
    <t>6.    The quantities in these Bills of Quantities are provisional and shall not be used for ordering materials.  Ordering shall be done only on the basis of approved equipment submissions and approved drawings that shall be prepared by the successful contractor. The client will give direction for spending of funds.</t>
  </si>
  <si>
    <t xml:space="preserve">7.    The published national indices shall be used for this contract, if applicable. </t>
  </si>
  <si>
    <t>8.    At all times the client reserves the right to determine expenditure on this contract within the contract period. The expenditure shall be spread over the contract period in conjunction with the progress schedule of the contractor, unless otherwise stated by the client.</t>
  </si>
  <si>
    <t>9.    The appropriate portion of the Preliminaries sum is payable on the percentage of work completed, unless otherwise stated by the client.</t>
  </si>
  <si>
    <t>10.  Unless a separate rate for the supply and for the installation of any item is specifically called for, the supply and installation costs of any item shall be fully included in the unit price.  The description of each item shall, unless otherwise stated herein, be held to include samples, making, conveying and delivering, unloading, storing, unpacking, hoisting, setting, fitting and fixing in position, cutting and waste, patterns, models and templates, plant temporary work, return of packing, establishment charges, profit and all other obligations arising out of the project requirements.</t>
  </si>
  <si>
    <t>11.  The rates shall include the cost of preparation of drawings, design, selection of equipment, testing, documentation, manuals, as built drawings, etc. all as necessary to meet the requirements of the specification.</t>
  </si>
  <si>
    <t>12.  The rates shall include all supervision, transport, overheads, etc. necessary for the execution of the works.</t>
  </si>
  <si>
    <t>14.  All measurements are nett unless otherwise stated and tenderers must allow for wastage in the rates.</t>
  </si>
  <si>
    <t>15.  All provisional sums shall be spent as directed by the Engineer and the client, any balance remaining shall be deducted from the amount of the contract sum.</t>
  </si>
  <si>
    <t>16.  All rates and prices given in the Bills of Quantities shall be nett and exclusive of VAT.  Provision is made on the summary page for the applicable VAT to be added.</t>
  </si>
  <si>
    <t>17.  Where specific product names and manufacturer’s names are used in the item descriptions in the Bills tenderers may offer equivalent products or other manufacturer’s equipment but the onus will be on the tenderer/successful contractor to prove to the Engineer that the alternative offer is indeed a product of equivalent quality and performance to the specified product / manufacturer.  The Engineer reserves the right to insist on the named product or manufacturer should he not be satisfied with the alternative offer.</t>
  </si>
  <si>
    <t>18.  The lowest or any Tender will not necessarily be accepted.</t>
  </si>
  <si>
    <t>Notes</t>
  </si>
  <si>
    <t xml:space="preserve">Back-up Power Installation - Bill of Quanities </t>
  </si>
  <si>
    <t>Rev AA</t>
  </si>
  <si>
    <t>Issued for Review</t>
  </si>
  <si>
    <t>Issued for review</t>
  </si>
  <si>
    <t>22.  The rate given for items of equipment such as generators and UPSs, shall include all necessary accessories and controls required to install, commission and operate the equipment in accordance with the specification.</t>
  </si>
  <si>
    <t>3.    The responsibility for the accuracy of the Quantities written into the Provisional Bills remains with the Consulting Engineers who prepared the Bills.  The Tenderer shall be relieved of responsibility of measuring quantities at the tender stage, and the tender sum submitted shall be in respect of the quantities set out in the Bills and Specification, although the tenderer will be required to make his assessment of items such as  fixing etc., from details stated in the Specification and Drawings and shall include in the item prices for such small installation materials as are required for the complete installation in accordance with the Specification.  It shall be noted by the tenderer that the Specification and Drawings form part of the Bills of Quantity and in interpreting the descriptions in the bills reference shall be made to the Drawings and Specification to gain a proper understanding of the full scope of each description (which description are of necessity of an abbreviated format).</t>
  </si>
  <si>
    <t>5.    No formal drawings are attached in the document. Tenderers are to price in strict accordance with the Bill of Quantities Provided</t>
  </si>
  <si>
    <t>13.  It shall be noted that the contract includes the installation of cables in confined spaces (i.e. Shafts  etc.) that will require close co-ordination with other services as well as particular sequencing of work.</t>
  </si>
  <si>
    <t>19.  All cable rack support costs shall be included in the rate for racking and shall include fixing to concrete slabs, roof trusses etc. as described in the Bills of Quantity or indicated in the drawings.</t>
  </si>
  <si>
    <t xml:space="preserve">20.  The rate for cables, racking, trenching  shall include cutting, jointing and running joints. </t>
  </si>
  <si>
    <t>21.  All cables, racking, excavations, earthing equipment are re-measurable and payment will only be made for final verified lenghts.</t>
  </si>
  <si>
    <t>3 - Back-up power installation</t>
  </si>
  <si>
    <t>2 - Provisional amounts</t>
  </si>
  <si>
    <t>1 - Preliminary and General Cost</t>
  </si>
  <si>
    <t>Allow for programming of all aspects of the work</t>
  </si>
  <si>
    <t>RATE - INSTALL</t>
  </si>
  <si>
    <t>RATE - SUPPLY</t>
  </si>
  <si>
    <t>TOTAL</t>
  </si>
  <si>
    <t xml:space="preserve">Delivery &amp; Off-Loading </t>
  </si>
  <si>
    <t>Commissioning and COC</t>
  </si>
  <si>
    <t>12 Month Service Level Agreement</t>
  </si>
  <si>
    <t>CABLE SUPPORT SYSTEMS</t>
  </si>
  <si>
    <t>Confirmation of cable routes</t>
  </si>
  <si>
    <t xml:space="preserve">Sundry Steel </t>
  </si>
  <si>
    <t>Miscellaneos supports (Channels, beams, angle, plate etc)</t>
  </si>
  <si>
    <t>kg</t>
  </si>
  <si>
    <t>Cable Racking</t>
  </si>
  <si>
    <t>400wide galv PS100 cable rack</t>
  </si>
  <si>
    <t>400wide Int/Ext Bend PS100</t>
  </si>
  <si>
    <t>400wide Hoz Bend PS100</t>
  </si>
  <si>
    <t>Trenching (MV and LV Cables)</t>
  </si>
  <si>
    <t>Cable Warning Tape (MV and LV Cables)</t>
  </si>
  <si>
    <t>160mm PVC Sleeves (Building entry)</t>
  </si>
  <si>
    <t>LV CABLE SUPPLY &amp; INSTALLATION</t>
  </si>
  <si>
    <t xml:space="preserve">Supply &amp; Install LV Power Cable </t>
  </si>
  <si>
    <t>600/1000-PVC/PVC/SWA/PVC-4C-70.0</t>
  </si>
  <si>
    <t>600/1000-PVC/PVC/SWA/PVC-4C-150.0</t>
  </si>
  <si>
    <t xml:space="preserve">Supply &amp; Install LV Control Cable </t>
  </si>
  <si>
    <t>600/1000-PVC/PVC/SWA/PVC-12C-2.5</t>
  </si>
  <si>
    <t>Terminate LV Power Cable</t>
  </si>
  <si>
    <t xml:space="preserve">Terminate LV Control Cable </t>
  </si>
  <si>
    <t>BARE COPPER EARTH WIRE INSTALLED WITH AND STRAPPED TO CABLES</t>
  </si>
  <si>
    <t>Supply and install BCEW</t>
  </si>
  <si>
    <t>Terminate BCEW</t>
  </si>
  <si>
    <t>GENERATOR CONCRETE PLINTH</t>
  </si>
  <si>
    <t>Generator Concrete Plinths</t>
  </si>
  <si>
    <t>EARTHING AND LIGHTNING PROTECTION</t>
  </si>
  <si>
    <t>Earthing - Testing and Risk Assessment</t>
  </si>
  <si>
    <t>70mm² BCEW installed in trences (earthing)</t>
  </si>
  <si>
    <t>Test Joint Housing Box as per Std Installation Drg No 0163</t>
  </si>
  <si>
    <t xml:space="preserve">1200mm Copper plated mild steel earth electrode </t>
  </si>
  <si>
    <t xml:space="preserve">Cadweld joint - 70mm² BCEW Earthwire to earth electrode </t>
  </si>
  <si>
    <t>Cadweld in-line joint - 70mm² BCEW Earthwire to 70mm² BCEW Earthwire</t>
  </si>
  <si>
    <t>Bolted Connections</t>
  </si>
  <si>
    <t>Cadweld T-joint - 70mm² BCEW Earthwire to 70mm² BCEW Earthwire</t>
  </si>
  <si>
    <t>Trenching - soft soil</t>
  </si>
  <si>
    <t>Trenching - pickable soil</t>
  </si>
  <si>
    <t>Warning Tape</t>
  </si>
  <si>
    <t>BCEW - 70mm²</t>
  </si>
  <si>
    <t>BCEW - 150mm²</t>
  </si>
  <si>
    <t>GENERATORS AND UPS</t>
  </si>
  <si>
    <t>Supply and install Generators and UPS</t>
  </si>
  <si>
    <t>1.2.6</t>
  </si>
  <si>
    <t>1.2.7</t>
  </si>
  <si>
    <t>Contractor's design activities as per SOW including all drawing revision up to and including as-built drawings.</t>
  </si>
  <si>
    <t>TOTAL SCHEDULE N0. 3: CARRIED TO SUMMARY PAGE</t>
  </si>
  <si>
    <t>Supply and install Earthing and Lightning Protection System</t>
  </si>
  <si>
    <t xml:space="preserve">4 - SUMMARY PAGE </t>
  </si>
  <si>
    <t>BILL NO.2: PROVISIONAL SUMS</t>
  </si>
  <si>
    <t>BILL NO.3:  BACK-UP POWER INSTALLATION</t>
  </si>
  <si>
    <t>TOTAL SCHEDULE N0. 4: FINAL TENDER SUM INCLUDING VAT</t>
  </si>
  <si>
    <t>TOTAL SCHEDULE 2  CARRIED TO SUMMARY PAGE</t>
  </si>
  <si>
    <t>Generator first fill if not supplied by Client</t>
  </si>
  <si>
    <t>Trenching, levelling, bedding and back-filling - soft soil (600mmWx600mmD)</t>
  </si>
  <si>
    <t>Trenching, levelling, bedding and back-filling - pickable soil (600mmWx600mmD)</t>
  </si>
  <si>
    <t>RECOMMENDED SPARES</t>
  </si>
  <si>
    <t>Recommended Spares (List to be provided seperately)</t>
  </si>
  <si>
    <t>Cross section hand excavations - 600X600x600</t>
  </si>
  <si>
    <t>Provision for core drilling, building work, sleeves, cable seals</t>
  </si>
  <si>
    <t>200wide galv PS100 cable rack</t>
  </si>
  <si>
    <t>200wide Int/Ext Bend PS100</t>
  </si>
  <si>
    <t>200wide Hoz Bend PS100</t>
  </si>
  <si>
    <t>Rate only</t>
  </si>
  <si>
    <t>1000wide galv PS100 cable rack</t>
  </si>
  <si>
    <t>1000wide Int/Ext Bend PS100</t>
  </si>
  <si>
    <t>1000wide Hoz Bend PS100</t>
  </si>
  <si>
    <t>600/1000-PVC/PVC/SWA/PVC-4C-50.0</t>
  </si>
  <si>
    <t>600/1000-PVC/PVC/SWA/PVC-4C-120.0</t>
  </si>
  <si>
    <t>Cable Joints - PILC to PVCSWA</t>
  </si>
  <si>
    <t>BCEW - 120mm²</t>
  </si>
  <si>
    <t>600/1000-PILCSWA-4C-50.0</t>
  </si>
  <si>
    <t>600/1000-PILCSWA-4C-70.0</t>
  </si>
  <si>
    <t>600/1000-PILCSWA-4C-120.0</t>
  </si>
  <si>
    <t>600/1000-PILCSWA-4C-150.0</t>
  </si>
  <si>
    <t>Cable Joints - PILC to PILC</t>
  </si>
  <si>
    <t>Notes / continued</t>
  </si>
  <si>
    <r>
      <rPr>
        <b/>
        <sz val="8"/>
        <rFont val="Arial"/>
        <family val="2"/>
      </rPr>
      <t>* Note</t>
    </r>
    <r>
      <rPr>
        <sz val="8"/>
        <rFont val="Arial"/>
        <family val="2"/>
      </rPr>
      <t xml:space="preserve"> "Rate" includes material and mark-up</t>
    </r>
  </si>
  <si>
    <t>TOTAL CARRIED FORWARD TO NEXT PAGE</t>
  </si>
  <si>
    <t>TOTAL CARRIED FORWARD FROM PREVIOUS PAGE</t>
  </si>
  <si>
    <t>3.1.1</t>
  </si>
  <si>
    <t>3.1.3</t>
  </si>
  <si>
    <t>3.1.4</t>
  </si>
  <si>
    <t>3.1.5</t>
  </si>
  <si>
    <t>3.1.6</t>
  </si>
  <si>
    <t>3.2.1</t>
  </si>
  <si>
    <t>3.2.2</t>
  </si>
  <si>
    <t>3.2.3</t>
  </si>
  <si>
    <t>3.2.4</t>
  </si>
  <si>
    <t>3.2.5</t>
  </si>
  <si>
    <t>3.2.6</t>
  </si>
  <si>
    <t>3.2.7</t>
  </si>
  <si>
    <t>3.2.8</t>
  </si>
  <si>
    <t>3.2.9</t>
  </si>
  <si>
    <t>3.2.10</t>
  </si>
  <si>
    <t>3.2.11</t>
  </si>
  <si>
    <t>3.2.12</t>
  </si>
  <si>
    <t>3.2.13</t>
  </si>
  <si>
    <t>3.2.14</t>
  </si>
  <si>
    <t>3.2.15</t>
  </si>
  <si>
    <t>3.2.16</t>
  </si>
  <si>
    <t>3.2.17</t>
  </si>
  <si>
    <t>3.2.18</t>
  </si>
  <si>
    <t>3.2.19</t>
  </si>
  <si>
    <t>3.3.1</t>
  </si>
  <si>
    <t>3.3.2</t>
  </si>
  <si>
    <t>3.3.3</t>
  </si>
  <si>
    <t>3.3.4</t>
  </si>
  <si>
    <t>3.3.5</t>
  </si>
  <si>
    <t>3.3.6</t>
  </si>
  <si>
    <t>3.3.7</t>
  </si>
  <si>
    <t>3.3.8</t>
  </si>
  <si>
    <t>3.3.9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</si>
  <si>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</si>
  <si>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</si>
  <si>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</si>
  <si>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</si>
  <si>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</si>
  <si>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</si>
  <si>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</si>
  <si>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</si>
  <si>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</si>
  <si>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</si>
  <si>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</si>
  <si>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</si>
  <si>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</si>
  <si>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</si>
  <si>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</si>
  <si>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</si>
  <si>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</si>
  <si>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</si>
  <si>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</si>
  <si>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</si>
  <si>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</si>
  <si>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</si>
  <si>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</si>
  <si>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3.4.1</t>
  </si>
  <si>
    <t>3.4.2</t>
  </si>
  <si>
    <t>3.4.3</t>
  </si>
  <si>
    <t>3.4.4</t>
  </si>
  <si>
    <t>3.4.5</t>
  </si>
  <si>
    <t>3.4.6</t>
  </si>
  <si>
    <t>3.4.7</t>
  </si>
  <si>
    <t>3.4.8</t>
  </si>
  <si>
    <t>3.5.1</t>
  </si>
  <si>
    <t>3.5.2</t>
  </si>
  <si>
    <t>3.6.1</t>
  </si>
  <si>
    <t>3.6.2</t>
  </si>
  <si>
    <t>3.6.3</t>
  </si>
  <si>
    <t>3.6.4</t>
  </si>
  <si>
    <t>3.6.5</t>
  </si>
  <si>
    <t>3.6.6</t>
  </si>
  <si>
    <t>3.6.7</t>
  </si>
  <si>
    <t>3.6.8</t>
  </si>
  <si>
    <t>3.6.9</t>
  </si>
  <si>
    <t>3.6.10</t>
  </si>
  <si>
    <t>3.6.11</t>
  </si>
  <si>
    <t>3.6.12</t>
  </si>
  <si>
    <t>3.6.13</t>
  </si>
  <si>
    <t>3.7.1</t>
  </si>
  <si>
    <t>3.7.2</t>
  </si>
  <si>
    <t>34020-14-E-BOQ-001</t>
  </si>
  <si>
    <t>G. Fourie</t>
  </si>
  <si>
    <t>FN</t>
  </si>
  <si>
    <t>SABS – BACK-UP POWER INSTALLATION PROJECT @ RICHARDS BAY</t>
  </si>
  <si>
    <t>Back-up power installation project @ Richards Bay Campus</t>
  </si>
  <si>
    <t>FAT of Generator and AMF systems</t>
  </si>
  <si>
    <t>400V, 150KVA Free-Standing Diesel Generator. Fully automatic start - remote AMF in sound proof enclosure with 250Ltr self-bunded day tank</t>
  </si>
  <si>
    <t>N/A</t>
  </si>
  <si>
    <t xml:space="preserve">Construct generator concrete plinth - </t>
  </si>
  <si>
    <t>Earth Resistivity Tests at generator position</t>
  </si>
  <si>
    <t>Recommended Spares - Generator</t>
  </si>
  <si>
    <t>De-commission and remove components of existing installation</t>
  </si>
  <si>
    <t>3.6.14</t>
  </si>
  <si>
    <t>Remove existing paving for installation of earthing and reinstate paving to original condition.</t>
  </si>
  <si>
    <t>3.1.7</t>
  </si>
  <si>
    <t>Contractor to arrange with local municipality for switching off power to complete installation.</t>
  </si>
  <si>
    <t>Concrete plinth to level generator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</si>
</sst>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quot;* #,##0.00_-;\-&quot;R&quot;* #,##0.00_-;_-&quot;R&quot;* &quot;-&quot;??_-;_-@_-"/>
    <numFmt numFmtId="164" formatCode="&quot;R&quot;\ #,##0;&quot;R&quot;\ \-#,##0"/>
    <numFmt numFmtId="165" formatCode="_ &quot;R&quot;\ * #,##0.00_ ;_ &quot;R&quot;\ * \-#,##0.00_ ;_ &quot;R&quot;\ * &quot;-&quot;??_ ;_ @_ "/>
    <numFmt numFmtId="166" formatCode="_ * #,##0.00_ ;_ * \-#,##0.00_ ;_ * &quot;-&quot;??_ ;_ @_ "/>
    <numFmt numFmtId="167" formatCode="&quot;R&quot;\ #,##0.00"/>
    <numFmt numFmtId="168" formatCode="\ #,##0;[Red]\ \-#,##0"/>
    <numFmt numFmtId="169" formatCode="0;\(0\);"/>
    <numFmt numFmtId="170" formatCode="#,##0_ ;[Red]\-#,##0\ "/>
    <numFmt numFmtId="171" formatCode="0.000_)"/>
    <numFmt numFmtId="172" formatCode="_(* #,##0.00_);_(* \(#,##0.00\);_(* &quot;-&quot;??_);_(@_)"/>
    <numFmt numFmtId="173" formatCode="#,##0.0"/>
    <numFmt numFmtId="174" formatCode="#,##0.000"/>
    <numFmt numFmtId="175" formatCode="0.00_)"/>
    <numFmt numFmtId="176" formatCode="&quot;R&quot;\ #,##0.00;&quot;R&quot;\ \-#,##0.00"/>
    <numFmt numFmtId="177" formatCode="0.0"/>
  </numFmts>
  <fonts count="59">
    <font>
      <sz val="11"/>
      <color theme="1"/>
      <name val="Calibri"/>
      <family val="2"/>
      <scheme val="minor"/>
    </font>
    <font>
      <sz val="11"/>
      <color theme="1"/>
      <name val="Calibri"/>
      <family val="2"/>
      <scheme val="minor"/>
    </font>
    <font>
      <sz val="10"/>
      <name val="MS Sans Serif"/>
      <family val="2"/>
    </font>
    <font>
      <b/>
      <u/>
      <sz val="10"/>
      <name val="Vinkel Rg"/>
      <family val="2"/>
    </font>
    <font>
      <sz val="10"/>
      <name val="Vinkel Rg"/>
      <family val="2"/>
    </font>
    <font>
      <b/>
      <sz val="10"/>
      <name val="Vinkel Rg"/>
      <family val="2"/>
    </font>
    <font>
      <i/>
      <sz val="10"/>
      <name val="Vinkel Rg"/>
      <family val="2"/>
    </font>
    <font>
      <b/>
      <sz val="10"/>
      <color theme="3" tint="-0.499984740745262"/>
      <name val="Vinkel Rg"/>
      <family val="2"/>
    </font>
    <font>
      <b/>
      <sz val="5"/>
      <color theme="3" tint="-0.499984740745262"/>
      <name val="Vinkel Rg"/>
      <family val="2"/>
    </font>
    <font>
      <sz val="5"/>
      <name val="Vinkel Rg"/>
      <family val="2"/>
    </font>
    <font>
      <sz val="7"/>
      <name val="Vinkel Rg"/>
      <family val="2"/>
    </font>
    <font>
      <sz val="8"/>
      <name val="Vinkel Rg"/>
      <family val="2"/>
    </font>
    <font>
      <sz val="11"/>
      <color theme="1"/>
      <name val="Vinkel Rg"/>
      <family val="2"/>
    </font>
    <font>
      <sz val="11"/>
      <color theme="0"/>
      <name val="Vinkel Rg"/>
      <family val="2"/>
    </font>
    <font>
      <b/>
      <sz val="11"/>
      <color theme="1"/>
      <name val="Vinkel Rg"/>
      <family val="2"/>
    </font>
    <font>
      <sz val="10"/>
      <color rgb="FF000000"/>
      <name val="Vinkel Rg"/>
      <family val="2"/>
    </font>
    <font>
      <b/>
      <sz val="10"/>
      <color rgb="FF000000"/>
      <name val="Vinkel Rg"/>
      <family val="2"/>
    </font>
    <font>
      <b/>
      <sz val="11"/>
      <color rgb="FF000000"/>
      <name val="Vinkel Rg"/>
      <family val="2"/>
    </font>
    <font>
      <sz val="8"/>
      <color rgb="FF000000"/>
      <name val="Vinkel Rg"/>
      <family val="2"/>
    </font>
    <font>
      <sz val="10"/>
      <color theme="1"/>
      <name val="Vinkel Rg"/>
      <family val="2"/>
    </font>
    <font>
      <sz val="8"/>
      <color theme="1"/>
      <name val="Vinkel Rg"/>
      <family val="2"/>
    </font>
    <font>
      <sz val="14"/>
      <color theme="0"/>
      <name val="Vinkel Rg"/>
      <family val="2"/>
    </font>
    <font>
      <sz val="14"/>
      <color rgb="FF363636"/>
      <name val="Vinkel Rg"/>
      <family val="2"/>
    </font>
    <font>
      <b/>
      <u/>
      <sz val="5"/>
      <name val="Vinkel Rg"/>
      <family val="2"/>
    </font>
    <font>
      <b/>
      <sz val="5"/>
      <name val="Vinkel Rg"/>
      <family val="2"/>
    </font>
    <font>
      <sz val="10"/>
      <name val="Arial"/>
      <family val="2"/>
    </font>
    <font>
      <sz val="11"/>
      <name val="Tms Rmn"/>
    </font>
    <font>
      <sz val="10"/>
      <name val="Times New Roman"/>
      <family val="1"/>
    </font>
    <font>
      <b/>
      <sz val="18"/>
      <name val="Arial"/>
      <family val="2"/>
    </font>
    <font>
      <b/>
      <sz val="12"/>
      <name val="Arial"/>
      <family val="2"/>
    </font>
    <font>
      <b/>
      <i/>
      <sz val="16"/>
      <name val="Helv"/>
    </font>
    <font>
      <b/>
      <u/>
      <sz val="10"/>
      <name val="Times New Roman"/>
      <family val="1"/>
    </font>
    <font>
      <u/>
      <sz val="10"/>
      <name val="Times New Roman"/>
      <family val="1"/>
    </font>
    <font>
      <i/>
      <u/>
      <sz val="10"/>
      <name val="Times New Roman"/>
      <family val="1"/>
    </font>
    <font>
      <sz val="8"/>
      <color indexed="10"/>
      <name val="Arial Narrow"/>
      <family val="2"/>
    </font>
    <font>
      <sz val="12"/>
      <color theme="0"/>
      <name val="Vinkel Rg"/>
      <family val="2"/>
    </font>
    <font>
      <sz val="12"/>
      <name val="Vinkel Rg"/>
      <family val="2"/>
    </font>
    <font>
      <sz val="11"/>
      <name val="Vinkel Rg"/>
      <family val="2"/>
    </font>
    <font>
      <sz val="12"/>
      <color rgb="FFC00000"/>
      <name val="Vinkel Rg"/>
      <family val="2"/>
    </font>
    <font>
      <sz val="11"/>
      <color theme="3" tint="-0.249977111117893"/>
      <name val="Vinkel Rg"/>
      <family val="2"/>
    </font>
    <font>
      <sz val="10"/>
      <color theme="0"/>
      <name val="Vinkel Rg"/>
      <family val="2"/>
    </font>
    <font>
      <sz val="16"/>
      <color theme="0"/>
      <name val="Vinkel Rg"/>
      <family val="2"/>
    </font>
    <font>
      <i/>
      <sz val="8"/>
      <name val="Vinkel Rg"/>
      <family val="2"/>
    </font>
    <font>
      <sz val="8"/>
      <name val="Arial"/>
      <family val="2"/>
    </font>
    <font>
      <b/>
      <sz val="8"/>
      <name val="Arial"/>
      <family val="2"/>
    </font>
    <font>
      <sz val="10"/>
      <name val="Univers"/>
    </font>
    <font>
      <sz val="8"/>
      <color indexed="10"/>
      <name val="Arial"/>
      <family val="2"/>
    </font>
    <font>
      <b/>
      <u/>
      <sz val="8"/>
      <name val="Arial"/>
      <family val="2"/>
    </font>
    <font>
      <sz val="8"/>
      <color indexed="8"/>
      <name val="Arial"/>
      <family val="2"/>
    </font>
    <font>
      <u/>
      <sz val="8"/>
      <name val="Arial"/>
      <family val="2"/>
    </font>
    <font>
      <b/>
      <sz val="8"/>
      <name val="Univers"/>
      <family val="2"/>
    </font>
    <font>
      <sz val="11"/>
      <name val="Univers"/>
      <family val="2"/>
    </font>
    <font>
      <sz val="10"/>
      <name val="Univers"/>
      <family val="2"/>
    </font>
    <font>
      <sz val="8"/>
      <name val="Univers"/>
      <family val="2"/>
    </font>
    <font>
      <b/>
      <u/>
      <sz val="8"/>
      <name val="Univers"/>
      <family val="2"/>
    </font>
    <font>
      <b/>
      <sz val="11"/>
      <color theme="1"/>
      <name val="Calibri"/>
      <family val="2"/>
      <scheme val="minor"/>
    </font>
    <font>
      <b/>
      <sz val="8"/>
      <color theme="1"/>
      <name val="Arial"/>
      <family val="2"/>
    </font>
    <font>
      <sz val="8"/>
      <color theme="1"/>
      <name val="Arial"/>
      <family val="2"/>
    </font>
    <font>
      <b/>
      <sz val="12"/>
      <color theme="1"/>
      <name val="Calibri"/>
      <family val="2"/>
      <scheme val="minor"/>
    </font>
  </fonts>
  <fills count="11">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bgColor indexed="64"/>
      </patternFill>
    </fill>
    <fill>
      <patternFill patternType="solid">
        <fgColor theme="3" tint="0.79998168889431442"/>
        <bgColor indexed="64"/>
      </patternFill>
    </fill>
    <fill>
      <patternFill patternType="solid">
        <fgColor indexed="9"/>
        <bgColor indexed="64"/>
      </patternFill>
    </fill>
    <fill>
      <patternFill patternType="solid">
        <fgColor indexed="23"/>
        <bgColor indexed="64"/>
      </patternFill>
    </fill>
    <fill>
      <patternFill patternType="solid">
        <fgColor theme="0" tint="-0.249977111117893"/>
        <bgColor indexed="64"/>
      </patternFill>
    </fill>
  </fills>
  <borders count="67">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thick">
        <color indexed="64"/>
      </right>
      <top/>
      <bottom/>
      <diagonal/>
    </border>
    <border>
      <left style="thick">
        <color indexed="64"/>
      </left>
      <right/>
      <top/>
      <bottom/>
      <diagonal/>
    </border>
    <border>
      <left/>
      <right/>
      <top style="double">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rgb="FFB1BBCC"/>
      </right>
      <top style="thin">
        <color indexed="64"/>
      </top>
      <bottom/>
      <diagonal/>
    </border>
    <border>
      <left style="thin">
        <color rgb="FFB1BBCC"/>
      </left>
      <right style="thin">
        <color rgb="FFB1BBCC"/>
      </right>
      <top style="thin">
        <color indexed="64"/>
      </top>
      <bottom/>
      <diagonal/>
    </border>
    <border>
      <left style="thin">
        <color rgb="FFB1BBCC"/>
      </left>
      <right style="thin">
        <color indexed="64"/>
      </right>
      <top style="thin">
        <color indexed="64"/>
      </top>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double">
        <color indexed="64"/>
      </left>
      <right style="medium">
        <color indexed="64"/>
      </right>
      <top/>
      <bottom style="medium">
        <color indexed="64"/>
      </bottom>
      <diagonal/>
    </border>
    <border>
      <left style="double">
        <color indexed="64"/>
      </left>
      <right/>
      <top/>
      <bottom/>
      <diagonal/>
    </border>
    <border>
      <left style="double">
        <color indexed="64"/>
      </left>
      <right style="double">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double">
        <color indexed="64"/>
      </right>
      <top style="medium">
        <color indexed="64"/>
      </top>
      <bottom/>
      <diagonal/>
    </border>
    <border>
      <left/>
      <right style="double">
        <color indexed="64"/>
      </right>
      <top/>
      <bottom/>
      <diagonal/>
    </border>
    <border>
      <left style="double">
        <color indexed="64"/>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s>
  <cellStyleXfs count="42">
    <xf numFmtId="0" fontId="0" fillId="0" borderId="0"/>
    <xf numFmtId="166" fontId="1" fillId="0" borderId="0" applyFont="0" applyFill="0" applyBorder="0" applyAlignment="0" applyProtection="0"/>
    <xf numFmtId="9" fontId="1" fillId="0" borderId="0" applyFont="0" applyFill="0" applyBorder="0" applyAlignment="0" applyProtection="0"/>
    <xf numFmtId="0" fontId="2" fillId="0" borderId="0"/>
    <xf numFmtId="40" fontId="2" fillId="0" borderId="0" applyFont="0" applyFill="0" applyBorder="0" applyAlignment="0" applyProtection="0"/>
    <xf numFmtId="0" fontId="25" fillId="0" borderId="0"/>
    <xf numFmtId="166" fontId="25" fillId="0" borderId="0" applyFont="0" applyFill="0" applyBorder="0" applyAlignment="0" applyProtection="0"/>
    <xf numFmtId="171" fontId="26" fillId="0" borderId="0"/>
    <xf numFmtId="171" fontId="26" fillId="0" borderId="0"/>
    <xf numFmtId="171" fontId="26" fillId="0" borderId="0"/>
    <xf numFmtId="171" fontId="26" fillId="0" borderId="0"/>
    <xf numFmtId="171" fontId="26" fillId="0" borderId="0"/>
    <xf numFmtId="171" fontId="26" fillId="0" borderId="0"/>
    <xf numFmtId="171" fontId="26" fillId="0" borderId="0"/>
    <xf numFmtId="171" fontId="26" fillId="0" borderId="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3" fontId="25" fillId="0" borderId="0" applyFont="0" applyFill="0" applyBorder="0" applyAlignment="0" applyProtection="0"/>
    <xf numFmtId="173" fontId="25" fillId="0" borderId="35" applyProtection="0"/>
    <xf numFmtId="4" fontId="27" fillId="0" borderId="35" applyProtection="0"/>
    <xf numFmtId="174" fontId="25" fillId="0" borderId="35" applyProtection="0"/>
    <xf numFmtId="165" fontId="25" fillId="0" borderId="0" applyFont="0" applyFill="0" applyBorder="0" applyAlignment="0" applyProtection="0"/>
    <xf numFmtId="164" fontId="25" fillId="0" borderId="0" applyFont="0" applyFill="0" applyBorder="0" applyAlignment="0" applyProtection="0"/>
    <xf numFmtId="14" fontId="25" fillId="0" borderId="0" applyFont="0" applyFill="0" applyBorder="0" applyAlignment="0" applyProtection="0"/>
    <xf numFmtId="2" fontId="25" fillId="0" borderId="0" applyFon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7" fillId="0" borderId="0" applyNumberFormat="0" applyFont="0" applyFill="0" applyBorder="0" applyAlignment="0" applyProtection="0">
      <protection locked="0"/>
    </xf>
    <xf numFmtId="0" fontId="29" fillId="0" borderId="0" applyProtection="0"/>
    <xf numFmtId="175" fontId="30" fillId="0" borderId="0"/>
    <xf numFmtId="0" fontId="25" fillId="0" borderId="0"/>
    <xf numFmtId="0" fontId="25" fillId="0" borderId="0"/>
    <xf numFmtId="0" fontId="25" fillId="0" borderId="0"/>
    <xf numFmtId="2" fontId="25" fillId="0" borderId="0"/>
    <xf numFmtId="0" fontId="31" fillId="0" borderId="0"/>
    <xf numFmtId="0" fontId="32" fillId="0" borderId="0"/>
    <xf numFmtId="0" fontId="33" fillId="0" borderId="36"/>
    <xf numFmtId="9" fontId="25" fillId="0" borderId="0" applyFont="0" applyFill="0" applyBorder="0" applyAlignment="0" applyProtection="0"/>
    <xf numFmtId="0" fontId="25" fillId="0" borderId="37" applyNumberFormat="0" applyFont="0" applyFill="0" applyAlignment="0" applyProtection="0"/>
    <xf numFmtId="0" fontId="34" fillId="0" borderId="0"/>
    <xf numFmtId="44" fontId="1" fillId="0" borderId="0" applyFont="0" applyFill="0" applyBorder="0" applyAlignment="0" applyProtection="0"/>
  </cellStyleXfs>
  <cellXfs count="369">
    <xf numFmtId="0" fontId="0" fillId="0" borderId="0" xfId="0"/>
    <xf numFmtId="0" fontId="3" fillId="3" borderId="0" xfId="3" applyFont="1" applyFill="1"/>
    <xf numFmtId="0" fontId="4" fillId="3" borderId="0" xfId="3" applyFont="1" applyFill="1" applyAlignment="1">
      <alignment vertical="center"/>
    </xf>
    <xf numFmtId="0" fontId="4" fillId="3" borderId="0" xfId="3" applyFont="1" applyFill="1"/>
    <xf numFmtId="0" fontId="4" fillId="3" borderId="0" xfId="3" applyFont="1" applyFill="1" applyAlignment="1">
      <alignment horizontal="right"/>
    </xf>
    <xf numFmtId="0" fontId="4" fillId="0" borderId="0" xfId="3" applyFont="1"/>
    <xf numFmtId="0" fontId="3" fillId="0" borderId="0" xfId="3" applyFont="1" applyAlignment="1">
      <alignment vertical="center"/>
    </xf>
    <xf numFmtId="0" fontId="4" fillId="0" borderId="0" xfId="3" applyFont="1" applyAlignment="1">
      <alignment vertical="center"/>
    </xf>
    <xf numFmtId="0" fontId="4" fillId="0" borderId="5" xfId="3" applyFont="1" applyBorder="1"/>
    <xf numFmtId="0" fontId="3" fillId="0" borderId="6" xfId="3" applyFont="1" applyBorder="1" applyAlignment="1">
      <alignment vertical="center"/>
    </xf>
    <xf numFmtId="0" fontId="3" fillId="0" borderId="6" xfId="3" applyFont="1" applyBorder="1" applyAlignment="1">
      <alignment horizontal="left" vertical="center"/>
    </xf>
    <xf numFmtId="0" fontId="4" fillId="0" borderId="7" xfId="3" applyFont="1" applyBorder="1"/>
    <xf numFmtId="0" fontId="4" fillId="0" borderId="5" xfId="3" applyFont="1" applyBorder="1" applyAlignment="1">
      <alignment vertical="center"/>
    </xf>
    <xf numFmtId="0" fontId="4" fillId="0" borderId="6" xfId="3" applyFont="1" applyBorder="1" applyAlignment="1">
      <alignment horizontal="right"/>
    </xf>
    <xf numFmtId="0" fontId="4" fillId="0" borderId="6" xfId="3" applyFont="1" applyBorder="1"/>
    <xf numFmtId="0" fontId="4" fillId="0" borderId="8" xfId="3" applyFont="1" applyBorder="1"/>
    <xf numFmtId="0" fontId="4" fillId="0" borderId="4" xfId="3" applyFont="1" applyBorder="1"/>
    <xf numFmtId="0" fontId="4" fillId="0" borderId="8" xfId="3" applyFont="1" applyBorder="1" applyAlignment="1">
      <alignment vertical="center"/>
    </xf>
    <xf numFmtId="0" fontId="4" fillId="0" borderId="0" xfId="3" applyFont="1" applyAlignment="1">
      <alignment horizontal="right"/>
    </xf>
    <xf numFmtId="0" fontId="3" fillId="0" borderId="0" xfId="3" applyFont="1"/>
    <xf numFmtId="0" fontId="4" fillId="0" borderId="10" xfId="3" applyFont="1" applyBorder="1"/>
    <xf numFmtId="0" fontId="4" fillId="0" borderId="11" xfId="3" applyFont="1" applyBorder="1"/>
    <xf numFmtId="0" fontId="4" fillId="0" borderId="9" xfId="3" quotePrefix="1" applyFont="1" applyBorder="1" applyAlignment="1">
      <alignment vertical="center"/>
    </xf>
    <xf numFmtId="0" fontId="4" fillId="0" borderId="0" xfId="3" quotePrefix="1" applyFont="1" applyAlignment="1">
      <alignment vertical="center"/>
    </xf>
    <xf numFmtId="0" fontId="5" fillId="0" borderId="0" xfId="3" applyFont="1" applyAlignment="1">
      <alignment vertical="center"/>
    </xf>
    <xf numFmtId="0" fontId="4" fillId="0" borderId="0" xfId="3" quotePrefix="1" applyFont="1"/>
    <xf numFmtId="0" fontId="4" fillId="0" borderId="0" xfId="3" applyFont="1" applyAlignment="1">
      <alignment horizontal="left"/>
    </xf>
    <xf numFmtId="0" fontId="4" fillId="0" borderId="6" xfId="3" applyFont="1" applyBorder="1" applyAlignment="1">
      <alignment vertical="center"/>
    </xf>
    <xf numFmtId="0" fontId="5" fillId="0" borderId="7" xfId="3" applyFont="1" applyBorder="1" applyAlignment="1">
      <alignment horizontal="right" vertical="center"/>
    </xf>
    <xf numFmtId="0" fontId="4" fillId="0" borderId="10" xfId="3" quotePrefix="1" applyFont="1" applyBorder="1"/>
    <xf numFmtId="0" fontId="4" fillId="0" borderId="6" xfId="3" applyFont="1" applyBorder="1" applyAlignment="1">
      <alignment horizontal="left" vertical="center"/>
    </xf>
    <xf numFmtId="0" fontId="7" fillId="0" borderId="6" xfId="3" applyFont="1" applyBorder="1" applyAlignment="1">
      <alignment horizontal="center" vertical="center"/>
    </xf>
    <xf numFmtId="167" fontId="4" fillId="0" borderId="6" xfId="4" applyNumberFormat="1" applyFont="1" applyBorder="1" applyAlignment="1">
      <alignment horizontal="right" vertical="center"/>
    </xf>
    <xf numFmtId="0" fontId="8" fillId="0" borderId="0" xfId="3" applyFont="1" applyAlignment="1">
      <alignment horizontal="left" vertical="center"/>
    </xf>
    <xf numFmtId="0" fontId="8" fillId="0" borderId="0" xfId="3" applyFont="1" applyAlignment="1">
      <alignment horizontal="center" vertical="center"/>
    </xf>
    <xf numFmtId="167" fontId="9" fillId="0" borderId="0" xfId="4" applyNumberFormat="1" applyFont="1" applyAlignment="1">
      <alignment horizontal="right" vertical="center"/>
    </xf>
    <xf numFmtId="0" fontId="9" fillId="0" borderId="0" xfId="3" applyFont="1"/>
    <xf numFmtId="4" fontId="9" fillId="0" borderId="0" xfId="3" applyNumberFormat="1" applyFont="1"/>
    <xf numFmtId="0" fontId="4" fillId="0" borderId="0" xfId="3" applyFont="1" applyAlignment="1">
      <alignment horizontal="left" vertical="center"/>
    </xf>
    <xf numFmtId="0" fontId="7" fillId="0" borderId="0" xfId="3" applyFont="1" applyAlignment="1">
      <alignment horizontal="center" vertical="center"/>
    </xf>
    <xf numFmtId="167" fontId="4" fillId="0" borderId="0" xfId="4" applyNumberFormat="1" applyFont="1" applyAlignment="1">
      <alignment horizontal="right" vertical="center"/>
    </xf>
    <xf numFmtId="0" fontId="9" fillId="0" borderId="0" xfId="3" applyFont="1" applyAlignment="1">
      <alignment horizontal="left" vertical="center"/>
    </xf>
    <xf numFmtId="0" fontId="4" fillId="5" borderId="12" xfId="3" applyFont="1" applyFill="1" applyBorder="1" applyAlignment="1">
      <alignment horizontal="left" vertical="center"/>
    </xf>
    <xf numFmtId="0" fontId="7" fillId="5" borderId="12" xfId="3" applyFont="1" applyFill="1" applyBorder="1" applyAlignment="1">
      <alignment horizontal="center" vertical="center"/>
    </xf>
    <xf numFmtId="167" fontId="5" fillId="5" borderId="12" xfId="4" applyNumberFormat="1" applyFont="1" applyFill="1" applyBorder="1" applyAlignment="1">
      <alignment horizontal="right" vertical="center"/>
    </xf>
    <xf numFmtId="0" fontId="5" fillId="0" borderId="0" xfId="3" applyFont="1"/>
    <xf numFmtId="40" fontId="5" fillId="0" borderId="0" xfId="4" applyFont="1"/>
    <xf numFmtId="0" fontId="6" fillId="0" borderId="0" xfId="3" applyFont="1" applyAlignment="1">
      <alignment horizontal="right" vertical="center"/>
    </xf>
    <xf numFmtId="40" fontId="5" fillId="0" borderId="0" xfId="4" applyFont="1" applyBorder="1" applyAlignment="1">
      <alignment vertical="center"/>
    </xf>
    <xf numFmtId="15" fontId="4" fillId="0" borderId="0" xfId="3" applyNumberFormat="1" applyFont="1" applyAlignment="1">
      <alignment vertical="center"/>
    </xf>
    <xf numFmtId="0" fontId="12" fillId="0" borderId="0" xfId="0" applyFont="1"/>
    <xf numFmtId="0" fontId="14" fillId="0" borderId="0" xfId="0" applyFont="1"/>
    <xf numFmtId="0" fontId="11" fillId="0" borderId="0" xfId="3" applyFont="1" applyAlignment="1">
      <alignment horizontal="left" vertical="center"/>
    </xf>
    <xf numFmtId="0" fontId="5" fillId="0" borderId="5" xfId="3" applyFont="1" applyBorder="1" applyAlignment="1">
      <alignment vertical="center"/>
    </xf>
    <xf numFmtId="1" fontId="4" fillId="0" borderId="0" xfId="3" applyNumberFormat="1" applyFont="1" applyAlignment="1">
      <alignment vertical="center"/>
    </xf>
    <xf numFmtId="0" fontId="23" fillId="0" borderId="0" xfId="3" applyFont="1" applyAlignment="1">
      <alignment vertical="center"/>
    </xf>
    <xf numFmtId="0" fontId="9" fillId="0" borderId="0" xfId="3" applyFont="1" applyAlignment="1">
      <alignment vertical="center"/>
    </xf>
    <xf numFmtId="0" fontId="9" fillId="0" borderId="0" xfId="3" applyFont="1" applyAlignment="1">
      <alignment horizontal="right"/>
    </xf>
    <xf numFmtId="0" fontId="4" fillId="3" borderId="13" xfId="3" applyFont="1" applyFill="1" applyBorder="1" applyAlignment="1">
      <alignment vertical="center"/>
    </xf>
    <xf numFmtId="0" fontId="4" fillId="3" borderId="13" xfId="3" applyFont="1" applyFill="1" applyBorder="1"/>
    <xf numFmtId="0" fontId="24" fillId="0" borderId="8" xfId="3" applyFont="1" applyBorder="1" applyAlignment="1">
      <alignment vertical="center"/>
    </xf>
    <xf numFmtId="0" fontId="24" fillId="0" borderId="4" xfId="3" applyFont="1" applyBorder="1" applyAlignment="1">
      <alignment horizontal="right" vertical="center"/>
    </xf>
    <xf numFmtId="0" fontId="4" fillId="0" borderId="8" xfId="3" applyFont="1" applyBorder="1" applyAlignment="1">
      <alignment horizontal="center" vertical="center"/>
    </xf>
    <xf numFmtId="0" fontId="4" fillId="0" borderId="0" xfId="5" applyFont="1"/>
    <xf numFmtId="0" fontId="9" fillId="3" borderId="15" xfId="5" applyFont="1" applyFill="1" applyBorder="1"/>
    <xf numFmtId="0" fontId="9" fillId="3" borderId="0" xfId="5" applyFont="1" applyFill="1"/>
    <xf numFmtId="0" fontId="9" fillId="3" borderId="16" xfId="5" applyFont="1" applyFill="1" applyBorder="1"/>
    <xf numFmtId="0" fontId="9" fillId="0" borderId="0" xfId="5" applyFont="1"/>
    <xf numFmtId="0" fontId="4" fillId="3" borderId="15" xfId="5" applyFont="1" applyFill="1" applyBorder="1"/>
    <xf numFmtId="166" fontId="36" fillId="0" borderId="27" xfId="6" applyFont="1" applyFill="1" applyBorder="1" applyAlignment="1">
      <alignment vertical="center" wrapText="1"/>
    </xf>
    <xf numFmtId="166" fontId="36" fillId="0" borderId="24" xfId="6" applyFont="1" applyFill="1" applyBorder="1" applyAlignment="1">
      <alignment vertical="center"/>
    </xf>
    <xf numFmtId="166" fontId="36" fillId="0" borderId="25" xfId="6" applyFont="1" applyFill="1" applyBorder="1" applyAlignment="1">
      <alignment vertical="center"/>
    </xf>
    <xf numFmtId="0" fontId="4" fillId="0" borderId="27" xfId="5" applyFont="1" applyBorder="1"/>
    <xf numFmtId="0" fontId="4" fillId="3" borderId="0" xfId="5" applyFont="1" applyFill="1"/>
    <xf numFmtId="0" fontId="4" fillId="3" borderId="16" xfId="5" applyFont="1" applyFill="1" applyBorder="1"/>
    <xf numFmtId="165" fontId="36" fillId="0" borderId="17" xfId="6" applyNumberFormat="1" applyFont="1" applyFill="1" applyBorder="1" applyAlignment="1">
      <alignment vertical="center" wrapText="1"/>
    </xf>
    <xf numFmtId="166" fontId="36" fillId="0" borderId="28" xfId="6" applyFont="1" applyFill="1" applyBorder="1" applyAlignment="1">
      <alignment vertical="center"/>
    </xf>
    <xf numFmtId="166" fontId="36" fillId="0" borderId="1" xfId="6" applyFont="1" applyFill="1" applyBorder="1" applyAlignment="1">
      <alignment vertical="center"/>
    </xf>
    <xf numFmtId="0" fontId="4" fillId="0" borderId="17" xfId="5" applyFont="1" applyBorder="1"/>
    <xf numFmtId="0" fontId="36" fillId="0" borderId="28" xfId="5" applyFont="1" applyBorder="1" applyAlignment="1">
      <alignment vertical="center" wrapText="1"/>
    </xf>
    <xf numFmtId="0" fontId="36" fillId="0" borderId="1" xfId="5" applyFont="1" applyBorder="1" applyAlignment="1">
      <alignment vertical="center" wrapText="1"/>
    </xf>
    <xf numFmtId="0" fontId="36" fillId="0" borderId="28" xfId="5" applyFont="1" applyBorder="1" applyAlignment="1">
      <alignment horizontal="right" vertical="center" wrapText="1"/>
    </xf>
    <xf numFmtId="0" fontId="36" fillId="0" borderId="1" xfId="5" applyFont="1" applyBorder="1" applyAlignment="1">
      <alignment horizontal="right" vertical="center" wrapText="1"/>
    </xf>
    <xf numFmtId="166" fontId="36" fillId="0" borderId="30" xfId="6" applyFont="1" applyFill="1" applyBorder="1" applyAlignment="1">
      <alignment vertical="center"/>
    </xf>
    <xf numFmtId="166" fontId="36" fillId="0" borderId="12" xfId="6" applyFont="1" applyFill="1" applyBorder="1" applyAlignment="1">
      <alignment vertical="center"/>
    </xf>
    <xf numFmtId="0" fontId="4" fillId="0" borderId="20" xfId="5" applyFont="1" applyBorder="1"/>
    <xf numFmtId="0" fontId="4" fillId="3" borderId="0" xfId="5" applyFont="1" applyFill="1" applyAlignment="1">
      <alignment horizontal="center" wrapText="1"/>
    </xf>
    <xf numFmtId="168" fontId="4" fillId="3" borderId="0" xfId="5" applyNumberFormat="1" applyFont="1" applyFill="1" applyAlignment="1">
      <alignment horizontal="center" vertical="center" wrapText="1"/>
    </xf>
    <xf numFmtId="169" fontId="4" fillId="3" borderId="14" xfId="5" applyNumberFormat="1" applyFont="1" applyFill="1" applyBorder="1" applyAlignment="1">
      <alignment horizontal="center" vertical="center" wrapText="1"/>
    </xf>
    <xf numFmtId="15" fontId="37" fillId="3" borderId="31" xfId="5" applyNumberFormat="1" applyFont="1" applyFill="1" applyBorder="1" applyAlignment="1">
      <alignment vertical="center"/>
    </xf>
    <xf numFmtId="1" fontId="37" fillId="3" borderId="32" xfId="5" applyNumberFormat="1" applyFont="1" applyFill="1" applyBorder="1" applyAlignment="1">
      <alignment horizontal="center" vertical="center"/>
    </xf>
    <xf numFmtId="167" fontId="37" fillId="3" borderId="32" xfId="5" quotePrefix="1" applyNumberFormat="1" applyFont="1" applyFill="1" applyBorder="1" applyAlignment="1">
      <alignment vertical="center"/>
    </xf>
    <xf numFmtId="167" fontId="38" fillId="3" borderId="32" xfId="5" quotePrefix="1" applyNumberFormat="1" applyFont="1" applyFill="1" applyBorder="1" applyAlignment="1">
      <alignment horizontal="right" vertical="center"/>
    </xf>
    <xf numFmtId="167" fontId="38" fillId="3" borderId="24" xfId="5" quotePrefix="1" applyNumberFormat="1" applyFont="1" applyFill="1" applyBorder="1" applyAlignment="1">
      <alignment horizontal="right" vertical="center"/>
    </xf>
    <xf numFmtId="167" fontId="36" fillId="3" borderId="33" xfId="5" quotePrefix="1" applyNumberFormat="1" applyFont="1" applyFill="1" applyBorder="1" applyAlignment="1">
      <alignment horizontal="right" vertical="center"/>
    </xf>
    <xf numFmtId="169" fontId="37" fillId="3" borderId="31" xfId="5" applyNumberFormat="1" applyFont="1" applyFill="1" applyBorder="1" applyAlignment="1">
      <alignment horizontal="center" vertical="center"/>
    </xf>
    <xf numFmtId="167" fontId="37" fillId="3" borderId="31" xfId="5" quotePrefix="1" applyNumberFormat="1" applyFont="1" applyFill="1" applyBorder="1" applyAlignment="1">
      <alignment vertical="center"/>
    </xf>
    <xf numFmtId="167" fontId="38" fillId="3" borderId="31" xfId="5" quotePrefix="1" applyNumberFormat="1" applyFont="1" applyFill="1" applyBorder="1" applyAlignment="1">
      <alignment horizontal="right" vertical="center"/>
    </xf>
    <xf numFmtId="167" fontId="38" fillId="3" borderId="28" xfId="5" quotePrefix="1" applyNumberFormat="1" applyFont="1" applyFill="1" applyBorder="1" applyAlignment="1">
      <alignment horizontal="right" vertical="center"/>
    </xf>
    <xf numFmtId="167" fontId="36" fillId="3" borderId="34" xfId="5" quotePrefix="1" applyNumberFormat="1" applyFont="1" applyFill="1" applyBorder="1" applyAlignment="1">
      <alignment horizontal="right" vertical="center"/>
    </xf>
    <xf numFmtId="4" fontId="4" fillId="3" borderId="0" xfId="5" applyNumberFormat="1" applyFont="1" applyFill="1"/>
    <xf numFmtId="0" fontId="4" fillId="3" borderId="18" xfId="5" applyFont="1" applyFill="1" applyBorder="1"/>
    <xf numFmtId="15" fontId="4" fillId="3" borderId="19" xfId="5" applyNumberFormat="1" applyFont="1" applyFill="1" applyBorder="1" applyAlignment="1">
      <alignment vertical="center"/>
    </xf>
    <xf numFmtId="169" fontId="36" fillId="3" borderId="19" xfId="5" applyNumberFormat="1" applyFont="1" applyFill="1" applyBorder="1" applyAlignment="1">
      <alignment horizontal="center" vertical="center"/>
    </xf>
    <xf numFmtId="167" fontId="36" fillId="3" borderId="19" xfId="5" quotePrefix="1" applyNumberFormat="1" applyFont="1" applyFill="1" applyBorder="1" applyAlignment="1">
      <alignment vertical="center"/>
    </xf>
    <xf numFmtId="167" fontId="39" fillId="7" borderId="19" xfId="5" applyNumberFormat="1" applyFont="1" applyFill="1" applyBorder="1" applyAlignment="1">
      <alignment horizontal="center" vertical="center"/>
    </xf>
    <xf numFmtId="167" fontId="36" fillId="3" borderId="20" xfId="5" quotePrefix="1" applyNumberFormat="1" applyFont="1" applyFill="1" applyBorder="1" applyAlignment="1">
      <alignment horizontal="right" vertical="center"/>
    </xf>
    <xf numFmtId="0" fontId="4" fillId="3" borderId="19" xfId="5" applyFont="1" applyFill="1" applyBorder="1"/>
    <xf numFmtId="0" fontId="4" fillId="3" borderId="20" xfId="5" applyFont="1" applyFill="1" applyBorder="1"/>
    <xf numFmtId="170" fontId="4" fillId="0" borderId="0" xfId="5" applyNumberFormat="1" applyFont="1"/>
    <xf numFmtId="170" fontId="40" fillId="0" borderId="0" xfId="5" applyNumberFormat="1" applyFont="1"/>
    <xf numFmtId="165" fontId="35" fillId="6" borderId="20" xfId="6" applyNumberFormat="1" applyFont="1" applyFill="1" applyBorder="1" applyAlignment="1">
      <alignment vertical="center"/>
    </xf>
    <xf numFmtId="0" fontId="13" fillId="6" borderId="39" xfId="0" applyFont="1" applyFill="1" applyBorder="1" applyAlignment="1">
      <alignment horizontal="center" vertical="center" wrapText="1"/>
    </xf>
    <xf numFmtId="0" fontId="13" fillId="6" borderId="40" xfId="0" applyFont="1" applyFill="1" applyBorder="1" applyAlignment="1">
      <alignment vertical="center" wrapText="1"/>
    </xf>
    <xf numFmtId="0" fontId="13" fillId="6" borderId="40" xfId="0" applyFont="1" applyFill="1" applyBorder="1" applyAlignment="1">
      <alignment horizontal="center" vertical="center" wrapText="1"/>
    </xf>
    <xf numFmtId="0" fontId="13" fillId="6" borderId="40" xfId="0" applyFont="1" applyFill="1" applyBorder="1" applyAlignment="1">
      <alignment horizontal="right" vertical="center" wrapText="1"/>
    </xf>
    <xf numFmtId="0" fontId="13" fillId="6" borderId="41" xfId="0" applyFont="1" applyFill="1" applyBorder="1" applyAlignment="1">
      <alignment horizontal="right" vertical="center" wrapText="1"/>
    </xf>
    <xf numFmtId="0" fontId="16" fillId="5" borderId="38" xfId="0" applyFont="1" applyFill="1" applyBorder="1" applyAlignment="1">
      <alignment vertical="center" wrapText="1"/>
    </xf>
    <xf numFmtId="0" fontId="16" fillId="5" borderId="38" xfId="0" applyFont="1" applyFill="1" applyBorder="1" applyAlignment="1">
      <alignment horizontal="right" vertical="center" wrapText="1"/>
    </xf>
    <xf numFmtId="0" fontId="16" fillId="3" borderId="38" xfId="0" applyFont="1" applyFill="1" applyBorder="1" applyAlignment="1">
      <alignment vertical="center" wrapText="1"/>
    </xf>
    <xf numFmtId="0" fontId="16" fillId="3" borderId="38" xfId="0" applyFont="1" applyFill="1" applyBorder="1" applyAlignment="1">
      <alignment horizontal="right" vertical="center" wrapText="1"/>
    </xf>
    <xf numFmtId="166" fontId="16" fillId="3" borderId="38" xfId="1" applyFont="1" applyFill="1" applyBorder="1" applyAlignment="1">
      <alignment horizontal="right" vertical="center"/>
    </xf>
    <xf numFmtId="0" fontId="15" fillId="4" borderId="38" xfId="0" applyFont="1" applyFill="1" applyBorder="1" applyAlignment="1">
      <alignment horizontal="left" vertical="center" wrapText="1"/>
    </xf>
    <xf numFmtId="0" fontId="18" fillId="4" borderId="38" xfId="0" applyFont="1" applyFill="1" applyBorder="1" applyAlignment="1">
      <alignment horizontal="right" vertical="center" wrapText="1"/>
    </xf>
    <xf numFmtId="17" fontId="15" fillId="4" borderId="38" xfId="0" applyNumberFormat="1" applyFont="1" applyFill="1" applyBorder="1" applyAlignment="1">
      <alignment horizontal="right" vertical="center" wrapText="1"/>
    </xf>
    <xf numFmtId="166" fontId="15" fillId="4" borderId="38" xfId="1" applyFont="1" applyFill="1" applyBorder="1" applyAlignment="1">
      <alignment horizontal="right" vertical="center"/>
    </xf>
    <xf numFmtId="10" fontId="16" fillId="3" borderId="38" xfId="2" applyNumberFormat="1" applyFont="1" applyFill="1" applyBorder="1" applyAlignment="1">
      <alignment horizontal="right" vertical="center" wrapText="1"/>
    </xf>
    <xf numFmtId="166" fontId="16" fillId="3" borderId="38" xfId="2" applyNumberFormat="1" applyFont="1" applyFill="1" applyBorder="1" applyAlignment="1">
      <alignment horizontal="right" vertical="center"/>
    </xf>
    <xf numFmtId="0" fontId="19" fillId="0" borderId="38" xfId="0" applyFont="1" applyBorder="1" applyAlignment="1">
      <alignment horizontal="left" vertical="center"/>
    </xf>
    <xf numFmtId="0" fontId="20" fillId="0" borderId="38" xfId="0" applyFont="1" applyBorder="1" applyAlignment="1">
      <alignment horizontal="right" vertical="center"/>
    </xf>
    <xf numFmtId="17" fontId="19" fillId="0" borderId="38" xfId="0" applyNumberFormat="1" applyFont="1" applyBorder="1" applyAlignment="1">
      <alignment horizontal="right" vertical="center"/>
    </xf>
    <xf numFmtId="166" fontId="19" fillId="0" borderId="38" xfId="1" applyFont="1" applyFill="1" applyBorder="1" applyAlignment="1">
      <alignment horizontal="right" vertical="center"/>
    </xf>
    <xf numFmtId="0" fontId="15" fillId="0" borderId="38" xfId="0" applyFont="1" applyBorder="1" applyAlignment="1">
      <alignment vertical="center" wrapText="1"/>
    </xf>
    <xf numFmtId="166" fontId="15" fillId="0" borderId="38" xfId="1" applyFont="1" applyFill="1" applyBorder="1" applyAlignment="1">
      <alignment horizontal="right" vertical="center"/>
    </xf>
    <xf numFmtId="0" fontId="18" fillId="0" borderId="38" xfId="0" applyFont="1" applyBorder="1" applyAlignment="1">
      <alignment horizontal="right" vertical="center" wrapText="1"/>
    </xf>
    <xf numFmtId="0" fontId="15" fillId="2" borderId="38" xfId="0" applyFont="1" applyFill="1" applyBorder="1" applyAlignment="1">
      <alignment vertical="center" wrapText="1"/>
    </xf>
    <xf numFmtId="0" fontId="18" fillId="2" borderId="38" xfId="0" applyFont="1" applyFill="1" applyBorder="1" applyAlignment="1">
      <alignment horizontal="right" vertical="center" wrapText="1"/>
    </xf>
    <xf numFmtId="17" fontId="15" fillId="2" borderId="38" xfId="0" applyNumberFormat="1" applyFont="1" applyFill="1" applyBorder="1" applyAlignment="1">
      <alignment horizontal="right" vertical="center" wrapText="1"/>
    </xf>
    <xf numFmtId="166" fontId="15" fillId="2" borderId="38" xfId="1" applyFont="1" applyFill="1" applyBorder="1" applyAlignment="1">
      <alignment horizontal="right" vertical="center"/>
    </xf>
    <xf numFmtId="0" fontId="15" fillId="5" borderId="42" xfId="0" applyFont="1" applyFill="1" applyBorder="1" applyAlignment="1">
      <alignment horizontal="left" vertical="center" wrapText="1" indent="2"/>
    </xf>
    <xf numFmtId="166" fontId="17" fillId="5" borderId="43" xfId="0" applyNumberFormat="1" applyFont="1" applyFill="1" applyBorder="1" applyAlignment="1">
      <alignment horizontal="right" vertical="center"/>
    </xf>
    <xf numFmtId="0" fontId="16" fillId="3" borderId="42" xfId="0" applyFont="1" applyFill="1" applyBorder="1" applyAlignment="1">
      <alignment horizontal="left" vertical="center" wrapText="1" indent="2"/>
    </xf>
    <xf numFmtId="166" fontId="16" fillId="3" borderId="43" xfId="1" applyFont="1" applyFill="1" applyBorder="1" applyAlignment="1">
      <alignment horizontal="right" vertical="center"/>
    </xf>
    <xf numFmtId="0" fontId="15" fillId="4" borderId="42" xfId="0" applyFont="1" applyFill="1" applyBorder="1" applyAlignment="1">
      <alignment horizontal="left" vertical="center" wrapText="1" indent="2"/>
    </xf>
    <xf numFmtId="166" fontId="15" fillId="4" borderId="43" xfId="1" applyFont="1" applyFill="1" applyBorder="1" applyAlignment="1">
      <alignment horizontal="right" vertical="center"/>
    </xf>
    <xf numFmtId="0" fontId="15" fillId="0" borderId="42" xfId="0" applyFont="1" applyBorder="1" applyAlignment="1">
      <alignment horizontal="left" vertical="center" wrapText="1" indent="2"/>
    </xf>
    <xf numFmtId="166" fontId="19" fillId="0" borderId="43" xfId="1" applyFont="1" applyFill="1" applyBorder="1" applyAlignment="1">
      <alignment horizontal="right" vertical="center"/>
    </xf>
    <xf numFmtId="0" fontId="15" fillId="2" borderId="42" xfId="0" applyFont="1" applyFill="1" applyBorder="1" applyAlignment="1">
      <alignment horizontal="left" vertical="center" wrapText="1" indent="2"/>
    </xf>
    <xf numFmtId="166" fontId="15" fillId="2" borderId="43" xfId="1" applyFont="1" applyFill="1" applyBorder="1" applyAlignment="1">
      <alignment horizontal="right" vertical="center"/>
    </xf>
    <xf numFmtId="0" fontId="5" fillId="0" borderId="0" xfId="3" quotePrefix="1" applyFont="1"/>
    <xf numFmtId="0" fontId="42" fillId="0" borderId="0" xfId="3" applyFont="1" applyAlignment="1">
      <alignment vertical="center"/>
    </xf>
    <xf numFmtId="0" fontId="9" fillId="0" borderId="9" xfId="3" applyFont="1" applyBorder="1"/>
    <xf numFmtId="0" fontId="9" fillId="0" borderId="10" xfId="3" applyFont="1" applyBorder="1"/>
    <xf numFmtId="0" fontId="9" fillId="0" borderId="11" xfId="3" applyFont="1" applyBorder="1"/>
    <xf numFmtId="0" fontId="25" fillId="0" borderId="0" xfId="0" applyFont="1"/>
    <xf numFmtId="0" fontId="0" fillId="0" borderId="13" xfId="0" applyBorder="1"/>
    <xf numFmtId="14" fontId="0" fillId="0" borderId="13" xfId="0" applyNumberFormat="1" applyBorder="1"/>
    <xf numFmtId="0" fontId="0" fillId="0" borderId="13" xfId="0" applyBorder="1" applyAlignment="1">
      <alignment horizontal="left"/>
    </xf>
    <xf numFmtId="14" fontId="0" fillId="0" borderId="13" xfId="0" applyNumberFormat="1" applyBorder="1" applyAlignment="1">
      <alignment horizontal="left"/>
    </xf>
    <xf numFmtId="0" fontId="43" fillId="0" borderId="0" xfId="0" applyFont="1" applyAlignment="1">
      <alignment vertical="center"/>
    </xf>
    <xf numFmtId="0" fontId="44" fillId="0" borderId="0" xfId="0" applyFont="1" applyAlignment="1">
      <alignment vertical="center"/>
    </xf>
    <xf numFmtId="167" fontId="43" fillId="0" borderId="0" xfId="0" applyNumberFormat="1" applyFont="1" applyAlignment="1">
      <alignment vertical="center"/>
    </xf>
    <xf numFmtId="0" fontId="45" fillId="0" borderId="0" xfId="1" applyNumberFormat="1" applyFont="1" applyBorder="1" applyAlignment="1">
      <alignment vertical="center"/>
    </xf>
    <xf numFmtId="0" fontId="44" fillId="0" borderId="0" xfId="0" applyFont="1" applyAlignment="1">
      <alignment horizontal="left" vertical="center"/>
    </xf>
    <xf numFmtId="0" fontId="43" fillId="0" borderId="0" xfId="0" applyFont="1" applyAlignment="1">
      <alignment vertical="top"/>
    </xf>
    <xf numFmtId="167" fontId="43" fillId="0" borderId="0" xfId="0" applyNumberFormat="1" applyFont="1" applyAlignment="1">
      <alignment vertical="top"/>
    </xf>
    <xf numFmtId="0" fontId="45" fillId="0" borderId="0" xfId="1" applyNumberFormat="1" applyFont="1" applyBorder="1"/>
    <xf numFmtId="0" fontId="43" fillId="0" borderId="49" xfId="1" applyNumberFormat="1" applyFont="1" applyBorder="1" applyAlignment="1">
      <alignment horizontal="center" vertical="top" wrapText="1"/>
    </xf>
    <xf numFmtId="49" fontId="43" fillId="0" borderId="15" xfId="1" applyNumberFormat="1" applyFont="1" applyBorder="1" applyAlignment="1">
      <alignment horizontal="left" vertical="top" wrapText="1"/>
    </xf>
    <xf numFmtId="0" fontId="43" fillId="0" borderId="44" xfId="1" applyNumberFormat="1" applyFont="1" applyBorder="1" applyAlignment="1">
      <alignment horizontal="center" vertical="top" wrapText="1"/>
    </xf>
    <xf numFmtId="167" fontId="43" fillId="0" borderId="0" xfId="1" applyNumberFormat="1" applyFont="1" applyBorder="1" applyAlignment="1">
      <alignment vertical="top"/>
    </xf>
    <xf numFmtId="167" fontId="43" fillId="0" borderId="52" xfId="1" applyNumberFormat="1" applyFont="1" applyBorder="1" applyAlignment="1">
      <alignment vertical="top"/>
    </xf>
    <xf numFmtId="0" fontId="43" fillId="0" borderId="44" xfId="1" applyNumberFormat="1" applyFont="1" applyBorder="1" applyAlignment="1">
      <alignment horizontal="left" vertical="top" wrapText="1"/>
    </xf>
    <xf numFmtId="0" fontId="43" fillId="8" borderId="53" xfId="0" applyFont="1" applyFill="1" applyBorder="1" applyAlignment="1">
      <alignment horizontal="center" vertical="top"/>
    </xf>
    <xf numFmtId="0" fontId="43" fillId="8" borderId="54" xfId="0" applyFont="1" applyFill="1" applyBorder="1" applyAlignment="1">
      <alignment vertical="top"/>
    </xf>
    <xf numFmtId="0" fontId="43" fillId="8" borderId="50" xfId="0" applyFont="1" applyFill="1" applyBorder="1" applyAlignment="1">
      <alignment horizontal="center" vertical="top"/>
    </xf>
    <xf numFmtId="0" fontId="43" fillId="8" borderId="50" xfId="0" applyFont="1" applyFill="1" applyBorder="1" applyAlignment="1">
      <alignment vertical="top"/>
    </xf>
    <xf numFmtId="172" fontId="43" fillId="8" borderId="51" xfId="0" applyNumberFormat="1" applyFont="1" applyFill="1" applyBorder="1" applyAlignment="1">
      <alignment vertical="top"/>
    </xf>
    <xf numFmtId="0" fontId="43" fillId="8" borderId="55" xfId="0" applyFont="1" applyFill="1" applyBorder="1" applyAlignment="1">
      <alignment horizontal="center" vertical="top"/>
    </xf>
    <xf numFmtId="0" fontId="43" fillId="8" borderId="0" xfId="0" applyFont="1" applyFill="1" applyAlignment="1">
      <alignment horizontal="center" vertical="top"/>
    </xf>
    <xf numFmtId="172" fontId="43" fillId="8" borderId="52" xfId="0" applyNumberFormat="1" applyFont="1" applyFill="1" applyBorder="1" applyAlignment="1">
      <alignment vertical="top"/>
    </xf>
    <xf numFmtId="0" fontId="43" fillId="8" borderId="56" xfId="0" applyFont="1" applyFill="1" applyBorder="1" applyAlignment="1">
      <alignment horizontal="center" vertical="top"/>
    </xf>
    <xf numFmtId="172" fontId="43" fillId="8" borderId="58" xfId="0" applyNumberFormat="1" applyFont="1" applyFill="1" applyBorder="1" applyAlignment="1">
      <alignment vertical="top"/>
    </xf>
    <xf numFmtId="0" fontId="48" fillId="8" borderId="53" xfId="0" applyFont="1" applyFill="1" applyBorder="1" applyAlignment="1">
      <alignment vertical="top"/>
    </xf>
    <xf numFmtId="0" fontId="43" fillId="8" borderId="49" xfId="0" applyFont="1" applyFill="1" applyBorder="1" applyAlignment="1">
      <alignment vertical="top"/>
    </xf>
    <xf numFmtId="0" fontId="43" fillId="8" borderId="49" xfId="0" applyFont="1" applyFill="1" applyBorder="1" applyAlignment="1">
      <alignment horizontal="center"/>
    </xf>
    <xf numFmtId="0" fontId="43" fillId="8" borderId="54" xfId="0" applyFont="1" applyFill="1" applyBorder="1" applyAlignment="1">
      <alignment horizontal="center"/>
    </xf>
    <xf numFmtId="167" fontId="43" fillId="8" borderId="51" xfId="0" applyNumberFormat="1" applyFont="1" applyFill="1" applyBorder="1" applyAlignment="1">
      <alignment vertical="top"/>
    </xf>
    <xf numFmtId="0" fontId="48" fillId="8" borderId="55" xfId="0" applyFont="1" applyFill="1" applyBorder="1" applyAlignment="1">
      <alignment horizontal="left"/>
    </xf>
    <xf numFmtId="0" fontId="47" fillId="8" borderId="44" xfId="0" applyFont="1" applyFill="1" applyBorder="1" applyAlignment="1">
      <alignment vertical="top"/>
    </xf>
    <xf numFmtId="0" fontId="43" fillId="8" borderId="44" xfId="0" applyFont="1" applyFill="1" applyBorder="1" applyAlignment="1">
      <alignment horizontal="center"/>
    </xf>
    <xf numFmtId="0" fontId="43" fillId="8" borderId="8" xfId="0" applyFont="1" applyFill="1" applyBorder="1" applyAlignment="1">
      <alignment horizontal="center"/>
    </xf>
    <xf numFmtId="167" fontId="43" fillId="8" borderId="52" xfId="0" applyNumberFormat="1" applyFont="1" applyFill="1" applyBorder="1" applyAlignment="1">
      <alignment vertical="top"/>
    </xf>
    <xf numFmtId="0" fontId="46" fillId="8" borderId="55" xfId="0" applyFont="1" applyFill="1" applyBorder="1" applyAlignment="1">
      <alignment horizontal="left"/>
    </xf>
    <xf numFmtId="0" fontId="43" fillId="8" borderId="44" xfId="0" applyFont="1" applyFill="1" applyBorder="1" applyAlignment="1">
      <alignment vertical="top"/>
    </xf>
    <xf numFmtId="0" fontId="43" fillId="8" borderId="55" xfId="0" applyFont="1" applyFill="1" applyBorder="1" applyAlignment="1">
      <alignment horizontal="left"/>
    </xf>
    <xf numFmtId="0" fontId="49" fillId="8" borderId="44" xfId="0" applyFont="1" applyFill="1" applyBorder="1" applyAlignment="1">
      <alignment vertical="top"/>
    </xf>
    <xf numFmtId="166" fontId="45" fillId="0" borderId="0" xfId="1" applyFont="1" applyBorder="1"/>
    <xf numFmtId="0" fontId="48" fillId="8" borderId="55" xfId="0" quotePrefix="1" applyFont="1" applyFill="1" applyBorder="1" applyAlignment="1">
      <alignment horizontal="left"/>
    </xf>
    <xf numFmtId="49" fontId="45" fillId="0" borderId="59" xfId="1" applyNumberFormat="1" applyFont="1" applyBorder="1" applyAlignment="1">
      <alignment horizontal="center" vertical="top" wrapText="1"/>
    </xf>
    <xf numFmtId="0" fontId="45" fillId="0" borderId="44" xfId="1" applyNumberFormat="1" applyFont="1" applyBorder="1" applyAlignment="1">
      <alignment horizontal="left" vertical="top" wrapText="1"/>
    </xf>
    <xf numFmtId="0" fontId="45" fillId="0" borderId="44" xfId="1" applyNumberFormat="1" applyFont="1" applyBorder="1" applyAlignment="1">
      <alignment horizontal="center" vertical="top" wrapText="1"/>
    </xf>
    <xf numFmtId="1" fontId="45" fillId="0" borderId="44" xfId="1" applyNumberFormat="1" applyFont="1" applyBorder="1" applyAlignment="1">
      <alignment horizontal="center" vertical="top" wrapText="1"/>
    </xf>
    <xf numFmtId="167" fontId="45" fillId="0" borderId="0" xfId="1" applyNumberFormat="1" applyFont="1" applyBorder="1" applyAlignment="1">
      <alignment vertical="top"/>
    </xf>
    <xf numFmtId="167" fontId="45" fillId="0" borderId="60" xfId="1" applyNumberFormat="1" applyFont="1" applyBorder="1" applyAlignment="1">
      <alignment vertical="top"/>
    </xf>
    <xf numFmtId="0" fontId="43" fillId="9" borderId="45" xfId="0" applyFont="1" applyFill="1" applyBorder="1" applyAlignment="1">
      <alignment horizontal="center" wrapText="1"/>
    </xf>
    <xf numFmtId="0" fontId="43" fillId="9" borderId="47" xfId="0" applyFont="1" applyFill="1" applyBorder="1" applyAlignment="1">
      <alignment horizontal="center" vertical="center"/>
    </xf>
    <xf numFmtId="0" fontId="51" fillId="0" borderId="0" xfId="1" applyNumberFormat="1" applyFont="1" applyBorder="1"/>
    <xf numFmtId="167" fontId="43" fillId="0" borderId="50" xfId="1" applyNumberFormat="1" applyFont="1" applyBorder="1" applyAlignment="1">
      <alignment horizontal="center" vertical="center"/>
    </xf>
    <xf numFmtId="167" fontId="43" fillId="0" borderId="51" xfId="1" applyNumberFormat="1" applyFont="1" applyBorder="1" applyAlignment="1">
      <alignment horizontal="center" vertical="center"/>
    </xf>
    <xf numFmtId="167" fontId="43" fillId="0" borderId="0" xfId="1" applyNumberFormat="1" applyFont="1" applyBorder="1" applyAlignment="1">
      <alignment horizontal="center" vertical="center"/>
    </xf>
    <xf numFmtId="167" fontId="43" fillId="0" borderId="52" xfId="1" applyNumberFormat="1" applyFont="1" applyBorder="1" applyAlignment="1">
      <alignment horizontal="center" vertical="center"/>
    </xf>
    <xf numFmtId="0" fontId="52" fillId="0" borderId="0" xfId="1" applyNumberFormat="1" applyFont="1" applyBorder="1"/>
    <xf numFmtId="167" fontId="43" fillId="8" borderId="8" xfId="0" applyNumberFormat="1" applyFont="1" applyFill="1" applyBorder="1" applyAlignment="1">
      <alignment horizontal="center"/>
    </xf>
    <xf numFmtId="0" fontId="43" fillId="8" borderId="8" xfId="0" applyFont="1" applyFill="1" applyBorder="1" applyAlignment="1">
      <alignment vertical="top"/>
    </xf>
    <xf numFmtId="0" fontId="43" fillId="8" borderId="53" xfId="0" applyFont="1" applyFill="1" applyBorder="1" applyAlignment="1">
      <alignment vertical="top"/>
    </xf>
    <xf numFmtId="0" fontId="43" fillId="8" borderId="55" xfId="0" applyFont="1" applyFill="1" applyBorder="1" applyAlignment="1">
      <alignment vertical="top"/>
    </xf>
    <xf numFmtId="0" fontId="43" fillId="8" borderId="0" xfId="0" applyFont="1" applyFill="1" applyAlignment="1">
      <alignment vertical="top"/>
    </xf>
    <xf numFmtId="0" fontId="43" fillId="8" borderId="56" xfId="0" applyFont="1" applyFill="1" applyBorder="1" applyAlignment="1">
      <alignment vertical="top"/>
    </xf>
    <xf numFmtId="49" fontId="53" fillId="0" borderId="48" xfId="1" applyNumberFormat="1" applyFont="1" applyBorder="1" applyAlignment="1">
      <alignment horizontal="center" vertical="top" wrapText="1"/>
    </xf>
    <xf numFmtId="167" fontId="53" fillId="0" borderId="51" xfId="1" applyNumberFormat="1" applyFont="1" applyBorder="1" applyAlignment="1">
      <alignment vertical="top"/>
    </xf>
    <xf numFmtId="49" fontId="43" fillId="0" borderId="15" xfId="0" applyNumberFormat="1" applyFont="1" applyBorder="1" applyAlignment="1">
      <alignment horizontal="center" vertical="top"/>
    </xf>
    <xf numFmtId="167" fontId="43" fillId="0" borderId="52" xfId="41" applyNumberFormat="1" applyFont="1" applyFill="1" applyBorder="1" applyAlignment="1">
      <alignment horizontal="center" vertical="top"/>
    </xf>
    <xf numFmtId="167" fontId="43" fillId="0" borderId="65" xfId="41" applyNumberFormat="1" applyFont="1" applyFill="1" applyBorder="1" applyAlignment="1">
      <alignment horizontal="center" vertical="top"/>
    </xf>
    <xf numFmtId="0" fontId="43" fillId="0" borderId="8" xfId="0" applyFont="1" applyBorder="1" applyAlignment="1">
      <alignment horizontal="left" vertical="top" wrapText="1"/>
    </xf>
    <xf numFmtId="0" fontId="43" fillId="0" borderId="64" xfId="0" applyFont="1" applyBorder="1" applyAlignment="1">
      <alignment horizontal="left" vertical="top" wrapText="1"/>
    </xf>
    <xf numFmtId="0" fontId="50" fillId="0" borderId="8" xfId="1" applyNumberFormat="1" applyFont="1" applyBorder="1" applyAlignment="1">
      <alignment horizontal="left" vertical="center" wrapText="1"/>
    </xf>
    <xf numFmtId="0" fontId="50" fillId="0" borderId="0" xfId="1" applyNumberFormat="1" applyFont="1" applyBorder="1" applyAlignment="1">
      <alignment horizontal="left" vertical="center" wrapText="1"/>
    </xf>
    <xf numFmtId="0" fontId="43" fillId="8" borderId="57" xfId="0" applyFont="1" applyFill="1" applyBorder="1"/>
    <xf numFmtId="0" fontId="43" fillId="8" borderId="19" xfId="0" applyFont="1" applyFill="1" applyBorder="1"/>
    <xf numFmtId="0" fontId="45" fillId="0" borderId="0" xfId="1" applyNumberFormat="1" applyFont="1" applyBorder="1" applyAlignment="1">
      <alignment horizontal="left" vertical="top" wrapText="1"/>
    </xf>
    <xf numFmtId="0" fontId="43" fillId="8" borderId="55" xfId="0" applyFont="1" applyFill="1" applyBorder="1" applyAlignment="1">
      <alignment horizontal="left" vertical="top"/>
    </xf>
    <xf numFmtId="0" fontId="43" fillId="8" borderId="44" xfId="0" applyFont="1" applyFill="1" applyBorder="1" applyAlignment="1">
      <alignment horizontal="center" vertical="top"/>
    </xf>
    <xf numFmtId="167" fontId="43" fillId="8" borderId="8" xfId="0" applyNumberFormat="1" applyFont="1" applyFill="1" applyBorder="1" applyAlignment="1">
      <alignment horizontal="center" vertical="top"/>
    </xf>
    <xf numFmtId="0" fontId="0" fillId="0" borderId="0" xfId="0" applyAlignment="1">
      <alignment vertical="top"/>
    </xf>
    <xf numFmtId="0" fontId="43" fillId="8" borderId="44" xfId="0" applyFont="1" applyFill="1" applyBorder="1" applyAlignment="1">
      <alignment vertical="top" wrapText="1"/>
    </xf>
    <xf numFmtId="0" fontId="43" fillId="0" borderId="0" xfId="0" applyFont="1" applyAlignment="1">
      <alignment horizontal="left" vertical="center"/>
    </xf>
    <xf numFmtId="0" fontId="55" fillId="0" borderId="13" xfId="0" applyFont="1" applyBorder="1"/>
    <xf numFmtId="0" fontId="0" fillId="0" borderId="0" xfId="0" applyAlignment="1">
      <alignment wrapText="1"/>
    </xf>
    <xf numFmtId="0" fontId="55" fillId="0" borderId="0" xfId="0" applyFont="1" applyAlignment="1">
      <alignment wrapText="1"/>
    </xf>
    <xf numFmtId="166" fontId="45" fillId="0" borderId="44" xfId="1" applyFont="1" applyBorder="1"/>
    <xf numFmtId="0" fontId="43" fillId="10" borderId="45" xfId="0" applyFont="1" applyFill="1" applyBorder="1" applyAlignment="1">
      <alignment horizontal="center" wrapText="1"/>
    </xf>
    <xf numFmtId="0" fontId="43" fillId="10" borderId="46" xfId="0" applyFont="1" applyFill="1" applyBorder="1" applyAlignment="1">
      <alignment horizontal="center" vertical="center"/>
    </xf>
    <xf numFmtId="167" fontId="43" fillId="10" borderId="47" xfId="0" applyNumberFormat="1" applyFont="1" applyFill="1" applyBorder="1" applyAlignment="1">
      <alignment horizontal="center" vertical="center"/>
    </xf>
    <xf numFmtId="172" fontId="43" fillId="10" borderId="47" xfId="0" applyNumberFormat="1" applyFont="1" applyFill="1" applyBorder="1" applyAlignment="1">
      <alignment horizontal="center" vertical="center"/>
    </xf>
    <xf numFmtId="0" fontId="43" fillId="10" borderId="47" xfId="0" applyFont="1" applyFill="1" applyBorder="1" applyAlignment="1">
      <alignment horizontal="center" vertical="center"/>
    </xf>
    <xf numFmtId="3" fontId="43" fillId="0" borderId="0" xfId="0" applyNumberFormat="1" applyFont="1" applyAlignment="1">
      <alignment vertical="center"/>
    </xf>
    <xf numFmtId="0" fontId="56" fillId="0" borderId="0" xfId="0" applyFont="1" applyAlignment="1" applyProtection="1">
      <alignment wrapText="1"/>
      <protection locked="0"/>
    </xf>
    <xf numFmtId="167" fontId="57" fillId="0" borderId="0" xfId="1" applyNumberFormat="1" applyFont="1" applyBorder="1" applyAlignment="1">
      <alignment horizontal="center" vertical="center"/>
    </xf>
    <xf numFmtId="167" fontId="57" fillId="0" borderId="52" xfId="1" applyNumberFormat="1" applyFont="1" applyBorder="1" applyAlignment="1">
      <alignment horizontal="center" vertical="center"/>
    </xf>
    <xf numFmtId="0" fontId="57" fillId="0" borderId="0" xfId="1" applyNumberFormat="1" applyFont="1" applyBorder="1"/>
    <xf numFmtId="0" fontId="57" fillId="0" borderId="0" xfId="0" applyFont="1" applyAlignment="1" applyProtection="1">
      <alignment vertical="center" wrapText="1"/>
      <protection locked="0"/>
    </xf>
    <xf numFmtId="3" fontId="57" fillId="0" borderId="0" xfId="0" applyNumberFormat="1" applyFont="1" applyAlignment="1" applyProtection="1">
      <alignment horizontal="center" vertical="center"/>
      <protection locked="0"/>
    </xf>
    <xf numFmtId="0" fontId="57" fillId="0" borderId="0" xfId="0" applyFont="1" applyAlignment="1" applyProtection="1">
      <alignment wrapText="1"/>
      <protection locked="0"/>
    </xf>
    <xf numFmtId="177" fontId="56" fillId="0" borderId="0" xfId="0" applyNumberFormat="1" applyFont="1" applyAlignment="1">
      <alignment horizontal="left" vertical="top"/>
    </xf>
    <xf numFmtId="177" fontId="57" fillId="0" borderId="0" xfId="0" applyNumberFormat="1" applyFont="1" applyAlignment="1">
      <alignment horizontal="left" vertical="top"/>
    </xf>
    <xf numFmtId="167" fontId="57" fillId="0" borderId="0" xfId="1" applyNumberFormat="1" applyFont="1" applyFill="1" applyBorder="1" applyAlignment="1">
      <alignment horizontal="center" vertical="center"/>
    </xf>
    <xf numFmtId="0" fontId="57" fillId="0" borderId="0" xfId="1" applyNumberFormat="1" applyFont="1" applyFill="1" applyBorder="1"/>
    <xf numFmtId="0" fontId="57" fillId="0" borderId="0" xfId="1" applyNumberFormat="1" applyFont="1" applyBorder="1" applyAlignment="1">
      <alignment vertical="center"/>
    </xf>
    <xf numFmtId="0" fontId="57" fillId="0" borderId="0" xfId="0" applyFont="1" applyProtection="1">
      <protection locked="0"/>
    </xf>
    <xf numFmtId="0" fontId="57" fillId="0" borderId="0" xfId="0" applyFont="1" applyAlignment="1" applyProtection="1">
      <alignment horizontal="left" vertical="top" wrapText="1"/>
      <protection locked="0"/>
    </xf>
    <xf numFmtId="3" fontId="43" fillId="10" borderId="62" xfId="0" applyNumberFormat="1" applyFont="1" applyFill="1" applyBorder="1" applyAlignment="1">
      <alignment horizontal="center" vertical="center"/>
    </xf>
    <xf numFmtId="166" fontId="43" fillId="0" borderId="66" xfId="1" applyFont="1" applyBorder="1" applyAlignment="1">
      <alignment horizontal="center" wrapText="1"/>
    </xf>
    <xf numFmtId="0" fontId="43" fillId="10" borderId="61" xfId="0" applyFont="1" applyFill="1" applyBorder="1" applyAlignment="1">
      <alignment horizontal="center" vertical="center"/>
    </xf>
    <xf numFmtId="0" fontId="43" fillId="0" borderId="50" xfId="1" applyNumberFormat="1" applyFont="1" applyBorder="1" applyAlignment="1">
      <alignment horizontal="left" vertical="top" wrapText="1"/>
    </xf>
    <xf numFmtId="0" fontId="44" fillId="0" borderId="0" xfId="1" applyNumberFormat="1" applyFont="1" applyBorder="1" applyAlignment="1">
      <alignment horizontal="left" vertical="top" wrapText="1"/>
    </xf>
    <xf numFmtId="0" fontId="43" fillId="0" borderId="0" xfId="1" applyNumberFormat="1" applyFont="1" applyBorder="1" applyAlignment="1">
      <alignment horizontal="left" vertical="top" wrapText="1"/>
    </xf>
    <xf numFmtId="0" fontId="57" fillId="0" borderId="44" xfId="0" applyFont="1" applyBorder="1" applyAlignment="1" applyProtection="1">
      <alignment horizontal="center"/>
      <protection locked="0"/>
    </xf>
    <xf numFmtId="0" fontId="57" fillId="0" borderId="44" xfId="0" applyFont="1" applyBorder="1" applyAlignment="1" applyProtection="1">
      <alignment horizontal="center" vertical="center"/>
      <protection locked="0"/>
    </xf>
    <xf numFmtId="0" fontId="43" fillId="10" borderId="22" xfId="0" applyFont="1" applyFill="1" applyBorder="1" applyAlignment="1">
      <alignment horizontal="center" vertical="center" wrapText="1"/>
    </xf>
    <xf numFmtId="176" fontId="43" fillId="0" borderId="64" xfId="41" applyNumberFormat="1" applyFont="1" applyFill="1" applyBorder="1" applyAlignment="1">
      <alignment horizontal="center" vertical="center"/>
    </xf>
    <xf numFmtId="0" fontId="43" fillId="10" borderId="46" xfId="0" applyFont="1" applyFill="1" applyBorder="1" applyAlignment="1">
      <alignment horizontal="center" vertical="center" wrapText="1"/>
    </xf>
    <xf numFmtId="1" fontId="57" fillId="0" borderId="44" xfId="1" applyNumberFormat="1" applyFont="1" applyBorder="1" applyAlignment="1">
      <alignment horizontal="center" vertical="center" wrapText="1"/>
    </xf>
    <xf numFmtId="1" fontId="57" fillId="0" borderId="44" xfId="0" applyNumberFormat="1" applyFont="1" applyBorder="1" applyAlignment="1">
      <alignment horizontal="center" vertical="center"/>
    </xf>
    <xf numFmtId="0" fontId="58" fillId="0" borderId="0" xfId="0" applyFont="1" applyAlignment="1">
      <alignment wrapText="1"/>
    </xf>
    <xf numFmtId="0" fontId="57" fillId="0" borderId="46" xfId="0" applyFont="1" applyBorder="1" applyAlignment="1" applyProtection="1">
      <alignment horizontal="center"/>
      <protection locked="0"/>
    </xf>
    <xf numFmtId="167" fontId="57" fillId="0" borderId="22" xfId="1" applyNumberFormat="1" applyFont="1" applyBorder="1" applyAlignment="1">
      <alignment horizontal="center" vertical="center"/>
    </xf>
    <xf numFmtId="167" fontId="57" fillId="0" borderId="14" xfId="1" applyNumberFormat="1" applyFont="1" applyBorder="1" applyAlignment="1">
      <alignment horizontal="center" vertical="center"/>
    </xf>
    <xf numFmtId="0" fontId="56" fillId="0" borderId="22" xfId="0" applyFont="1" applyBorder="1" applyAlignment="1" applyProtection="1">
      <alignment vertical="center" wrapText="1"/>
      <protection locked="0"/>
    </xf>
    <xf numFmtId="0" fontId="56" fillId="0" borderId="0" xfId="0" applyFont="1" applyAlignment="1" applyProtection="1">
      <alignment vertical="center" wrapText="1"/>
      <protection locked="0"/>
    </xf>
    <xf numFmtId="167" fontId="57" fillId="0" borderId="16" xfId="1" applyNumberFormat="1" applyFont="1" applyBorder="1" applyAlignment="1">
      <alignment horizontal="center" vertical="center"/>
    </xf>
    <xf numFmtId="0" fontId="43" fillId="10" borderId="46" xfId="0" applyFont="1" applyFill="1" applyBorder="1" applyAlignment="1">
      <alignment horizontal="center" wrapText="1"/>
    </xf>
    <xf numFmtId="0" fontId="57" fillId="0" borderId="44" xfId="0" applyFont="1" applyBorder="1" applyAlignment="1" applyProtection="1">
      <alignment horizontal="left"/>
      <protection locked="0"/>
    </xf>
    <xf numFmtId="0" fontId="43" fillId="8" borderId="49" xfId="0" applyFont="1" applyFill="1" applyBorder="1" applyAlignment="1">
      <alignment horizontal="center" vertical="top"/>
    </xf>
    <xf numFmtId="0" fontId="43" fillId="8" borderId="66" xfId="0" applyFont="1" applyFill="1" applyBorder="1" applyAlignment="1">
      <alignment horizontal="center" vertical="top"/>
    </xf>
    <xf numFmtId="49" fontId="43" fillId="0" borderId="49" xfId="1" applyNumberFormat="1" applyFont="1" applyBorder="1" applyAlignment="1">
      <alignment horizontal="left" vertical="top" wrapText="1"/>
    </xf>
    <xf numFmtId="49" fontId="43" fillId="0" borderId="44" xfId="1" applyNumberFormat="1" applyFont="1" applyBorder="1" applyAlignment="1">
      <alignment horizontal="left" vertical="top" wrapText="1"/>
    </xf>
    <xf numFmtId="0" fontId="57" fillId="0" borderId="44" xfId="0" applyFont="1" applyBorder="1" applyAlignment="1" applyProtection="1">
      <alignment horizontal="left" vertical="center"/>
      <protection locked="0"/>
    </xf>
    <xf numFmtId="0" fontId="57" fillId="0" borderId="46" xfId="0" applyFont="1" applyBorder="1" applyAlignment="1" applyProtection="1">
      <alignment horizontal="left"/>
      <protection locked="0"/>
    </xf>
    <xf numFmtId="49" fontId="44" fillId="0" borderId="44" xfId="0" applyNumberFormat="1" applyFont="1" applyBorder="1" applyAlignment="1">
      <alignment horizontal="left" vertical="top"/>
    </xf>
    <xf numFmtId="177" fontId="57" fillId="0" borderId="0" xfId="0" applyNumberFormat="1" applyFont="1" applyAlignment="1">
      <alignment horizontal="left" vertical="center"/>
    </xf>
    <xf numFmtId="3" fontId="57" fillId="0" borderId="44" xfId="1" applyNumberFormat="1" applyFont="1" applyBorder="1" applyAlignment="1">
      <alignment horizontal="center" vertical="center"/>
    </xf>
    <xf numFmtId="177" fontId="56" fillId="0" borderId="0" xfId="0" applyNumberFormat="1" applyFont="1" applyAlignment="1">
      <alignment horizontal="left" vertical="center"/>
    </xf>
    <xf numFmtId="0" fontId="57" fillId="0" borderId="44" xfId="0" applyFont="1" applyBorder="1" applyAlignment="1">
      <alignment horizontal="center" vertical="center" wrapText="1"/>
    </xf>
    <xf numFmtId="172" fontId="43" fillId="8" borderId="51" xfId="0" applyNumberFormat="1" applyFont="1" applyFill="1" applyBorder="1" applyAlignment="1">
      <alignment vertical="center"/>
    </xf>
    <xf numFmtId="172" fontId="43" fillId="8" borderId="52" xfId="0" applyNumberFormat="1" applyFont="1" applyFill="1" applyBorder="1" applyAlignment="1">
      <alignment vertical="center"/>
    </xf>
    <xf numFmtId="172" fontId="43" fillId="8" borderId="58" xfId="0" applyNumberFormat="1" applyFont="1" applyFill="1" applyBorder="1" applyAlignment="1">
      <alignment vertical="center"/>
    </xf>
    <xf numFmtId="3" fontId="46" fillId="0" borderId="50" xfId="1" applyNumberFormat="1" applyFont="1" applyBorder="1" applyAlignment="1">
      <alignment horizontal="center" vertical="center" wrapText="1"/>
    </xf>
    <xf numFmtId="1" fontId="46" fillId="0" borderId="49" xfId="1" applyNumberFormat="1" applyFont="1" applyBorder="1" applyAlignment="1">
      <alignment horizontal="center" vertical="center" wrapText="1"/>
    </xf>
    <xf numFmtId="3" fontId="46" fillId="0" borderId="0" xfId="1" applyNumberFormat="1" applyFont="1" applyBorder="1" applyAlignment="1">
      <alignment horizontal="center" vertical="center" wrapText="1"/>
    </xf>
    <xf numFmtId="1" fontId="46" fillId="0" borderId="44" xfId="1" applyNumberFormat="1" applyFont="1" applyBorder="1" applyAlignment="1">
      <alignment horizontal="center" vertical="center" wrapText="1"/>
    </xf>
    <xf numFmtId="0" fontId="57" fillId="0" borderId="44" xfId="0" applyFont="1" applyBorder="1" applyAlignment="1">
      <alignment horizontal="center" vertical="center"/>
    </xf>
    <xf numFmtId="3" fontId="57" fillId="0" borderId="22" xfId="0" applyNumberFormat="1" applyFont="1" applyBorder="1" applyAlignment="1" applyProtection="1">
      <alignment horizontal="center" vertical="center"/>
      <protection locked="0"/>
    </xf>
    <xf numFmtId="0" fontId="57" fillId="0" borderId="46" xfId="0" applyFont="1" applyBorder="1" applyAlignment="1">
      <alignment horizontal="center" vertical="center"/>
    </xf>
    <xf numFmtId="0" fontId="57" fillId="0" borderId="44" xfId="0" applyFont="1" applyBorder="1" applyAlignment="1">
      <alignment vertical="center" wrapText="1"/>
    </xf>
    <xf numFmtId="3" fontId="43" fillId="0" borderId="0" xfId="0" applyNumberFormat="1" applyFont="1" applyAlignment="1">
      <alignment horizontal="center" vertical="center"/>
    </xf>
    <xf numFmtId="1" fontId="43" fillId="0" borderId="66" xfId="0" applyNumberFormat="1" applyFont="1" applyBorder="1" applyAlignment="1">
      <alignment horizontal="center" vertical="center"/>
    </xf>
    <xf numFmtId="3" fontId="43" fillId="8" borderId="50" xfId="0" applyNumberFormat="1" applyFont="1" applyFill="1" applyBorder="1" applyAlignment="1">
      <alignment vertical="center"/>
    </xf>
    <xf numFmtId="0" fontId="43" fillId="8" borderId="50" xfId="0" applyFont="1" applyFill="1" applyBorder="1" applyAlignment="1">
      <alignment vertical="center"/>
    </xf>
    <xf numFmtId="0" fontId="43" fillId="8" borderId="50" xfId="0" applyFont="1" applyFill="1" applyBorder="1" applyAlignment="1">
      <alignment horizontal="center" vertical="center"/>
    </xf>
    <xf numFmtId="0" fontId="43" fillId="8" borderId="0" xfId="0" applyFont="1" applyFill="1" applyAlignment="1">
      <alignment horizontal="center" vertical="center"/>
    </xf>
    <xf numFmtId="3" fontId="45" fillId="0" borderId="0" xfId="1" applyNumberFormat="1" applyFont="1" applyBorder="1" applyAlignment="1">
      <alignment vertical="center"/>
    </xf>
    <xf numFmtId="0" fontId="10" fillId="0" borderId="0" xfId="3" applyFont="1" applyAlignment="1">
      <alignment horizontal="center" vertical="center"/>
    </xf>
    <xf numFmtId="0" fontId="4" fillId="0" borderId="2" xfId="3" applyFont="1" applyBorder="1" applyAlignment="1">
      <alignment horizontal="center" vertical="center"/>
    </xf>
    <xf numFmtId="0" fontId="4" fillId="0" borderId="1" xfId="3" applyFont="1" applyBorder="1" applyAlignment="1">
      <alignment horizontal="center" vertical="center"/>
    </xf>
    <xf numFmtId="0" fontId="4" fillId="0" borderId="3" xfId="3" applyFont="1" applyBorder="1" applyAlignment="1">
      <alignment horizontal="center" vertical="center"/>
    </xf>
    <xf numFmtId="0" fontId="4" fillId="0" borderId="10" xfId="3" applyFont="1" applyBorder="1" applyAlignment="1">
      <alignment horizontal="center" vertical="center"/>
    </xf>
    <xf numFmtId="0" fontId="4" fillId="0" borderId="11" xfId="3" applyFont="1" applyBorder="1" applyAlignment="1">
      <alignment horizontal="center" vertical="center"/>
    </xf>
    <xf numFmtId="0" fontId="4" fillId="0" borderId="2" xfId="3" applyFont="1" applyBorder="1" applyAlignment="1">
      <alignment horizontal="center"/>
    </xf>
    <xf numFmtId="0" fontId="4" fillId="0" borderId="1" xfId="3" applyFont="1" applyBorder="1" applyAlignment="1">
      <alignment horizontal="center"/>
    </xf>
    <xf numFmtId="0" fontId="4" fillId="0" borderId="3" xfId="3" applyFont="1" applyBorder="1" applyAlignment="1">
      <alignment horizontal="center"/>
    </xf>
    <xf numFmtId="0" fontId="4" fillId="0" borderId="9" xfId="3" applyFont="1" applyBorder="1" applyAlignment="1">
      <alignment horizontal="left"/>
    </xf>
    <xf numFmtId="0" fontId="4" fillId="0" borderId="10" xfId="3" applyFont="1" applyBorder="1" applyAlignment="1">
      <alignment horizontal="left"/>
    </xf>
    <xf numFmtId="0" fontId="7" fillId="3" borderId="0" xfId="3" applyFont="1" applyFill="1" applyAlignment="1">
      <alignment horizontal="center" vertical="center"/>
    </xf>
    <xf numFmtId="0" fontId="22" fillId="4" borderId="2"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36" fillId="0" borderId="28" xfId="5" applyFont="1" applyBorder="1" applyAlignment="1">
      <alignment horizontal="right" vertical="center" wrapText="1"/>
    </xf>
    <xf numFmtId="0" fontId="36" fillId="0" borderId="1" xfId="5" applyFont="1" applyBorder="1" applyAlignment="1">
      <alignment horizontal="right" vertical="center" wrapText="1"/>
    </xf>
    <xf numFmtId="0" fontId="36" fillId="0" borderId="3" xfId="5" applyFont="1" applyBorder="1" applyAlignment="1">
      <alignment horizontal="right" vertical="center" wrapText="1"/>
    </xf>
    <xf numFmtId="0" fontId="36" fillId="0" borderId="18" xfId="5" applyFont="1" applyBorder="1" applyAlignment="1">
      <alignment horizontal="right" vertical="center" wrapText="1"/>
    </xf>
    <xf numFmtId="0" fontId="36" fillId="0" borderId="19" xfId="5" applyFont="1" applyBorder="1" applyAlignment="1">
      <alignment horizontal="right" vertical="center" wrapText="1"/>
    </xf>
    <xf numFmtId="0" fontId="36" fillId="0" borderId="29" xfId="5" applyFont="1" applyBorder="1" applyAlignment="1">
      <alignment horizontal="right" vertical="center" wrapText="1"/>
    </xf>
    <xf numFmtId="0" fontId="41" fillId="6" borderId="21" xfId="5" applyFont="1" applyFill="1" applyBorder="1" applyAlignment="1">
      <alignment horizontal="center" vertical="center"/>
    </xf>
    <xf numFmtId="0" fontId="41" fillId="6" borderId="22" xfId="5" applyFont="1" applyFill="1" applyBorder="1" applyAlignment="1">
      <alignment horizontal="center" vertical="center"/>
    </xf>
    <xf numFmtId="0" fontId="41" fillId="6" borderId="23" xfId="5" applyFont="1" applyFill="1" applyBorder="1" applyAlignment="1">
      <alignment horizontal="center" vertical="center"/>
    </xf>
    <xf numFmtId="0" fontId="41" fillId="6" borderId="21" xfId="5" applyFont="1" applyFill="1" applyBorder="1" applyAlignment="1">
      <alignment horizontal="center" vertical="center" wrapText="1"/>
    </xf>
    <xf numFmtId="0" fontId="41" fillId="6" borderId="22" xfId="5" applyFont="1" applyFill="1" applyBorder="1" applyAlignment="1">
      <alignment horizontal="center" vertical="center" wrapText="1"/>
    </xf>
    <xf numFmtId="0" fontId="41" fillId="6" borderId="23" xfId="5" applyFont="1" applyFill="1" applyBorder="1" applyAlignment="1">
      <alignment horizontal="center" vertical="center" wrapText="1"/>
    </xf>
    <xf numFmtId="166" fontId="36" fillId="0" borderId="24" xfId="6" applyFont="1" applyFill="1" applyBorder="1" applyAlignment="1">
      <alignment horizontal="right" vertical="center"/>
    </xf>
    <xf numFmtId="166" fontId="36" fillId="0" borderId="25" xfId="6" applyFont="1" applyFill="1" applyBorder="1" applyAlignment="1">
      <alignment horizontal="right" vertical="center"/>
    </xf>
    <xf numFmtId="166" fontId="36" fillId="0" borderId="26" xfId="6" applyFont="1" applyFill="1" applyBorder="1" applyAlignment="1">
      <alignment horizontal="right" vertical="center"/>
    </xf>
    <xf numFmtId="166" fontId="36" fillId="0" borderId="28" xfId="6" applyFont="1" applyFill="1" applyBorder="1" applyAlignment="1">
      <alignment horizontal="right" vertical="center"/>
    </xf>
    <xf numFmtId="166" fontId="36" fillId="0" borderId="1" xfId="6" applyFont="1" applyFill="1" applyBorder="1" applyAlignment="1">
      <alignment horizontal="right" vertical="center"/>
    </xf>
    <xf numFmtId="166" fontId="36" fillId="0" borderId="3" xfId="6" applyFont="1" applyFill="1" applyBorder="1" applyAlignment="1">
      <alignment horizontal="right" vertical="center"/>
    </xf>
    <xf numFmtId="0" fontId="55" fillId="0" borderId="13" xfId="0" applyFont="1"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13" xfId="0" applyBorder="1" applyAlignment="1">
      <alignment horizontal="left"/>
    </xf>
    <xf numFmtId="0" fontId="0" fillId="0" borderId="1" xfId="0" applyBorder="1" applyAlignment="1">
      <alignment horizontal="left"/>
    </xf>
    <xf numFmtId="0" fontId="55" fillId="0" borderId="2" xfId="0" applyFont="1" applyBorder="1" applyAlignment="1">
      <alignment horizontal="left"/>
    </xf>
    <xf numFmtId="0" fontId="55" fillId="0" borderId="1" xfId="0" applyFont="1" applyBorder="1" applyAlignment="1">
      <alignment horizontal="left"/>
    </xf>
    <xf numFmtId="0" fontId="50" fillId="0" borderId="8" xfId="1" applyNumberFormat="1" applyFont="1" applyBorder="1" applyAlignment="1">
      <alignment horizontal="left" vertical="center" wrapText="1"/>
    </xf>
    <xf numFmtId="0" fontId="0" fillId="0" borderId="0" xfId="0" applyAlignment="1">
      <alignment horizontal="left" vertical="center"/>
    </xf>
    <xf numFmtId="0" fontId="43" fillId="8" borderId="57" xfId="0" applyFont="1" applyFill="1" applyBorder="1"/>
    <xf numFmtId="0" fontId="43" fillId="8" borderId="19" xfId="0" applyFont="1" applyFill="1" applyBorder="1"/>
    <xf numFmtId="0" fontId="44" fillId="0" borderId="0" xfId="1" applyNumberFormat="1" applyFont="1" applyBorder="1" applyAlignment="1">
      <alignment horizontal="left" vertical="center" wrapText="1"/>
    </xf>
    <xf numFmtId="0" fontId="43" fillId="0" borderId="0" xfId="0" applyFont="1" applyAlignment="1">
      <alignment horizontal="left" vertical="center"/>
    </xf>
    <xf numFmtId="0" fontId="43" fillId="0" borderId="8" xfId="0" applyFont="1" applyBorder="1" applyAlignment="1">
      <alignment horizontal="left" vertical="top" wrapText="1"/>
    </xf>
    <xf numFmtId="0" fontId="43" fillId="0" borderId="64" xfId="0" applyFont="1" applyBorder="1" applyAlignment="1">
      <alignment horizontal="left" vertical="top" wrapText="1"/>
    </xf>
    <xf numFmtId="0" fontId="43" fillId="9" borderId="61" xfId="0" applyFont="1" applyFill="1" applyBorder="1" applyAlignment="1">
      <alignment horizontal="center" vertical="center"/>
    </xf>
    <xf numFmtId="0" fontId="43" fillId="9" borderId="62" xfId="0" applyFont="1" applyFill="1" applyBorder="1" applyAlignment="1">
      <alignment horizontal="center" vertical="center"/>
    </xf>
    <xf numFmtId="0" fontId="54" fillId="0" borderId="54" xfId="1" applyNumberFormat="1" applyFont="1" applyBorder="1" applyAlignment="1">
      <alignment horizontal="center" vertical="top" wrapText="1"/>
    </xf>
    <xf numFmtId="0" fontId="54" fillId="0" borderId="63" xfId="1" applyNumberFormat="1" applyFont="1" applyBorder="1" applyAlignment="1">
      <alignment horizontal="center" vertical="top" wrapText="1"/>
    </xf>
    <xf numFmtId="0" fontId="43" fillId="0" borderId="8" xfId="0" applyFont="1" applyBorder="1" applyAlignment="1">
      <alignment horizontal="center" vertical="top" wrapText="1"/>
    </xf>
    <xf numFmtId="0" fontId="43" fillId="0" borderId="64" xfId="0" applyFont="1" applyBorder="1" applyAlignment="1">
      <alignment horizontal="center" vertical="top" wrapText="1"/>
    </xf>
  </cellXfs>
  <cellStyles count="42">
    <cellStyle name="Comma" xfId="1" builtinId="3"/>
    <cellStyle name="Comma  - Style1" xfId="7" xr:uid="{00000000-0005-0000-0000-000001000000}"/>
    <cellStyle name="Comma  - Style2" xfId="8" xr:uid="{00000000-0005-0000-0000-000002000000}"/>
    <cellStyle name="Comma  - Style3" xfId="9" xr:uid="{00000000-0005-0000-0000-000003000000}"/>
    <cellStyle name="Comma  - Style4" xfId="10" xr:uid="{00000000-0005-0000-0000-000004000000}"/>
    <cellStyle name="Comma  - Style5" xfId="11" xr:uid="{00000000-0005-0000-0000-000005000000}"/>
    <cellStyle name="Comma  - Style6" xfId="12" xr:uid="{00000000-0005-0000-0000-000006000000}"/>
    <cellStyle name="Comma  - Style7" xfId="13" xr:uid="{00000000-0005-0000-0000-000007000000}"/>
    <cellStyle name="Comma  - Style8" xfId="14" xr:uid="{00000000-0005-0000-0000-000008000000}"/>
    <cellStyle name="Comma 2" xfId="4" xr:uid="{00000000-0005-0000-0000-000009000000}"/>
    <cellStyle name="Comma 2 2" xfId="15" xr:uid="{00000000-0005-0000-0000-00000A000000}"/>
    <cellStyle name="Comma 2 3" xfId="16" xr:uid="{00000000-0005-0000-0000-00000B000000}"/>
    <cellStyle name="Comma 3" xfId="6" xr:uid="{00000000-0005-0000-0000-00000C000000}"/>
    <cellStyle name="Comma 4" xfId="17" xr:uid="{00000000-0005-0000-0000-00000D000000}"/>
    <cellStyle name="Comma0" xfId="18" xr:uid="{00000000-0005-0000-0000-00000E000000}"/>
    <cellStyle name="Comma1" xfId="19" xr:uid="{00000000-0005-0000-0000-00000F000000}"/>
    <cellStyle name="Comma2" xfId="20" xr:uid="{00000000-0005-0000-0000-000010000000}"/>
    <cellStyle name="Comma3" xfId="21" xr:uid="{00000000-0005-0000-0000-000011000000}"/>
    <cellStyle name="Currency" xfId="41" builtinId="4"/>
    <cellStyle name="Currency 2" xfId="22" xr:uid="{00000000-0005-0000-0000-000013000000}"/>
    <cellStyle name="Currency0" xfId="23" xr:uid="{00000000-0005-0000-0000-000014000000}"/>
    <cellStyle name="Date" xfId="24" xr:uid="{00000000-0005-0000-0000-000015000000}"/>
    <cellStyle name="Fixed" xfId="25" xr:uid="{00000000-0005-0000-0000-000016000000}"/>
    <cellStyle name="Heading 1 2" xfId="26" xr:uid="{00000000-0005-0000-0000-000017000000}"/>
    <cellStyle name="Heading 2 2" xfId="27" xr:uid="{00000000-0005-0000-0000-000018000000}"/>
    <cellStyle name="HEADING1" xfId="28" xr:uid="{00000000-0005-0000-0000-000019000000}"/>
    <cellStyle name="HEADING2" xfId="29" xr:uid="{00000000-0005-0000-0000-00001A000000}"/>
    <cellStyle name="Normal" xfId="0" builtinId="0"/>
    <cellStyle name="Normal - Style1" xfId="30" xr:uid="{00000000-0005-0000-0000-00001C000000}"/>
    <cellStyle name="Normal 2" xfId="3" xr:uid="{00000000-0005-0000-0000-00001D000000}"/>
    <cellStyle name="Normal 2 2" xfId="5" xr:uid="{00000000-0005-0000-0000-00001E000000}"/>
    <cellStyle name="Normal 3" xfId="31" xr:uid="{00000000-0005-0000-0000-00001F000000}"/>
    <cellStyle name="Normal 3 2" xfId="32" xr:uid="{00000000-0005-0000-0000-000020000000}"/>
    <cellStyle name="Normal 4" xfId="33" xr:uid="{00000000-0005-0000-0000-000021000000}"/>
    <cellStyle name="Normal 5" xfId="34" xr:uid="{00000000-0005-0000-0000-000022000000}"/>
    <cellStyle name="OPSKRIF" xfId="35" xr:uid="{00000000-0005-0000-0000-000023000000}"/>
    <cellStyle name="OPSKRIFTE" xfId="36" xr:uid="{00000000-0005-0000-0000-000024000000}"/>
    <cellStyle name="or" xfId="37" xr:uid="{00000000-0005-0000-0000-000025000000}"/>
    <cellStyle name="Percent" xfId="2" builtinId="5"/>
    <cellStyle name="Percent 2" xfId="38" xr:uid="{00000000-0005-0000-0000-000027000000}"/>
    <cellStyle name="Total 2" xfId="39" xr:uid="{00000000-0005-0000-0000-000028000000}"/>
    <cellStyle name="Update" xfId="40" xr:uid="{00000000-0005-0000-0000-00002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3"/>
    </mc:Choice>
    <mc:Fallback>
      <c:style val="33"/>
    </mc:Fallback>
  </mc:AlternateContent>
  <c:chart>
    <c:title>
      <c:tx>
        <c:rich>
          <a:bodyPr/>
          <a:lstStyle/>
          <a:p>
            <a:pPr>
              <a:defRPr/>
            </a:pPr>
            <a:r>
              <a:rPr lang="en-US"/>
              <a:t>OVERALL CASHFLOW</a:t>
            </a:r>
          </a:p>
        </c:rich>
      </c:tx>
      <c:layout>
        <c:manualLayout>
          <c:xMode val="edge"/>
          <c:yMode val="edge"/>
          <c:x val="0.36201402427338331"/>
          <c:y val="1.673100563579576E-2"/>
        </c:manualLayout>
      </c:layout>
      <c:overlay val="0"/>
    </c:title>
    <c:autoTitleDeleted val="0"/>
    <c:plotArea>
      <c:layout>
        <c:manualLayout>
          <c:layoutTarget val="inner"/>
          <c:xMode val="edge"/>
          <c:yMode val="edge"/>
          <c:x val="0.22152853933020303"/>
          <c:y val="0.10561211104574436"/>
          <c:w val="0.75538884093815362"/>
          <c:h val="0.7831940468863936"/>
        </c:manualLayout>
      </c:layout>
      <c:lineChart>
        <c:grouping val="standard"/>
        <c:varyColors val="0"/>
        <c:ser>
          <c:idx val="2"/>
          <c:order val="0"/>
          <c:marker>
            <c:spPr>
              <a:solidFill>
                <a:schemeClr val="tx2"/>
              </a:solidFill>
            </c:spPr>
          </c:marker>
          <c:dLbls>
            <c:dLbl>
              <c:idx val="0"/>
              <c:delete val="1"/>
              <c:extLst>
                <c:ext xmlns:c15="http://schemas.microsoft.com/office/drawing/2012/chart" uri="{CE6537A1-D6FC-4f65-9D91-7224C49458BB}"/>
                <c:ext xmlns:c16="http://schemas.microsoft.com/office/drawing/2014/chart" uri="{C3380CC4-5D6E-409C-BE32-E72D297353CC}">
                  <c16:uniqueId val="{00000000-B34F-4F39-A3F0-AED6ABB023DD}"/>
                </c:ext>
              </c:extLst>
            </c:dLbl>
            <c:dLbl>
              <c:idx val="1"/>
              <c:layout>
                <c:manualLayout>
                  <c:x val="-0.1581310128230643"/>
                  <c:y val="2.033233230319892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4F-4F39-A3F0-AED6ABB023DD}"/>
                </c:ext>
              </c:extLst>
            </c:dLbl>
            <c:dLbl>
              <c:idx val="2"/>
              <c:layout>
                <c:manualLayout>
                  <c:x val="-0.17064027525216996"/>
                  <c:y val="-1.76466069016080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4F-4F39-A3F0-AED6ABB023DD}"/>
                </c:ext>
              </c:extLst>
            </c:dLbl>
            <c:dLbl>
              <c:idx val="3"/>
              <c:layout>
                <c:manualLayout>
                  <c:x val="-7.0249736960198345E-2"/>
                  <c:y val="-3.75417330697113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4F-4F39-A3F0-AED6ABB023DD}"/>
                </c:ext>
              </c:extLst>
            </c:dLbl>
            <c:dLbl>
              <c:idx val="4"/>
              <c:layout>
                <c:manualLayout>
                  <c:x val="-0.16079034017642707"/>
                  <c:y val="-5.468402168504308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4F-4F39-A3F0-AED6ABB023DD}"/>
                </c:ext>
              </c:extLst>
            </c:dLbl>
            <c:dLbl>
              <c:idx val="5"/>
              <c:layout>
                <c:manualLayout>
                  <c:x val="-3.3826848689330412E-2"/>
                  <c:y val="-3.31588424647191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4F-4F39-A3F0-AED6ABB023DD}"/>
                </c:ext>
              </c:extLst>
            </c:dLbl>
            <c:dLbl>
              <c:idx val="7"/>
              <c:layout>
                <c:manualLayout>
                  <c:x val="-4.172944384474455E-2"/>
                  <c:y val="-3.63292774808649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4F-4F39-A3F0-AED6ABB023DD}"/>
                </c:ext>
              </c:extLst>
            </c:dLbl>
            <c:spPr>
              <a:noFill/>
              <a:ln>
                <a:noFill/>
              </a:ln>
              <a:effectLst/>
            </c:spPr>
            <c:txPr>
              <a:bodyPr/>
              <a:lstStyle/>
              <a:p>
                <a:pPr>
                  <a:defRPr sz="1100" b="1"/>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Cashflow!$D$15:$D$18</c:f>
              <c:numCache>
                <c:formatCode>0;\(0\);</c:formatCode>
                <c:ptCount val="4"/>
                <c:pt idx="0" formatCode="0">
                  <c:v>0</c:v>
                </c:pt>
                <c:pt idx="1">
                  <c:v>1</c:v>
                </c:pt>
                <c:pt idx="2">
                  <c:v>2</c:v>
                </c:pt>
                <c:pt idx="3">
                  <c:v>3</c:v>
                </c:pt>
              </c:numCache>
            </c:numRef>
          </c:cat>
          <c:val>
            <c:numRef>
              <c:f>Cashflow!$E$15:$E$18</c:f>
              <c:numCache>
                <c:formatCode>"R"\ #\ ##0.00</c:formatCode>
                <c:ptCount val="4"/>
                <c:pt idx="0">
                  <c:v>0</c:v>
                </c:pt>
                <c:pt idx="1">
                  <c:v>0</c:v>
                </c:pt>
                <c:pt idx="2">
                  <c:v>0</c:v>
                </c:pt>
                <c:pt idx="3">
                  <c:v>0</c:v>
                </c:pt>
              </c:numCache>
            </c:numRef>
          </c:val>
          <c:smooth val="0"/>
          <c:extLst>
            <c:ext xmlns:c16="http://schemas.microsoft.com/office/drawing/2014/chart" uri="{C3380CC4-5D6E-409C-BE32-E72D297353CC}">
              <c16:uniqueId val="{00000007-B34F-4F39-A3F0-AED6ABB023DD}"/>
            </c:ext>
          </c:extLst>
        </c:ser>
        <c:dLbls>
          <c:showLegendKey val="0"/>
          <c:showVal val="0"/>
          <c:showCatName val="0"/>
          <c:showSerName val="0"/>
          <c:showPercent val="0"/>
          <c:showBubbleSize val="0"/>
        </c:dLbls>
        <c:marker val="1"/>
        <c:smooth val="0"/>
        <c:axId val="418773720"/>
        <c:axId val="418776072"/>
      </c:lineChart>
      <c:catAx>
        <c:axId val="418773720"/>
        <c:scaling>
          <c:orientation val="minMax"/>
        </c:scaling>
        <c:delete val="0"/>
        <c:axPos val="b"/>
        <c:title>
          <c:tx>
            <c:rich>
              <a:bodyPr/>
              <a:lstStyle/>
              <a:p>
                <a:pPr>
                  <a:defRPr/>
                </a:pPr>
                <a:r>
                  <a:rPr lang="en-US"/>
                  <a:t>Contract Duration - Months</a:t>
                </a:r>
              </a:p>
            </c:rich>
          </c:tx>
          <c:layout>
            <c:manualLayout>
              <c:xMode val="edge"/>
              <c:yMode val="edge"/>
              <c:x val="0.44011013672115329"/>
              <c:y val="0.92157987339445235"/>
            </c:manualLayout>
          </c:layout>
          <c:overlay val="0"/>
        </c:title>
        <c:numFmt formatCode="0" sourceLinked="1"/>
        <c:majorTickMark val="out"/>
        <c:minorTickMark val="none"/>
        <c:tickLblPos val="nextTo"/>
        <c:txPr>
          <a:bodyPr rot="0" vert="horz"/>
          <a:lstStyle/>
          <a:p>
            <a:pPr>
              <a:defRPr/>
            </a:pPr>
            <a:endParaRPr lang="en-US"/>
          </a:p>
        </c:txPr>
        <c:crossAx val="418776072"/>
        <c:crosses val="autoZero"/>
        <c:auto val="1"/>
        <c:lblAlgn val="ctr"/>
        <c:lblOffset val="100"/>
        <c:tickLblSkip val="2"/>
        <c:tickMarkSkip val="1"/>
        <c:noMultiLvlLbl val="0"/>
      </c:catAx>
      <c:valAx>
        <c:axId val="418776072"/>
        <c:scaling>
          <c:orientation val="minMax"/>
        </c:scaling>
        <c:delete val="0"/>
        <c:axPos val="l"/>
        <c:majorGridlines/>
        <c:title>
          <c:tx>
            <c:rich>
              <a:bodyPr/>
              <a:lstStyle/>
              <a:p>
                <a:pPr>
                  <a:defRPr/>
                </a:pPr>
                <a:r>
                  <a:rPr lang="en-US"/>
                  <a:t>Cumulative Value</a:t>
                </a:r>
              </a:p>
            </c:rich>
          </c:tx>
          <c:layout>
            <c:manualLayout>
              <c:xMode val="edge"/>
              <c:yMode val="edge"/>
              <c:x val="1.1101670365238134E-2"/>
              <c:y val="0.32156188051218931"/>
            </c:manualLayout>
          </c:layout>
          <c:overlay val="0"/>
        </c:title>
        <c:numFmt formatCode="&quot;R&quot;\ #\ ##0.00" sourceLinked="1"/>
        <c:majorTickMark val="out"/>
        <c:minorTickMark val="none"/>
        <c:tickLblPos val="nextTo"/>
        <c:txPr>
          <a:bodyPr rot="0" vert="horz"/>
          <a:lstStyle/>
          <a:p>
            <a:pPr>
              <a:defRPr/>
            </a:pPr>
            <a:endParaRPr lang="en-US"/>
          </a:p>
        </c:txPr>
        <c:crossAx val="418773720"/>
        <c:crosses val="autoZero"/>
        <c:crossBetween val="between"/>
      </c:valAx>
    </c:plotArea>
    <c:plotVisOnly val="1"/>
    <c:dispBlanksAs val="gap"/>
    <c:showDLblsOverMax val="0"/>
  </c:chart>
  <c:printSettings>
    <c:headerFooter alignWithMargins="0"/>
    <c:pageMargins b="1" l="0.75000000000001055" r="0.75000000000001055" t="1" header="0.5" footer="0.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30</xdr:row>
      <xdr:rowOff>0</xdr:rowOff>
    </xdr:from>
    <xdr:to>
      <xdr:col>2</xdr:col>
      <xdr:colOff>590550</xdr:colOff>
      <xdr:row>33</xdr:row>
      <xdr:rowOff>104775</xdr:rowOff>
    </xdr:to>
    <xdr:pic>
      <xdr:nvPicPr>
        <xdr:cNvPr id="2" name="Picture 1" descr="Winston Signatur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duotone>
            <a:schemeClr val="accent1">
              <a:shade val="45000"/>
              <a:satMod val="135000"/>
            </a:schemeClr>
            <a:prstClr val="white"/>
          </a:duotone>
        </a:blip>
        <a:stretch>
          <a:fillRect/>
        </a:stretch>
      </xdr:blipFill>
      <xdr:spPr>
        <a:xfrm>
          <a:off x="171450" y="6200775"/>
          <a:ext cx="1314450" cy="619125"/>
        </a:xfrm>
        <a:prstGeom prst="rect">
          <a:avLst/>
        </a:prstGeom>
      </xdr:spPr>
    </xdr:pic>
    <xdr:clientData/>
  </xdr:twoCellAnchor>
  <xdr:twoCellAnchor editAs="oneCell">
    <xdr:from>
      <xdr:col>5</xdr:col>
      <xdr:colOff>419100</xdr:colOff>
      <xdr:row>0</xdr:row>
      <xdr:rowOff>104775</xdr:rowOff>
    </xdr:from>
    <xdr:to>
      <xdr:col>10</xdr:col>
      <xdr:colOff>559584</xdr:colOff>
      <xdr:row>6</xdr:row>
      <xdr:rowOff>142220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3171825" y="104775"/>
          <a:ext cx="3188484" cy="1237595"/>
        </a:xfrm>
        <a:prstGeom prst="rect">
          <a:avLst/>
        </a:prstGeom>
      </xdr:spPr>
    </xdr:pic>
    <xdr:clientData/>
  </xdr:twoCellAnchor>
  <xdr:twoCellAnchor editAs="oneCell">
    <xdr:from>
      <xdr:col>1</xdr:col>
      <xdr:colOff>152400</xdr:colOff>
      <xdr:row>38</xdr:row>
      <xdr:rowOff>180975</xdr:rowOff>
    </xdr:from>
    <xdr:to>
      <xdr:col>10</xdr:col>
      <xdr:colOff>189081</xdr:colOff>
      <xdr:row>44</xdr:row>
      <xdr:rowOff>151358</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381000" y="7800975"/>
          <a:ext cx="5608806" cy="11705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414130</xdr:colOff>
      <xdr:row>0</xdr:row>
      <xdr:rowOff>35615</xdr:rowOff>
    </xdr:from>
    <xdr:to>
      <xdr:col>12</xdr:col>
      <xdr:colOff>41826</xdr:colOff>
      <xdr:row>6</xdr:row>
      <xdr:rowOff>78684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226" t="20588" r="11129" b="16912"/>
        <a:stretch/>
      </xdr:blipFill>
      <xdr:spPr>
        <a:xfrm>
          <a:off x="3006587" y="35615"/>
          <a:ext cx="3189218" cy="1235765"/>
        </a:xfrm>
        <a:prstGeom prst="rect">
          <a:avLst/>
        </a:prstGeom>
      </xdr:spPr>
    </xdr:pic>
    <xdr:clientData/>
  </xdr:twoCellAnchor>
  <xdr:twoCellAnchor editAs="oneCell">
    <xdr:from>
      <xdr:col>0</xdr:col>
      <xdr:colOff>24848</xdr:colOff>
      <xdr:row>42</xdr:row>
      <xdr:rowOff>93237</xdr:rowOff>
    </xdr:from>
    <xdr:to>
      <xdr:col>12</xdr:col>
      <xdr:colOff>43609</xdr:colOff>
      <xdr:row>48</xdr:row>
      <xdr:rowOff>124241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brightnessContrast bright="-20000" contrast="40000"/>
                  </a14:imgEffect>
                </a14:imgLayer>
              </a14:imgProps>
            </a:ext>
          </a:extLst>
        </a:blip>
        <a:srcRect l="8818" r="8557" b="20874"/>
        <a:stretch/>
      </xdr:blipFill>
      <xdr:spPr>
        <a:xfrm>
          <a:off x="356152" y="7878889"/>
          <a:ext cx="5841435" cy="12236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2609850</xdr:colOff>
      <xdr:row>0</xdr:row>
      <xdr:rowOff>0</xdr:rowOff>
    </xdr:from>
    <xdr:to>
      <xdr:col>5</xdr:col>
      <xdr:colOff>1007259</xdr:colOff>
      <xdr:row>5</xdr:row>
      <xdr:rowOff>100692</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6991350" y="0"/>
          <a:ext cx="3188484" cy="1243692"/>
        </a:xfrm>
        <a:prstGeom prst="rect">
          <a:avLst/>
        </a:prstGeom>
      </xdr:spPr>
    </xdr:pic>
    <xdr:clientData/>
  </xdr:twoCellAnchor>
  <xdr:twoCellAnchor editAs="oneCell">
    <xdr:from>
      <xdr:col>1</xdr:col>
      <xdr:colOff>2124075</xdr:colOff>
      <xdr:row>19</xdr:row>
      <xdr:rowOff>0</xdr:rowOff>
    </xdr:from>
    <xdr:to>
      <xdr:col>4</xdr:col>
      <xdr:colOff>512571</xdr:colOff>
      <xdr:row>24</xdr:row>
      <xdr:rowOff>88499</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2733675" y="5572125"/>
          <a:ext cx="5846571" cy="12314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108698</xdr:colOff>
      <xdr:row>4</xdr:row>
      <xdr:rowOff>0</xdr:rowOff>
    </xdr:from>
    <xdr:to>
      <xdr:col>19</xdr:col>
      <xdr:colOff>504265</xdr:colOff>
      <xdr:row>18</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457200</xdr:colOff>
      <xdr:row>1</xdr:row>
      <xdr:rowOff>66675</xdr:rowOff>
    </xdr:from>
    <xdr:to>
      <xdr:col>6</xdr:col>
      <xdr:colOff>952500</xdr:colOff>
      <xdr:row>10</xdr:row>
      <xdr:rowOff>28575</xdr:rowOff>
    </xdr:to>
    <xdr:pic>
      <xdr:nvPicPr>
        <xdr:cNvPr id="3" name="Picture 2" descr="Image result for sabs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800" y="257175"/>
          <a:ext cx="3619500" cy="16764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6:K39"/>
  <sheetViews>
    <sheetView view="pageBreakPreview" zoomScaleNormal="100" zoomScaleSheetLayoutView="100" workbookViewId="0">
      <selection activeCell="G16" sqref="G16"/>
    </sheetView>
  </sheetViews>
  <sheetFormatPr defaultColWidth="9.140625" defaultRowHeight="12.75"/>
  <cols>
    <col min="1" max="1" width="3.42578125" style="5" customWidth="1"/>
    <col min="2" max="2" width="10" style="5" bestFit="1" customWidth="1"/>
    <col min="3" max="3" width="9.5703125" style="5" bestFit="1" customWidth="1"/>
    <col min="4" max="16384" width="9.140625" style="5"/>
  </cols>
  <sheetData>
    <row r="6" spans="2:3">
      <c r="B6" s="52" t="s">
        <v>71</v>
      </c>
    </row>
    <row r="7" spans="2:3">
      <c r="B7" s="38"/>
    </row>
    <row r="8" spans="2:3">
      <c r="B8" s="49" t="s">
        <v>21</v>
      </c>
      <c r="C8" s="49" t="str">
        <f>'App. Form'!D16</f>
        <v>06th August 2015</v>
      </c>
    </row>
    <row r="10" spans="2:3">
      <c r="B10" s="19" t="str">
        <f>'App. Form'!A8</f>
        <v>FOR ATTENTION : Mr. Loganathan Vandeyar</v>
      </c>
    </row>
    <row r="11" spans="2:3">
      <c r="B11" s="19"/>
    </row>
    <row r="12" spans="2:3">
      <c r="B12" s="7" t="str">
        <f>'App. Form'!H11</f>
        <v>Campus Maintenance Manager</v>
      </c>
    </row>
    <row r="13" spans="2:3">
      <c r="B13" s="7" t="str">
        <f>'App. Form'!H12</f>
        <v>Howard College and Medical School</v>
      </c>
    </row>
    <row r="14" spans="2:3">
      <c r="B14" s="7" t="str">
        <f>'App. Form'!H13</f>
        <v>Hut 8, Room 803</v>
      </c>
    </row>
    <row r="15" spans="2:3">
      <c r="B15" s="38" t="str">
        <f>'App. Form'!H14</f>
        <v>Howard College Campus</v>
      </c>
    </row>
    <row r="17" spans="2:4">
      <c r="B17" s="149" t="str">
        <f>'App. Form'!A16</f>
        <v xml:space="preserve">Date: </v>
      </c>
      <c r="D17" s="5" t="str">
        <f>'App. Form'!D16</f>
        <v>06th August 2015</v>
      </c>
    </row>
    <row r="18" spans="2:4">
      <c r="B18" s="6"/>
    </row>
    <row r="19" spans="2:4">
      <c r="B19" s="149" t="str">
        <f>'App. Form'!A23</f>
        <v>Project Title:</v>
      </c>
      <c r="D19" s="5" t="str">
        <f>'App. Form'!D23</f>
        <v>UKZN - Renovations to the Ablutions at the Puis Langa Residence</v>
      </c>
    </row>
    <row r="21" spans="2:4">
      <c r="B21" s="24" t="s">
        <v>24</v>
      </c>
    </row>
    <row r="23" spans="2:4">
      <c r="B23" s="5" t="s">
        <v>69</v>
      </c>
    </row>
    <row r="24" spans="2:4">
      <c r="B24" s="5" t="s">
        <v>64</v>
      </c>
    </row>
    <row r="26" spans="2:4">
      <c r="B26" s="5" t="s">
        <v>25</v>
      </c>
    </row>
    <row r="27" spans="2:4">
      <c r="B27" s="5" t="s">
        <v>26</v>
      </c>
    </row>
    <row r="30" spans="2:4">
      <c r="B30" s="5" t="s">
        <v>27</v>
      </c>
    </row>
    <row r="33" spans="2:11" ht="9" customHeight="1">
      <c r="B33" s="20"/>
      <c r="C33" s="20"/>
    </row>
    <row r="35" spans="2:11">
      <c r="B35" s="7" t="s">
        <v>28</v>
      </c>
    </row>
    <row r="36" spans="2:11">
      <c r="B36" s="150" t="s">
        <v>67</v>
      </c>
    </row>
    <row r="37" spans="2:11">
      <c r="B37" s="24" t="s">
        <v>29</v>
      </c>
    </row>
    <row r="38" spans="2:11" s="36" customFormat="1" ht="8.25"/>
    <row r="39" spans="2:11">
      <c r="B39" s="312"/>
      <c r="C39" s="312"/>
      <c r="D39" s="312"/>
      <c r="E39" s="312"/>
      <c r="F39" s="312"/>
      <c r="G39" s="312"/>
      <c r="H39" s="312"/>
      <c r="I39" s="312"/>
      <c r="J39" s="312"/>
      <c r="K39" s="312"/>
    </row>
  </sheetData>
  <mergeCells count="1">
    <mergeCell ref="B39:K39"/>
  </mergeCell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8"/>
  <sheetViews>
    <sheetView tabSelected="1" view="pageLayout" topLeftCell="A59" zoomScaleNormal="100" zoomScaleSheetLayoutView="100" workbookViewId="0">
      <selection activeCell="D11" sqref="D11"/>
    </sheetView>
  </sheetViews>
  <sheetFormatPr defaultColWidth="9.7109375" defaultRowHeight="12.75"/>
  <cols>
    <col min="1" max="1" width="7.7109375" style="199" customWidth="1"/>
    <col min="2" max="2" width="60.7109375" style="200" customWidth="1"/>
    <col min="3" max="3" width="18.5703125" style="230" customWidth="1"/>
    <col min="4" max="4" width="21.28515625" style="204" customWidth="1"/>
    <col min="5" max="256" width="9.7109375" style="166"/>
    <col min="257" max="257" width="7.7109375" style="166" customWidth="1"/>
    <col min="258" max="258" width="60.7109375" style="166" customWidth="1"/>
    <col min="259" max="259" width="18.5703125" style="166" customWidth="1"/>
    <col min="260" max="260" width="21.28515625" style="166" customWidth="1"/>
    <col min="261" max="512" width="9.7109375" style="166"/>
    <col min="513" max="513" width="7.7109375" style="166" customWidth="1"/>
    <col min="514" max="514" width="60.7109375" style="166" customWidth="1"/>
    <col min="515" max="515" width="18.5703125" style="166" customWidth="1"/>
    <col min="516" max="516" width="21.28515625" style="166" customWidth="1"/>
    <col min="517" max="768" width="9.7109375" style="166"/>
    <col min="769" max="769" width="7.7109375" style="166" customWidth="1"/>
    <col min="770" max="770" width="60.7109375" style="166" customWidth="1"/>
    <col min="771" max="771" width="18.5703125" style="166" customWidth="1"/>
    <col min="772" max="772" width="21.28515625" style="166" customWidth="1"/>
    <col min="773" max="1024" width="9.7109375" style="166"/>
    <col min="1025" max="1025" width="7.7109375" style="166" customWidth="1"/>
    <col min="1026" max="1026" width="60.7109375" style="166" customWidth="1"/>
    <col min="1027" max="1027" width="18.5703125" style="166" customWidth="1"/>
    <col min="1028" max="1028" width="21.28515625" style="166" customWidth="1"/>
    <col min="1029" max="1280" width="9.7109375" style="166"/>
    <col min="1281" max="1281" width="7.7109375" style="166" customWidth="1"/>
    <col min="1282" max="1282" width="60.7109375" style="166" customWidth="1"/>
    <col min="1283" max="1283" width="18.5703125" style="166" customWidth="1"/>
    <col min="1284" max="1284" width="21.28515625" style="166" customWidth="1"/>
    <col min="1285" max="1536" width="9.7109375" style="166"/>
    <col min="1537" max="1537" width="7.7109375" style="166" customWidth="1"/>
    <col min="1538" max="1538" width="60.7109375" style="166" customWidth="1"/>
    <col min="1539" max="1539" width="18.5703125" style="166" customWidth="1"/>
    <col min="1540" max="1540" width="21.28515625" style="166" customWidth="1"/>
    <col min="1541" max="1792" width="9.7109375" style="166"/>
    <col min="1793" max="1793" width="7.7109375" style="166" customWidth="1"/>
    <col min="1794" max="1794" width="60.7109375" style="166" customWidth="1"/>
    <col min="1795" max="1795" width="18.5703125" style="166" customWidth="1"/>
    <col min="1796" max="1796" width="21.28515625" style="166" customWidth="1"/>
    <col min="1797" max="2048" width="9.7109375" style="166"/>
    <col min="2049" max="2049" width="7.7109375" style="166" customWidth="1"/>
    <col min="2050" max="2050" width="60.7109375" style="166" customWidth="1"/>
    <col min="2051" max="2051" width="18.5703125" style="166" customWidth="1"/>
    <col min="2052" max="2052" width="21.28515625" style="166" customWidth="1"/>
    <col min="2053" max="2304" width="9.7109375" style="166"/>
    <col min="2305" max="2305" width="7.7109375" style="166" customWidth="1"/>
    <col min="2306" max="2306" width="60.7109375" style="166" customWidth="1"/>
    <col min="2307" max="2307" width="18.5703125" style="166" customWidth="1"/>
    <col min="2308" max="2308" width="21.28515625" style="166" customWidth="1"/>
    <col min="2309" max="2560" width="9.7109375" style="166"/>
    <col min="2561" max="2561" width="7.7109375" style="166" customWidth="1"/>
    <col min="2562" max="2562" width="60.7109375" style="166" customWidth="1"/>
    <col min="2563" max="2563" width="18.5703125" style="166" customWidth="1"/>
    <col min="2564" max="2564" width="21.28515625" style="166" customWidth="1"/>
    <col min="2565" max="2816" width="9.7109375" style="166"/>
    <col min="2817" max="2817" width="7.7109375" style="166" customWidth="1"/>
    <col min="2818" max="2818" width="60.7109375" style="166" customWidth="1"/>
    <col min="2819" max="2819" width="18.5703125" style="166" customWidth="1"/>
    <col min="2820" max="2820" width="21.28515625" style="166" customWidth="1"/>
    <col min="2821" max="3072" width="9.7109375" style="166"/>
    <col min="3073" max="3073" width="7.7109375" style="166" customWidth="1"/>
    <col min="3074" max="3074" width="60.7109375" style="166" customWidth="1"/>
    <col min="3075" max="3075" width="18.5703125" style="166" customWidth="1"/>
    <col min="3076" max="3076" width="21.28515625" style="166" customWidth="1"/>
    <col min="3077" max="3328" width="9.7109375" style="166"/>
    <col min="3329" max="3329" width="7.7109375" style="166" customWidth="1"/>
    <col min="3330" max="3330" width="60.7109375" style="166" customWidth="1"/>
    <col min="3331" max="3331" width="18.5703125" style="166" customWidth="1"/>
    <col min="3332" max="3332" width="21.28515625" style="166" customWidth="1"/>
    <col min="3333" max="3584" width="9.7109375" style="166"/>
    <col min="3585" max="3585" width="7.7109375" style="166" customWidth="1"/>
    <col min="3586" max="3586" width="60.7109375" style="166" customWidth="1"/>
    <col min="3587" max="3587" width="18.5703125" style="166" customWidth="1"/>
    <col min="3588" max="3588" width="21.28515625" style="166" customWidth="1"/>
    <col min="3589" max="3840" width="9.7109375" style="166"/>
    <col min="3841" max="3841" width="7.7109375" style="166" customWidth="1"/>
    <col min="3842" max="3842" width="60.7109375" style="166" customWidth="1"/>
    <col min="3843" max="3843" width="18.5703125" style="166" customWidth="1"/>
    <col min="3844" max="3844" width="21.28515625" style="166" customWidth="1"/>
    <col min="3845" max="4096" width="9.7109375" style="166"/>
    <col min="4097" max="4097" width="7.7109375" style="166" customWidth="1"/>
    <col min="4098" max="4098" width="60.7109375" style="166" customWidth="1"/>
    <col min="4099" max="4099" width="18.5703125" style="166" customWidth="1"/>
    <col min="4100" max="4100" width="21.28515625" style="166" customWidth="1"/>
    <col min="4101" max="4352" width="9.7109375" style="166"/>
    <col min="4353" max="4353" width="7.7109375" style="166" customWidth="1"/>
    <col min="4354" max="4354" width="60.7109375" style="166" customWidth="1"/>
    <col min="4355" max="4355" width="18.5703125" style="166" customWidth="1"/>
    <col min="4356" max="4356" width="21.28515625" style="166" customWidth="1"/>
    <col min="4357" max="4608" width="9.7109375" style="166"/>
    <col min="4609" max="4609" width="7.7109375" style="166" customWidth="1"/>
    <col min="4610" max="4610" width="60.7109375" style="166" customWidth="1"/>
    <col min="4611" max="4611" width="18.5703125" style="166" customWidth="1"/>
    <col min="4612" max="4612" width="21.28515625" style="166" customWidth="1"/>
    <col min="4613" max="4864" width="9.7109375" style="166"/>
    <col min="4865" max="4865" width="7.7109375" style="166" customWidth="1"/>
    <col min="4866" max="4866" width="60.7109375" style="166" customWidth="1"/>
    <col min="4867" max="4867" width="18.5703125" style="166" customWidth="1"/>
    <col min="4868" max="4868" width="21.28515625" style="166" customWidth="1"/>
    <col min="4869" max="5120" width="9.7109375" style="166"/>
    <col min="5121" max="5121" width="7.7109375" style="166" customWidth="1"/>
    <col min="5122" max="5122" width="60.7109375" style="166" customWidth="1"/>
    <col min="5123" max="5123" width="18.5703125" style="166" customWidth="1"/>
    <col min="5124" max="5124" width="21.28515625" style="166" customWidth="1"/>
    <col min="5125" max="5376" width="9.7109375" style="166"/>
    <col min="5377" max="5377" width="7.7109375" style="166" customWidth="1"/>
    <col min="5378" max="5378" width="60.7109375" style="166" customWidth="1"/>
    <col min="5379" max="5379" width="18.5703125" style="166" customWidth="1"/>
    <col min="5380" max="5380" width="21.28515625" style="166" customWidth="1"/>
    <col min="5381" max="5632" width="9.7109375" style="166"/>
    <col min="5633" max="5633" width="7.7109375" style="166" customWidth="1"/>
    <col min="5634" max="5634" width="60.7109375" style="166" customWidth="1"/>
    <col min="5635" max="5635" width="18.5703125" style="166" customWidth="1"/>
    <col min="5636" max="5636" width="21.28515625" style="166" customWidth="1"/>
    <col min="5637" max="5888" width="9.7109375" style="166"/>
    <col min="5889" max="5889" width="7.7109375" style="166" customWidth="1"/>
    <col min="5890" max="5890" width="60.7109375" style="166" customWidth="1"/>
    <col min="5891" max="5891" width="18.5703125" style="166" customWidth="1"/>
    <col min="5892" max="5892" width="21.28515625" style="166" customWidth="1"/>
    <col min="5893" max="6144" width="9.7109375" style="166"/>
    <col min="6145" max="6145" width="7.7109375" style="166" customWidth="1"/>
    <col min="6146" max="6146" width="60.7109375" style="166" customWidth="1"/>
    <col min="6147" max="6147" width="18.5703125" style="166" customWidth="1"/>
    <col min="6148" max="6148" width="21.28515625" style="166" customWidth="1"/>
    <col min="6149" max="6400" width="9.7109375" style="166"/>
    <col min="6401" max="6401" width="7.7109375" style="166" customWidth="1"/>
    <col min="6402" max="6402" width="60.7109375" style="166" customWidth="1"/>
    <col min="6403" max="6403" width="18.5703125" style="166" customWidth="1"/>
    <col min="6404" max="6404" width="21.28515625" style="166" customWidth="1"/>
    <col min="6405" max="6656" width="9.7109375" style="166"/>
    <col min="6657" max="6657" width="7.7109375" style="166" customWidth="1"/>
    <col min="6658" max="6658" width="60.7109375" style="166" customWidth="1"/>
    <col min="6659" max="6659" width="18.5703125" style="166" customWidth="1"/>
    <col min="6660" max="6660" width="21.28515625" style="166" customWidth="1"/>
    <col min="6661" max="6912" width="9.7109375" style="166"/>
    <col min="6913" max="6913" width="7.7109375" style="166" customWidth="1"/>
    <col min="6914" max="6914" width="60.7109375" style="166" customWidth="1"/>
    <col min="6915" max="6915" width="18.5703125" style="166" customWidth="1"/>
    <col min="6916" max="6916" width="21.28515625" style="166" customWidth="1"/>
    <col min="6917" max="7168" width="9.7109375" style="166"/>
    <col min="7169" max="7169" width="7.7109375" style="166" customWidth="1"/>
    <col min="7170" max="7170" width="60.7109375" style="166" customWidth="1"/>
    <col min="7171" max="7171" width="18.5703125" style="166" customWidth="1"/>
    <col min="7172" max="7172" width="21.28515625" style="166" customWidth="1"/>
    <col min="7173" max="7424" width="9.7109375" style="166"/>
    <col min="7425" max="7425" width="7.7109375" style="166" customWidth="1"/>
    <col min="7426" max="7426" width="60.7109375" style="166" customWidth="1"/>
    <col min="7427" max="7427" width="18.5703125" style="166" customWidth="1"/>
    <col min="7428" max="7428" width="21.28515625" style="166" customWidth="1"/>
    <col min="7429" max="7680" width="9.7109375" style="166"/>
    <col min="7681" max="7681" width="7.7109375" style="166" customWidth="1"/>
    <col min="7682" max="7682" width="60.7109375" style="166" customWidth="1"/>
    <col min="7683" max="7683" width="18.5703125" style="166" customWidth="1"/>
    <col min="7684" max="7684" width="21.28515625" style="166" customWidth="1"/>
    <col min="7685" max="7936" width="9.7109375" style="166"/>
    <col min="7937" max="7937" width="7.7109375" style="166" customWidth="1"/>
    <col min="7938" max="7938" width="60.7109375" style="166" customWidth="1"/>
    <col min="7939" max="7939" width="18.5703125" style="166" customWidth="1"/>
    <col min="7940" max="7940" width="21.28515625" style="166" customWidth="1"/>
    <col min="7941" max="8192" width="9.7109375" style="166"/>
    <col min="8193" max="8193" width="7.7109375" style="166" customWidth="1"/>
    <col min="8194" max="8194" width="60.7109375" style="166" customWidth="1"/>
    <col min="8195" max="8195" width="18.5703125" style="166" customWidth="1"/>
    <col min="8196" max="8196" width="21.28515625" style="166" customWidth="1"/>
    <col min="8197" max="8448" width="9.7109375" style="166"/>
    <col min="8449" max="8449" width="7.7109375" style="166" customWidth="1"/>
    <col min="8450" max="8450" width="60.7109375" style="166" customWidth="1"/>
    <col min="8451" max="8451" width="18.5703125" style="166" customWidth="1"/>
    <col min="8452" max="8452" width="21.28515625" style="166" customWidth="1"/>
    <col min="8453" max="8704" width="9.7109375" style="166"/>
    <col min="8705" max="8705" width="7.7109375" style="166" customWidth="1"/>
    <col min="8706" max="8706" width="60.7109375" style="166" customWidth="1"/>
    <col min="8707" max="8707" width="18.5703125" style="166" customWidth="1"/>
    <col min="8708" max="8708" width="21.28515625" style="166" customWidth="1"/>
    <col min="8709" max="8960" width="9.7109375" style="166"/>
    <col min="8961" max="8961" width="7.7109375" style="166" customWidth="1"/>
    <col min="8962" max="8962" width="60.7109375" style="166" customWidth="1"/>
    <col min="8963" max="8963" width="18.5703125" style="166" customWidth="1"/>
    <col min="8964" max="8964" width="21.28515625" style="166" customWidth="1"/>
    <col min="8965" max="9216" width="9.7109375" style="166"/>
    <col min="9217" max="9217" width="7.7109375" style="166" customWidth="1"/>
    <col min="9218" max="9218" width="60.7109375" style="166" customWidth="1"/>
    <col min="9219" max="9219" width="18.5703125" style="166" customWidth="1"/>
    <col min="9220" max="9220" width="21.28515625" style="166" customWidth="1"/>
    <col min="9221" max="9472" width="9.7109375" style="166"/>
    <col min="9473" max="9473" width="7.7109375" style="166" customWidth="1"/>
    <col min="9474" max="9474" width="60.7109375" style="166" customWidth="1"/>
    <col min="9475" max="9475" width="18.5703125" style="166" customWidth="1"/>
    <col min="9476" max="9476" width="21.28515625" style="166" customWidth="1"/>
    <col min="9477" max="9728" width="9.7109375" style="166"/>
    <col min="9729" max="9729" width="7.7109375" style="166" customWidth="1"/>
    <col min="9730" max="9730" width="60.7109375" style="166" customWidth="1"/>
    <col min="9731" max="9731" width="18.5703125" style="166" customWidth="1"/>
    <col min="9732" max="9732" width="21.28515625" style="166" customWidth="1"/>
    <col min="9733" max="9984" width="9.7109375" style="166"/>
    <col min="9985" max="9985" width="7.7109375" style="166" customWidth="1"/>
    <col min="9986" max="9986" width="60.7109375" style="166" customWidth="1"/>
    <col min="9987" max="9987" width="18.5703125" style="166" customWidth="1"/>
    <col min="9988" max="9988" width="21.28515625" style="166" customWidth="1"/>
    <col min="9989" max="10240" width="9.7109375" style="166"/>
    <col min="10241" max="10241" width="7.7109375" style="166" customWidth="1"/>
    <col min="10242" max="10242" width="60.7109375" style="166" customWidth="1"/>
    <col min="10243" max="10243" width="18.5703125" style="166" customWidth="1"/>
    <col min="10244" max="10244" width="21.28515625" style="166" customWidth="1"/>
    <col min="10245" max="10496" width="9.7109375" style="166"/>
    <col min="10497" max="10497" width="7.7109375" style="166" customWidth="1"/>
    <col min="10498" max="10498" width="60.7109375" style="166" customWidth="1"/>
    <col min="10499" max="10499" width="18.5703125" style="166" customWidth="1"/>
    <col min="10500" max="10500" width="21.28515625" style="166" customWidth="1"/>
    <col min="10501" max="10752" width="9.7109375" style="166"/>
    <col min="10753" max="10753" width="7.7109375" style="166" customWidth="1"/>
    <col min="10754" max="10754" width="60.7109375" style="166" customWidth="1"/>
    <col min="10755" max="10755" width="18.5703125" style="166" customWidth="1"/>
    <col min="10756" max="10756" width="21.28515625" style="166" customWidth="1"/>
    <col min="10757" max="11008" width="9.7109375" style="166"/>
    <col min="11009" max="11009" width="7.7109375" style="166" customWidth="1"/>
    <col min="11010" max="11010" width="60.7109375" style="166" customWidth="1"/>
    <col min="11011" max="11011" width="18.5703125" style="166" customWidth="1"/>
    <col min="11012" max="11012" width="21.28515625" style="166" customWidth="1"/>
    <col min="11013" max="11264" width="9.7109375" style="166"/>
    <col min="11265" max="11265" width="7.7109375" style="166" customWidth="1"/>
    <col min="11266" max="11266" width="60.7109375" style="166" customWidth="1"/>
    <col min="11267" max="11267" width="18.5703125" style="166" customWidth="1"/>
    <col min="11268" max="11268" width="21.28515625" style="166" customWidth="1"/>
    <col min="11269" max="11520" width="9.7109375" style="166"/>
    <col min="11521" max="11521" width="7.7109375" style="166" customWidth="1"/>
    <col min="11522" max="11522" width="60.7109375" style="166" customWidth="1"/>
    <col min="11523" max="11523" width="18.5703125" style="166" customWidth="1"/>
    <col min="11524" max="11524" width="21.28515625" style="166" customWidth="1"/>
    <col min="11525" max="11776" width="9.7109375" style="166"/>
    <col min="11777" max="11777" width="7.7109375" style="166" customWidth="1"/>
    <col min="11778" max="11778" width="60.7109375" style="166" customWidth="1"/>
    <col min="11779" max="11779" width="18.5703125" style="166" customWidth="1"/>
    <col min="11780" max="11780" width="21.28515625" style="166" customWidth="1"/>
    <col min="11781" max="12032" width="9.7109375" style="166"/>
    <col min="12033" max="12033" width="7.7109375" style="166" customWidth="1"/>
    <col min="12034" max="12034" width="60.7109375" style="166" customWidth="1"/>
    <col min="12035" max="12035" width="18.5703125" style="166" customWidth="1"/>
    <col min="12036" max="12036" width="21.28515625" style="166" customWidth="1"/>
    <col min="12037" max="12288" width="9.7109375" style="166"/>
    <col min="12289" max="12289" width="7.7109375" style="166" customWidth="1"/>
    <col min="12290" max="12290" width="60.7109375" style="166" customWidth="1"/>
    <col min="12291" max="12291" width="18.5703125" style="166" customWidth="1"/>
    <col min="12292" max="12292" width="21.28515625" style="166" customWidth="1"/>
    <col min="12293" max="12544" width="9.7109375" style="166"/>
    <col min="12545" max="12545" width="7.7109375" style="166" customWidth="1"/>
    <col min="12546" max="12546" width="60.7109375" style="166" customWidth="1"/>
    <col min="12547" max="12547" width="18.5703125" style="166" customWidth="1"/>
    <col min="12548" max="12548" width="21.28515625" style="166" customWidth="1"/>
    <col min="12549" max="12800" width="9.7109375" style="166"/>
    <col min="12801" max="12801" width="7.7109375" style="166" customWidth="1"/>
    <col min="12802" max="12802" width="60.7109375" style="166" customWidth="1"/>
    <col min="12803" max="12803" width="18.5703125" style="166" customWidth="1"/>
    <col min="12804" max="12804" width="21.28515625" style="166" customWidth="1"/>
    <col min="12805" max="13056" width="9.7109375" style="166"/>
    <col min="13057" max="13057" width="7.7109375" style="166" customWidth="1"/>
    <col min="13058" max="13058" width="60.7109375" style="166" customWidth="1"/>
    <col min="13059" max="13059" width="18.5703125" style="166" customWidth="1"/>
    <col min="13060" max="13060" width="21.28515625" style="166" customWidth="1"/>
    <col min="13061" max="13312" width="9.7109375" style="166"/>
    <col min="13313" max="13313" width="7.7109375" style="166" customWidth="1"/>
    <col min="13314" max="13314" width="60.7109375" style="166" customWidth="1"/>
    <col min="13315" max="13315" width="18.5703125" style="166" customWidth="1"/>
    <col min="13316" max="13316" width="21.28515625" style="166" customWidth="1"/>
    <col min="13317" max="13568" width="9.7109375" style="166"/>
    <col min="13569" max="13569" width="7.7109375" style="166" customWidth="1"/>
    <col min="13570" max="13570" width="60.7109375" style="166" customWidth="1"/>
    <col min="13571" max="13571" width="18.5703125" style="166" customWidth="1"/>
    <col min="13572" max="13572" width="21.28515625" style="166" customWidth="1"/>
    <col min="13573" max="13824" width="9.7109375" style="166"/>
    <col min="13825" max="13825" width="7.7109375" style="166" customWidth="1"/>
    <col min="13826" max="13826" width="60.7109375" style="166" customWidth="1"/>
    <col min="13827" max="13827" width="18.5703125" style="166" customWidth="1"/>
    <col min="13828" max="13828" width="21.28515625" style="166" customWidth="1"/>
    <col min="13829" max="14080" width="9.7109375" style="166"/>
    <col min="14081" max="14081" width="7.7109375" style="166" customWidth="1"/>
    <col min="14082" max="14082" width="60.7109375" style="166" customWidth="1"/>
    <col min="14083" max="14083" width="18.5703125" style="166" customWidth="1"/>
    <col min="14084" max="14084" width="21.28515625" style="166" customWidth="1"/>
    <col min="14085" max="14336" width="9.7109375" style="166"/>
    <col min="14337" max="14337" width="7.7109375" style="166" customWidth="1"/>
    <col min="14338" max="14338" width="60.7109375" style="166" customWidth="1"/>
    <col min="14339" max="14339" width="18.5703125" style="166" customWidth="1"/>
    <col min="14340" max="14340" width="21.28515625" style="166" customWidth="1"/>
    <col min="14341" max="14592" width="9.7109375" style="166"/>
    <col min="14593" max="14593" width="7.7109375" style="166" customWidth="1"/>
    <col min="14594" max="14594" width="60.7109375" style="166" customWidth="1"/>
    <col min="14595" max="14595" width="18.5703125" style="166" customWidth="1"/>
    <col min="14596" max="14596" width="21.28515625" style="166" customWidth="1"/>
    <col min="14597" max="14848" width="9.7109375" style="166"/>
    <col min="14849" max="14849" width="7.7109375" style="166" customWidth="1"/>
    <col min="14850" max="14850" width="60.7109375" style="166" customWidth="1"/>
    <col min="14851" max="14851" width="18.5703125" style="166" customWidth="1"/>
    <col min="14852" max="14852" width="21.28515625" style="166" customWidth="1"/>
    <col min="14853" max="15104" width="9.7109375" style="166"/>
    <col min="15105" max="15105" width="7.7109375" style="166" customWidth="1"/>
    <col min="15106" max="15106" width="60.7109375" style="166" customWidth="1"/>
    <col min="15107" max="15107" width="18.5703125" style="166" customWidth="1"/>
    <col min="15108" max="15108" width="21.28515625" style="166" customWidth="1"/>
    <col min="15109" max="15360" width="9.7109375" style="166"/>
    <col min="15361" max="15361" width="7.7109375" style="166" customWidth="1"/>
    <col min="15362" max="15362" width="60.7109375" style="166" customWidth="1"/>
    <col min="15363" max="15363" width="18.5703125" style="166" customWidth="1"/>
    <col min="15364" max="15364" width="21.28515625" style="166" customWidth="1"/>
    <col min="15365" max="15616" width="9.7109375" style="166"/>
    <col min="15617" max="15617" width="7.7109375" style="166" customWidth="1"/>
    <col min="15618" max="15618" width="60.7109375" style="166" customWidth="1"/>
    <col min="15619" max="15619" width="18.5703125" style="166" customWidth="1"/>
    <col min="15620" max="15620" width="21.28515625" style="166" customWidth="1"/>
    <col min="15621" max="15872" width="9.7109375" style="166"/>
    <col min="15873" max="15873" width="7.7109375" style="166" customWidth="1"/>
    <col min="15874" max="15874" width="60.7109375" style="166" customWidth="1"/>
    <col min="15875" max="15875" width="18.5703125" style="166" customWidth="1"/>
    <col min="15876" max="15876" width="21.28515625" style="166" customWidth="1"/>
    <col min="15877" max="16128" width="9.7109375" style="166"/>
    <col min="16129" max="16129" width="7.7109375" style="166" customWidth="1"/>
    <col min="16130" max="16130" width="60.7109375" style="166" customWidth="1"/>
    <col min="16131" max="16131" width="18.5703125" style="166" customWidth="1"/>
    <col min="16132" max="16132" width="21.28515625" style="166" customWidth="1"/>
    <col min="16133" max="16384" width="9.7109375" style="166"/>
  </cols>
  <sheetData>
    <row r="1" spans="1:6" s="162" customFormat="1" ht="14.1" customHeight="1">
      <c r="A1" s="159" t="s">
        <v>101</v>
      </c>
      <c r="B1" s="160" t="s">
        <v>113</v>
      </c>
      <c r="C1" s="159"/>
      <c r="D1" s="159"/>
      <c r="E1" s="159"/>
      <c r="F1" s="161"/>
    </row>
    <row r="2" spans="1:6" s="162" customFormat="1" ht="16.5" customHeight="1">
      <c r="A2" s="159" t="s">
        <v>102</v>
      </c>
      <c r="B2" s="160" t="s">
        <v>356</v>
      </c>
      <c r="C2" s="159"/>
      <c r="D2" s="159"/>
      <c r="E2" s="159"/>
      <c r="F2" s="161"/>
    </row>
    <row r="3" spans="1:6" s="162" customFormat="1">
      <c r="A3" s="159" t="s">
        <v>103</v>
      </c>
      <c r="B3" s="160"/>
      <c r="C3" s="159"/>
      <c r="D3" s="159"/>
      <c r="E3" s="159"/>
      <c r="F3" s="161"/>
    </row>
    <row r="4" spans="1:6" ht="13.5" thickBot="1">
      <c r="A4" s="159" t="s">
        <v>104</v>
      </c>
      <c r="B4" s="163" t="s">
        <v>239</v>
      </c>
      <c r="C4" s="164"/>
      <c r="D4" s="164"/>
      <c r="E4" s="164"/>
      <c r="F4" s="165"/>
    </row>
    <row r="5" spans="1:6" s="207" customFormat="1" ht="24" thickBot="1">
      <c r="A5" s="205" t="s">
        <v>105</v>
      </c>
      <c r="B5" s="363" t="s">
        <v>106</v>
      </c>
      <c r="C5" s="364"/>
      <c r="D5" s="206" t="s">
        <v>110</v>
      </c>
    </row>
    <row r="6" spans="1:6" s="207" customFormat="1" ht="15">
      <c r="A6" s="219"/>
      <c r="B6" s="365"/>
      <c r="C6" s="366"/>
      <c r="D6" s="220"/>
    </row>
    <row r="7" spans="1:6" s="207" customFormat="1" ht="15">
      <c r="A7" s="221"/>
      <c r="B7" s="367"/>
      <c r="C7" s="368"/>
      <c r="D7" s="222"/>
    </row>
    <row r="8" spans="1:6" s="207" customFormat="1" ht="15">
      <c r="A8" s="221" t="s">
        <v>142</v>
      </c>
      <c r="B8" s="361" t="s">
        <v>150</v>
      </c>
      <c r="C8" s="362"/>
      <c r="D8" s="222"/>
    </row>
    <row r="9" spans="1:6" s="207" customFormat="1" ht="15">
      <c r="A9" s="221"/>
      <c r="B9" s="361"/>
      <c r="C9" s="362"/>
      <c r="D9" s="222"/>
    </row>
    <row r="10" spans="1:6" s="207" customFormat="1" ht="15">
      <c r="A10" s="221" t="s">
        <v>143</v>
      </c>
      <c r="B10" s="361" t="s">
        <v>240</v>
      </c>
      <c r="C10" s="362"/>
      <c r="D10" s="222">
        <f>SUM('2 - Provisional Sums'!F54)</f>
        <v>101000</v>
      </c>
    </row>
    <row r="11" spans="1:6" s="207" customFormat="1" ht="15">
      <c r="A11" s="221"/>
      <c r="B11" s="361"/>
      <c r="C11" s="362"/>
      <c r="D11" s="222"/>
    </row>
    <row r="12" spans="1:6" s="207" customFormat="1" ht="15">
      <c r="A12" s="221" t="s">
        <v>144</v>
      </c>
      <c r="B12" s="361" t="s">
        <v>241</v>
      </c>
      <c r="C12" s="362"/>
      <c r="D12" s="222"/>
    </row>
    <row r="13" spans="1:6" s="207" customFormat="1" ht="15">
      <c r="A13" s="221"/>
      <c r="B13" s="224"/>
      <c r="C13" s="225"/>
      <c r="D13" s="222"/>
    </row>
    <row r="14" spans="1:6" s="207" customFormat="1" ht="15">
      <c r="A14" s="221"/>
      <c r="B14" s="361"/>
      <c r="C14" s="362"/>
      <c r="D14" s="222"/>
    </row>
    <row r="15" spans="1:6" s="207" customFormat="1" ht="15.75" thickBot="1">
      <c r="A15" s="221"/>
      <c r="B15" s="361" t="s">
        <v>151</v>
      </c>
      <c r="C15" s="362"/>
      <c r="D15" s="223"/>
    </row>
    <row r="16" spans="1:6" s="207" customFormat="1" ht="15.75" thickTop="1">
      <c r="A16" s="221"/>
      <c r="B16" s="361"/>
      <c r="C16" s="362"/>
      <c r="D16" s="222"/>
    </row>
    <row r="17" spans="1:4" s="207" customFormat="1" ht="15.75" thickBot="1">
      <c r="A17" s="221"/>
      <c r="B17" s="361" t="s">
        <v>152</v>
      </c>
      <c r="C17" s="362"/>
      <c r="D17" s="223"/>
    </row>
    <row r="18" spans="1:4" s="207" customFormat="1" ht="15.75" thickTop="1">
      <c r="A18" s="221"/>
      <c r="B18" s="361"/>
      <c r="C18" s="362"/>
      <c r="D18" s="222"/>
    </row>
    <row r="19" spans="1:4" s="207" customFormat="1" ht="15.75" thickBot="1">
      <c r="A19" s="221"/>
      <c r="B19" s="361" t="s">
        <v>87</v>
      </c>
      <c r="C19" s="362"/>
      <c r="D19" s="223"/>
    </row>
    <row r="20" spans="1:4" s="207" customFormat="1" ht="15.75" thickTop="1">
      <c r="A20" s="221"/>
      <c r="B20" s="361"/>
      <c r="C20" s="362"/>
      <c r="D20" s="222"/>
    </row>
    <row r="21" spans="1:4" s="207" customFormat="1" ht="15">
      <c r="A21" s="221"/>
      <c r="B21" s="361"/>
      <c r="C21" s="362"/>
      <c r="D21" s="222"/>
    </row>
    <row r="22" spans="1:4" s="207" customFormat="1" ht="15">
      <c r="A22" s="221"/>
      <c r="B22" s="361"/>
      <c r="C22" s="362"/>
      <c r="D22" s="222"/>
    </row>
    <row r="23" spans="1:4" s="207" customFormat="1" ht="15">
      <c r="A23" s="221"/>
      <c r="B23" s="361"/>
      <c r="C23" s="362"/>
      <c r="D23" s="222"/>
    </row>
    <row r="24" spans="1:4" s="207" customFormat="1" ht="15">
      <c r="A24" s="221"/>
      <c r="B24" s="361"/>
      <c r="C24" s="362"/>
      <c r="D24" s="222"/>
    </row>
    <row r="25" spans="1:4" s="207" customFormat="1" ht="15">
      <c r="A25" s="221"/>
      <c r="B25" s="361"/>
      <c r="C25" s="362"/>
      <c r="D25" s="222"/>
    </row>
    <row r="26" spans="1:4" s="207" customFormat="1" ht="15">
      <c r="A26" s="221"/>
      <c r="B26" s="361"/>
      <c r="C26" s="362"/>
      <c r="D26" s="222"/>
    </row>
    <row r="27" spans="1:4" s="207" customFormat="1" ht="15">
      <c r="A27" s="221"/>
      <c r="B27" s="361"/>
      <c r="C27" s="362"/>
      <c r="D27" s="222"/>
    </row>
    <row r="28" spans="1:4" s="207" customFormat="1" ht="15">
      <c r="A28" s="221"/>
      <c r="B28" s="361"/>
      <c r="C28" s="362"/>
      <c r="D28" s="222"/>
    </row>
    <row r="29" spans="1:4" s="207" customFormat="1" ht="15">
      <c r="A29" s="221"/>
      <c r="B29" s="361"/>
      <c r="C29" s="362"/>
      <c r="D29" s="222"/>
    </row>
    <row r="30" spans="1:4" s="207" customFormat="1" ht="15">
      <c r="A30" s="221"/>
      <c r="B30" s="361"/>
      <c r="C30" s="362"/>
      <c r="D30" s="222"/>
    </row>
    <row r="31" spans="1:4" s="207" customFormat="1" ht="15">
      <c r="A31" s="221"/>
      <c r="B31" s="361"/>
      <c r="C31" s="362"/>
      <c r="D31" s="222"/>
    </row>
    <row r="32" spans="1:4" s="207" customFormat="1" ht="15">
      <c r="A32" s="221"/>
      <c r="B32" s="361"/>
      <c r="C32" s="362"/>
      <c r="D32" s="222"/>
    </row>
    <row r="33" spans="1:4" s="207" customFormat="1" ht="15">
      <c r="A33" s="221"/>
      <c r="B33" s="361"/>
      <c r="C33" s="362"/>
      <c r="D33" s="222"/>
    </row>
    <row r="34" spans="1:4" s="207" customFormat="1" ht="15">
      <c r="A34" s="221"/>
      <c r="B34" s="361"/>
      <c r="C34" s="362"/>
      <c r="D34" s="222"/>
    </row>
    <row r="35" spans="1:4" s="207" customFormat="1" ht="15">
      <c r="A35" s="221"/>
      <c r="B35" s="224"/>
      <c r="C35" s="225"/>
      <c r="D35" s="222"/>
    </row>
    <row r="36" spans="1:4" s="207" customFormat="1" ht="15">
      <c r="A36" s="221"/>
      <c r="B36" s="224"/>
      <c r="C36" s="225"/>
      <c r="D36" s="222"/>
    </row>
    <row r="37" spans="1:4" s="207" customFormat="1" ht="15">
      <c r="A37" s="221"/>
      <c r="B37" s="224"/>
      <c r="C37" s="225"/>
      <c r="D37" s="222"/>
    </row>
    <row r="38" spans="1:4" s="207" customFormat="1" ht="15">
      <c r="A38" s="221"/>
      <c r="B38" s="224"/>
      <c r="C38" s="225"/>
      <c r="D38" s="222"/>
    </row>
    <row r="39" spans="1:4" s="207" customFormat="1" ht="15">
      <c r="A39" s="221"/>
      <c r="B39" s="224"/>
      <c r="C39" s="225"/>
      <c r="D39" s="222"/>
    </row>
    <row r="40" spans="1:4" s="207" customFormat="1" ht="15">
      <c r="A40" s="221"/>
      <c r="B40" s="224"/>
      <c r="C40" s="225"/>
      <c r="D40" s="222"/>
    </row>
    <row r="41" spans="1:4" s="207" customFormat="1" ht="15">
      <c r="A41" s="221"/>
      <c r="B41" s="224"/>
      <c r="C41" s="225"/>
      <c r="D41" s="222"/>
    </row>
    <row r="42" spans="1:4" s="207" customFormat="1" ht="15">
      <c r="A42" s="221"/>
      <c r="B42" s="224"/>
      <c r="C42" s="225"/>
      <c r="D42" s="222"/>
    </row>
    <row r="43" spans="1:4" s="207" customFormat="1" ht="15">
      <c r="A43" s="221"/>
      <c r="B43" s="224"/>
      <c r="C43" s="225"/>
      <c r="D43" s="222"/>
    </row>
    <row r="44" spans="1:4" s="207" customFormat="1" ht="15">
      <c r="A44" s="221"/>
      <c r="B44" s="224"/>
      <c r="C44" s="225"/>
      <c r="D44" s="222"/>
    </row>
    <row r="45" spans="1:4" s="207" customFormat="1" ht="15">
      <c r="A45" s="221"/>
      <c r="B45" s="224"/>
      <c r="C45" s="225"/>
      <c r="D45" s="222"/>
    </row>
    <row r="46" spans="1:4" s="207" customFormat="1" ht="15">
      <c r="A46" s="221"/>
      <c r="B46" s="224"/>
      <c r="C46" s="225"/>
      <c r="D46" s="222"/>
    </row>
    <row r="47" spans="1:4" s="207" customFormat="1" ht="15">
      <c r="A47" s="221"/>
      <c r="B47" s="224"/>
      <c r="C47" s="225"/>
      <c r="D47" s="222"/>
    </row>
    <row r="48" spans="1:4" s="207" customFormat="1" ht="15">
      <c r="A48" s="221"/>
      <c r="B48" s="224"/>
      <c r="C48" s="225"/>
      <c r="D48" s="222"/>
    </row>
    <row r="49" spans="1:4" s="207" customFormat="1" ht="15">
      <c r="A49" s="221"/>
      <c r="B49" s="224"/>
      <c r="C49" s="225"/>
      <c r="D49" s="222"/>
    </row>
    <row r="50" spans="1:4" s="207" customFormat="1" ht="15">
      <c r="A50" s="221"/>
      <c r="B50" s="361"/>
      <c r="C50" s="362"/>
      <c r="D50" s="222"/>
    </row>
    <row r="51" spans="1:4" s="207" customFormat="1" ht="15">
      <c r="A51" s="221"/>
      <c r="B51" s="361"/>
      <c r="C51" s="362"/>
      <c r="D51" s="222"/>
    </row>
    <row r="52" spans="1:4" s="207" customFormat="1" ht="15">
      <c r="A52" s="221"/>
      <c r="B52" s="361"/>
      <c r="C52" s="362"/>
      <c r="D52" s="222"/>
    </row>
    <row r="53" spans="1:4" s="207" customFormat="1" ht="15">
      <c r="A53" s="221"/>
      <c r="B53" s="361"/>
      <c r="C53" s="362"/>
      <c r="D53" s="222"/>
    </row>
    <row r="54" spans="1:4" s="207" customFormat="1" ht="15">
      <c r="A54" s="221"/>
      <c r="B54" s="361"/>
      <c r="C54" s="362"/>
      <c r="D54" s="222"/>
    </row>
    <row r="55" spans="1:4" s="207" customFormat="1" ht="15.75" thickBot="1">
      <c r="A55" s="221"/>
      <c r="B55" s="361"/>
      <c r="C55" s="362"/>
      <c r="D55" s="222"/>
    </row>
    <row r="56" spans="1:4">
      <c r="A56" s="173"/>
      <c r="B56" s="174"/>
      <c r="C56" s="176"/>
      <c r="D56" s="177"/>
    </row>
    <row r="57" spans="1:4">
      <c r="A57" s="178"/>
      <c r="B57" s="226" t="s">
        <v>242</v>
      </c>
      <c r="C57" s="227"/>
      <c r="D57" s="180"/>
    </row>
    <row r="58" spans="1:4" ht="13.5" thickBot="1">
      <c r="A58" s="181"/>
      <c r="B58" s="228"/>
      <c r="C58" s="229"/>
      <c r="D58" s="182"/>
    </row>
  </sheetData>
  <mergeCells count="35">
    <mergeCell ref="B5:C5"/>
    <mergeCell ref="B6:C6"/>
    <mergeCell ref="B7:C7"/>
    <mergeCell ref="B8:C8"/>
    <mergeCell ref="B9:C9"/>
    <mergeCell ref="B21:C21"/>
    <mergeCell ref="B10:C10"/>
    <mergeCell ref="B11:C11"/>
    <mergeCell ref="B12:C12"/>
    <mergeCell ref="B14:C14"/>
    <mergeCell ref="B15:C15"/>
    <mergeCell ref="B16:C16"/>
    <mergeCell ref="B17:C17"/>
    <mergeCell ref="B18:C18"/>
    <mergeCell ref="B19:C19"/>
    <mergeCell ref="B20:C20"/>
    <mergeCell ref="B33:C33"/>
    <mergeCell ref="B22:C22"/>
    <mergeCell ref="B23:C23"/>
    <mergeCell ref="B24:C24"/>
    <mergeCell ref="B25:C25"/>
    <mergeCell ref="B26:C26"/>
    <mergeCell ref="B27:C27"/>
    <mergeCell ref="B28:C28"/>
    <mergeCell ref="B29:C29"/>
    <mergeCell ref="B30:C30"/>
    <mergeCell ref="B31:C31"/>
    <mergeCell ref="B32:C32"/>
    <mergeCell ref="B55:C55"/>
    <mergeCell ref="B34:C34"/>
    <mergeCell ref="B50:C50"/>
    <mergeCell ref="B51:C51"/>
    <mergeCell ref="B52:C52"/>
    <mergeCell ref="B53:C53"/>
    <mergeCell ref="B54:C54"/>
  </mergeCells>
  <pageMargins left="0.7" right="0.7" top="0.75" bottom="0.75" header="0.3" footer="0.3"/>
  <pageSetup paperSize="9" scale="80" orientation="portrait" r:id="rId1"/>
  <colBreaks count="1" manualBreakCount="1">
    <brk id="4" max="4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8:N49"/>
  <sheetViews>
    <sheetView view="pageBreakPreview" topLeftCell="A13" zoomScaleNormal="100" zoomScaleSheetLayoutView="100" workbookViewId="0">
      <selection activeCell="G16" sqref="G16"/>
    </sheetView>
  </sheetViews>
  <sheetFormatPr defaultColWidth="9.140625" defaultRowHeight="12.75"/>
  <cols>
    <col min="1" max="1" width="4.5703125" style="5" customWidth="1"/>
    <col min="2" max="2" width="12.7109375" style="5" customWidth="1"/>
    <col min="3" max="3" width="3.140625" style="5" customWidth="1"/>
    <col min="4" max="4" width="10.42578125" style="5" customWidth="1"/>
    <col min="5" max="5" width="3.140625" style="5" customWidth="1"/>
    <col min="6" max="6" width="10.85546875" style="5" customWidth="1"/>
    <col min="7" max="7" width="1.85546875" style="5" customWidth="1"/>
    <col min="8" max="8" width="8.5703125" style="5" customWidth="1"/>
    <col min="9" max="9" width="1.7109375" style="5" customWidth="1"/>
    <col min="10" max="10" width="11.7109375" style="5" customWidth="1"/>
    <col min="11" max="11" width="1.7109375" style="5" customWidth="1"/>
    <col min="12" max="12" width="17" style="5" customWidth="1"/>
    <col min="13" max="13" width="9.140625" style="5"/>
    <col min="14" max="14" width="12.85546875" style="5" customWidth="1"/>
    <col min="15" max="20" width="9.140625" style="5"/>
    <col min="21" max="21" width="8.5703125" style="5" customWidth="1"/>
    <col min="22" max="16384" width="9.140625" style="5"/>
  </cols>
  <sheetData>
    <row r="8" spans="1:12">
      <c r="A8" s="1" t="s">
        <v>74</v>
      </c>
      <c r="B8" s="2"/>
      <c r="C8" s="3"/>
      <c r="D8" s="3"/>
      <c r="E8" s="3"/>
      <c r="F8" s="3"/>
      <c r="G8" s="3"/>
      <c r="H8" s="4"/>
      <c r="I8" s="4"/>
      <c r="J8" s="3"/>
      <c r="K8" s="3"/>
      <c r="L8" s="3"/>
    </row>
    <row r="9" spans="1:12" s="36" customFormat="1" ht="8.25">
      <c r="A9" s="55"/>
      <c r="B9" s="56"/>
      <c r="H9" s="57"/>
      <c r="I9" s="57"/>
    </row>
    <row r="10" spans="1:12">
      <c r="A10" s="8" t="s">
        <v>17</v>
      </c>
      <c r="B10" s="9"/>
      <c r="C10" s="9"/>
      <c r="D10" s="10"/>
      <c r="E10" s="10"/>
      <c r="F10" s="11"/>
      <c r="H10" s="12" t="s">
        <v>75</v>
      </c>
      <c r="I10" s="13"/>
      <c r="J10" s="14"/>
      <c r="K10" s="14"/>
      <c r="L10" s="11"/>
    </row>
    <row r="11" spans="1:12">
      <c r="A11" s="15" t="s">
        <v>18</v>
      </c>
      <c r="B11" s="7"/>
      <c r="C11" s="7"/>
      <c r="F11" s="16"/>
      <c r="H11" s="17" t="s">
        <v>76</v>
      </c>
      <c r="I11" s="18"/>
      <c r="L11" s="16"/>
    </row>
    <row r="12" spans="1:12">
      <c r="A12" s="15" t="s">
        <v>19</v>
      </c>
      <c r="B12" s="7"/>
      <c r="F12" s="16"/>
      <c r="G12" s="19"/>
      <c r="H12" s="17" t="s">
        <v>77</v>
      </c>
      <c r="L12" s="16"/>
    </row>
    <row r="13" spans="1:12">
      <c r="A13" s="15" t="s">
        <v>20</v>
      </c>
      <c r="B13" s="7"/>
      <c r="F13" s="16"/>
      <c r="H13" s="17" t="s">
        <v>78</v>
      </c>
      <c r="L13" s="16"/>
    </row>
    <row r="14" spans="1:12">
      <c r="A14" s="321">
        <v>3600</v>
      </c>
      <c r="B14" s="322"/>
      <c r="C14" s="20"/>
      <c r="D14" s="20"/>
      <c r="E14" s="20"/>
      <c r="F14" s="21"/>
      <c r="H14" s="22" t="s">
        <v>81</v>
      </c>
      <c r="I14" s="20"/>
      <c r="J14" s="20"/>
      <c r="K14" s="20"/>
      <c r="L14" s="21"/>
    </row>
    <row r="15" spans="1:12" ht="15" customHeight="1">
      <c r="A15" s="23"/>
    </row>
    <row r="16" spans="1:12" ht="15" customHeight="1">
      <c r="A16" s="24" t="s">
        <v>21</v>
      </c>
      <c r="B16" s="24"/>
      <c r="D16" s="5" t="s">
        <v>83</v>
      </c>
    </row>
    <row r="18" spans="1:14" ht="15" customHeight="1">
      <c r="A18" s="24" t="s">
        <v>79</v>
      </c>
      <c r="D18" s="5" t="s">
        <v>84</v>
      </c>
    </row>
    <row r="19" spans="1:14" ht="15" customHeight="1">
      <c r="A19" s="24"/>
      <c r="C19" s="26"/>
      <c r="D19" s="26"/>
      <c r="E19" s="26"/>
      <c r="F19" s="26"/>
    </row>
    <row r="20" spans="1:14" ht="15" customHeight="1">
      <c r="A20" s="24" t="s">
        <v>31</v>
      </c>
      <c r="D20" s="5" t="s">
        <v>68</v>
      </c>
    </row>
    <row r="21" spans="1:14" ht="15" customHeight="1">
      <c r="A21" s="24"/>
      <c r="D21" s="5" t="s">
        <v>32</v>
      </c>
    </row>
    <row r="22" spans="1:14" ht="15" customHeight="1">
      <c r="A22" s="25"/>
    </row>
    <row r="23" spans="1:14" ht="15" customHeight="1">
      <c r="A23" s="24" t="s">
        <v>22</v>
      </c>
      <c r="D23" s="5" t="s">
        <v>72</v>
      </c>
    </row>
    <row r="24" spans="1:14" ht="15" customHeight="1">
      <c r="A24" s="24"/>
    </row>
    <row r="25" spans="1:14">
      <c r="A25" s="45" t="s">
        <v>33</v>
      </c>
      <c r="D25" s="5" t="s">
        <v>80</v>
      </c>
    </row>
    <row r="26" spans="1:14" ht="15" customHeight="1">
      <c r="A26" s="29"/>
      <c r="B26" s="20"/>
      <c r="C26" s="20"/>
      <c r="D26" s="20"/>
      <c r="E26" s="20"/>
      <c r="F26" s="20"/>
      <c r="G26" s="20"/>
      <c r="H26" s="20"/>
      <c r="I26" s="20"/>
      <c r="J26" s="20"/>
      <c r="K26" s="20"/>
      <c r="L26" s="20"/>
    </row>
    <row r="27" spans="1:14" ht="7.5" customHeight="1">
      <c r="A27" s="25"/>
    </row>
    <row r="28" spans="1:14">
      <c r="A28" s="323" t="s">
        <v>38</v>
      </c>
      <c r="B28" s="323"/>
      <c r="C28" s="323"/>
      <c r="D28" s="323"/>
      <c r="E28" s="323"/>
      <c r="F28" s="323"/>
      <c r="G28" s="323"/>
      <c r="H28" s="323"/>
      <c r="I28" s="323"/>
      <c r="J28" s="323"/>
      <c r="K28" s="323"/>
      <c r="L28" s="323"/>
    </row>
    <row r="29" spans="1:14" s="36" customFormat="1" ht="8.25"/>
    <row r="30" spans="1:14" ht="17.100000000000001" customHeight="1">
      <c r="A30" s="30" t="s">
        <v>30</v>
      </c>
      <c r="B30" s="31"/>
      <c r="C30" s="31"/>
      <c r="D30" s="31"/>
      <c r="E30" s="31"/>
      <c r="F30" s="31"/>
      <c r="G30" s="31"/>
      <c r="H30" s="31"/>
      <c r="I30" s="31"/>
      <c r="J30" s="31"/>
      <c r="K30" s="31"/>
      <c r="L30" s="32" t="e">
        <f>'Detailed Plan'!E11+'Detailed Plan'!E14+'Detailed Plan'!E18</f>
        <v>#REF!</v>
      </c>
    </row>
    <row r="31" spans="1:14" s="36" customFormat="1" ht="8.25">
      <c r="A31" s="33"/>
      <c r="B31" s="34"/>
      <c r="C31" s="34"/>
      <c r="D31" s="34"/>
      <c r="E31" s="34"/>
      <c r="F31" s="34"/>
      <c r="G31" s="34"/>
      <c r="H31" s="34"/>
      <c r="I31" s="34"/>
      <c r="J31" s="34"/>
      <c r="K31" s="34"/>
      <c r="L31" s="35"/>
      <c r="N31" s="37"/>
    </row>
    <row r="32" spans="1:14" ht="17.100000000000001" customHeight="1">
      <c r="A32" s="38" t="s">
        <v>23</v>
      </c>
      <c r="B32" s="39"/>
      <c r="C32" s="39"/>
      <c r="D32" s="39"/>
      <c r="E32" s="39"/>
      <c r="F32" s="39"/>
      <c r="G32" s="39"/>
      <c r="H32" s="39"/>
      <c r="I32" s="39"/>
      <c r="J32" s="39"/>
      <c r="K32" s="39"/>
      <c r="L32" s="40" t="e">
        <f>L30*0.14</f>
        <v>#REF!</v>
      </c>
    </row>
    <row r="33" spans="1:12" s="36" customFormat="1" ht="8.25">
      <c r="A33" s="41"/>
      <c r="B33" s="34"/>
      <c r="C33" s="34"/>
      <c r="D33" s="34"/>
      <c r="E33" s="34"/>
      <c r="F33" s="34"/>
      <c r="G33" s="34"/>
      <c r="H33" s="34"/>
      <c r="I33" s="34"/>
      <c r="J33" s="34"/>
      <c r="K33" s="34"/>
      <c r="L33" s="35"/>
    </row>
    <row r="34" spans="1:12" ht="17.100000000000001" customHeight="1" thickBot="1">
      <c r="A34" s="42" t="s">
        <v>34</v>
      </c>
      <c r="B34" s="43"/>
      <c r="C34" s="43"/>
      <c r="D34" s="43"/>
      <c r="E34" s="43"/>
      <c r="F34" s="43"/>
      <c r="G34" s="43"/>
      <c r="H34" s="43"/>
      <c r="I34" s="43"/>
      <c r="J34" s="43"/>
      <c r="K34" s="43"/>
      <c r="L34" s="44" t="e">
        <f>SUM(L30:L33)</f>
        <v>#REF!</v>
      </c>
    </row>
    <row r="35" spans="1:12" ht="15" customHeight="1"/>
    <row r="36" spans="1:12" s="7" customFormat="1" ht="15" customHeight="1">
      <c r="A36" s="53" t="s">
        <v>39</v>
      </c>
      <c r="B36" s="27"/>
      <c r="C36" s="27"/>
      <c r="D36" s="27"/>
      <c r="E36" s="27"/>
      <c r="F36" s="27"/>
      <c r="G36" s="27"/>
      <c r="H36" s="27"/>
      <c r="I36" s="27"/>
      <c r="J36" s="27"/>
      <c r="K36" s="27"/>
      <c r="L36" s="28"/>
    </row>
    <row r="37" spans="1:12" s="56" customFormat="1" ht="8.25">
      <c r="A37" s="60"/>
      <c r="L37" s="61"/>
    </row>
    <row r="38" spans="1:12" s="7" customFormat="1" ht="15" customHeight="1">
      <c r="A38" s="17"/>
      <c r="D38" s="54"/>
      <c r="E38" s="54"/>
      <c r="F38" s="54" t="s">
        <v>42</v>
      </c>
      <c r="H38" s="24"/>
      <c r="I38" s="24"/>
      <c r="J38" s="316" t="s">
        <v>43</v>
      </c>
      <c r="K38" s="316"/>
      <c r="L38" s="317"/>
    </row>
    <row r="39" spans="1:12" s="7" customFormat="1" ht="23.25" customHeight="1">
      <c r="A39" s="62" t="s">
        <v>40</v>
      </c>
      <c r="B39" s="7" t="s">
        <v>44</v>
      </c>
      <c r="F39" s="58"/>
      <c r="J39" s="313"/>
      <c r="K39" s="314"/>
      <c r="L39" s="315"/>
    </row>
    <row r="40" spans="1:12" ht="15.75" customHeight="1">
      <c r="A40" s="15"/>
      <c r="L40" s="16"/>
    </row>
    <row r="41" spans="1:12" ht="27" customHeight="1">
      <c r="A41" s="62" t="s">
        <v>41</v>
      </c>
      <c r="B41" s="7" t="s">
        <v>65</v>
      </c>
      <c r="C41" s="7"/>
      <c r="D41" s="7"/>
      <c r="F41" s="59"/>
      <c r="J41" s="318"/>
      <c r="K41" s="319"/>
      <c r="L41" s="320"/>
    </row>
    <row r="42" spans="1:12" s="36" customFormat="1" ht="8.25">
      <c r="A42" s="151"/>
      <c r="B42" s="152"/>
      <c r="C42" s="152"/>
      <c r="D42" s="152"/>
      <c r="E42" s="152"/>
      <c r="F42" s="152"/>
      <c r="G42" s="152"/>
      <c r="H42" s="152"/>
      <c r="I42" s="152"/>
      <c r="J42" s="152"/>
      <c r="K42" s="152"/>
      <c r="L42" s="153"/>
    </row>
    <row r="43" spans="1:12">
      <c r="A43" s="45"/>
      <c r="B43" s="45"/>
      <c r="C43" s="45"/>
      <c r="D43" s="45"/>
      <c r="E43" s="45"/>
      <c r="F43" s="46"/>
      <c r="G43" s="46"/>
      <c r="H43" s="47"/>
      <c r="I43" s="47"/>
      <c r="J43" s="47"/>
      <c r="K43" s="24"/>
      <c r="L43" s="48"/>
    </row>
    <row r="44" spans="1:12">
      <c r="A44" s="45"/>
      <c r="B44" s="45"/>
      <c r="C44" s="45"/>
      <c r="D44" s="45"/>
      <c r="E44" s="45"/>
      <c r="F44" s="46"/>
      <c r="G44" s="46"/>
      <c r="H44" s="47"/>
      <c r="I44" s="47"/>
      <c r="J44" s="47"/>
      <c r="K44" s="24"/>
      <c r="L44" s="48"/>
    </row>
    <row r="45" spans="1:12">
      <c r="A45" s="45"/>
      <c r="B45" s="45"/>
      <c r="C45" s="45"/>
      <c r="D45" s="45"/>
      <c r="E45" s="45"/>
      <c r="F45" s="46"/>
      <c r="G45" s="46"/>
      <c r="H45" s="47"/>
      <c r="I45" s="47"/>
      <c r="J45" s="47"/>
      <c r="K45" s="24"/>
      <c r="L45" s="48"/>
    </row>
    <row r="46" spans="1:12">
      <c r="A46" s="45"/>
      <c r="B46" s="45"/>
      <c r="C46" s="45"/>
      <c r="D46" s="45"/>
      <c r="E46" s="45"/>
      <c r="F46" s="46"/>
      <c r="G46" s="46"/>
      <c r="H46" s="47"/>
      <c r="I46" s="47"/>
      <c r="J46" s="47"/>
      <c r="K46" s="24"/>
      <c r="L46" s="48"/>
    </row>
    <row r="47" spans="1:12">
      <c r="A47" s="45"/>
      <c r="B47" s="45"/>
      <c r="C47" s="45"/>
      <c r="D47" s="45"/>
      <c r="E47" s="45"/>
      <c r="F47" s="46"/>
      <c r="G47" s="46"/>
      <c r="H47" s="47"/>
      <c r="I47" s="47"/>
      <c r="J47" s="47"/>
      <c r="K47" s="24"/>
      <c r="L47" s="48"/>
    </row>
    <row r="48" spans="1:12">
      <c r="A48" s="45"/>
      <c r="B48" s="45"/>
      <c r="C48" s="45"/>
      <c r="D48" s="45"/>
      <c r="E48" s="45"/>
      <c r="F48" s="46"/>
      <c r="G48" s="46"/>
      <c r="H48" s="47"/>
      <c r="I48" s="47"/>
      <c r="J48" s="47"/>
      <c r="K48" s="24"/>
      <c r="L48" s="48"/>
    </row>
    <row r="49" spans="1:12">
      <c r="A49" s="45"/>
      <c r="B49" s="45"/>
      <c r="C49" s="45"/>
      <c r="D49" s="45"/>
      <c r="E49" s="45"/>
      <c r="F49" s="46"/>
      <c r="G49" s="46"/>
      <c r="H49" s="47"/>
      <c r="I49" s="47"/>
      <c r="J49" s="47"/>
      <c r="K49" s="24"/>
      <c r="L49" s="48"/>
    </row>
  </sheetData>
  <mergeCells count="5">
    <mergeCell ref="J39:L39"/>
    <mergeCell ref="J38:L38"/>
    <mergeCell ref="J41:L41"/>
    <mergeCell ref="A14:B14"/>
    <mergeCell ref="A28:L28"/>
  </mergeCells>
  <pageMargins left="0.70866141732283472" right="0.23622047244094491" top="0.70866141732283472" bottom="1.3779527559055118" header="0.51181102362204722" footer="1.18110236220472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7:F19"/>
  <sheetViews>
    <sheetView view="pageBreakPreview" topLeftCell="A7" zoomScaleNormal="100" zoomScaleSheetLayoutView="100" workbookViewId="0">
      <selection activeCell="G16" sqref="G16"/>
    </sheetView>
  </sheetViews>
  <sheetFormatPr defaultColWidth="9.140625" defaultRowHeight="14.25" outlineLevelRow="1"/>
  <cols>
    <col min="1" max="1" width="9.140625" style="50"/>
    <col min="2" max="2" width="56.5703125" style="50" bestFit="1" customWidth="1"/>
    <col min="3" max="3" width="40.5703125" style="50" bestFit="1" customWidth="1"/>
    <col min="4" max="4" width="14.7109375" style="50" bestFit="1" customWidth="1"/>
    <col min="5" max="5" width="16.5703125" style="50" bestFit="1" customWidth="1"/>
    <col min="6" max="6" width="16" style="50" bestFit="1" customWidth="1"/>
    <col min="7" max="16384" width="9.140625" style="50"/>
  </cols>
  <sheetData>
    <row r="7" spans="1:6" ht="24.75" customHeight="1">
      <c r="A7" s="327" t="s">
        <v>38</v>
      </c>
      <c r="B7" s="328"/>
      <c r="C7" s="328"/>
      <c r="D7" s="328"/>
      <c r="E7" s="328"/>
      <c r="F7" s="329"/>
    </row>
    <row r="8" spans="1:6" ht="24.75" customHeight="1">
      <c r="A8" s="324" t="str">
        <f>'App. Form'!D23</f>
        <v>UKZN - Renovations to the Ablutions at the Puis Langa Residence</v>
      </c>
      <c r="B8" s="325"/>
      <c r="C8" s="325"/>
      <c r="D8" s="325"/>
      <c r="E8" s="325"/>
      <c r="F8" s="326"/>
    </row>
    <row r="9" spans="1:6" s="51" customFormat="1" ht="24.75" customHeight="1">
      <c r="A9" s="112" t="s">
        <v>1</v>
      </c>
      <c r="B9" s="113" t="s">
        <v>0</v>
      </c>
      <c r="C9" s="114" t="s">
        <v>7</v>
      </c>
      <c r="D9" s="115" t="s">
        <v>3</v>
      </c>
      <c r="E9" s="115" t="s">
        <v>36</v>
      </c>
      <c r="F9" s="116" t="s">
        <v>37</v>
      </c>
    </row>
    <row r="10" spans="1:6" ht="15">
      <c r="A10" s="139" t="s">
        <v>2</v>
      </c>
      <c r="B10" s="117" t="s">
        <v>12</v>
      </c>
      <c r="C10" s="117"/>
      <c r="D10" s="118"/>
      <c r="E10" s="118"/>
      <c r="F10" s="140" t="e">
        <f>F11+F14+F18</f>
        <v>#REF!</v>
      </c>
    </row>
    <row r="11" spans="1:6" ht="18.75" customHeight="1">
      <c r="A11" s="141">
        <v>1</v>
      </c>
      <c r="B11" s="119" t="s">
        <v>13</v>
      </c>
      <c r="C11" s="119"/>
      <c r="D11" s="120"/>
      <c r="E11" s="121" t="e">
        <f>SUM(E12:E13)</f>
        <v>#REF!</v>
      </c>
      <c r="F11" s="142" t="e">
        <f>SUM(F12:F13)</f>
        <v>#REF!</v>
      </c>
    </row>
    <row r="12" spans="1:6" ht="18.75" customHeight="1" outlineLevel="1">
      <c r="A12" s="143">
        <v>1.1000000000000001</v>
      </c>
      <c r="B12" s="122" t="s">
        <v>5</v>
      </c>
      <c r="C12" s="123" t="s">
        <v>85</v>
      </c>
      <c r="D12" s="124">
        <v>42217</v>
      </c>
      <c r="E12" s="125" t="e">
        <f>#REF!</f>
        <v>#REF!</v>
      </c>
      <c r="F12" s="144" t="e">
        <f>E12*1.14</f>
        <v>#REF!</v>
      </c>
    </row>
    <row r="13" spans="1:6" ht="18.75" customHeight="1" outlineLevel="1">
      <c r="A13" s="143">
        <v>1.2</v>
      </c>
      <c r="B13" s="122" t="s">
        <v>6</v>
      </c>
      <c r="C13" s="123" t="s">
        <v>8</v>
      </c>
      <c r="D13" s="124">
        <v>42217</v>
      </c>
      <c r="E13" s="125" t="e">
        <f>#REF!</f>
        <v>#REF!</v>
      </c>
      <c r="F13" s="144" t="e">
        <f>E13*1.14</f>
        <v>#REF!</v>
      </c>
    </row>
    <row r="14" spans="1:6" ht="18.75" customHeight="1">
      <c r="A14" s="141">
        <v>2</v>
      </c>
      <c r="B14" s="119" t="s">
        <v>82</v>
      </c>
      <c r="C14" s="119"/>
      <c r="D14" s="126" t="e">
        <f>F14/F11</f>
        <v>#REF!</v>
      </c>
      <c r="E14" s="127" t="e">
        <f>SUM(E15:E17)</f>
        <v>#REF!</v>
      </c>
      <c r="F14" s="142" t="e">
        <f>SUM(F15:F17)</f>
        <v>#REF!</v>
      </c>
    </row>
    <row r="15" spans="1:6" ht="18.75" customHeight="1" outlineLevel="1">
      <c r="A15" s="145">
        <v>2.1</v>
      </c>
      <c r="B15" s="128" t="s">
        <v>4</v>
      </c>
      <c r="C15" s="129" t="s">
        <v>10</v>
      </c>
      <c r="D15" s="130">
        <v>42217</v>
      </c>
      <c r="E15" s="131" t="e">
        <f>E11*3%</f>
        <v>#REF!</v>
      </c>
      <c r="F15" s="146" t="e">
        <f>E15*1.14</f>
        <v>#REF!</v>
      </c>
    </row>
    <row r="16" spans="1:6" ht="18.75" customHeight="1" outlineLevel="1">
      <c r="A16" s="145">
        <v>2.2000000000000002</v>
      </c>
      <c r="B16" s="132" t="s">
        <v>14</v>
      </c>
      <c r="C16" s="129" t="s">
        <v>9</v>
      </c>
      <c r="D16" s="130">
        <v>42217</v>
      </c>
      <c r="E16" s="133">
        <f>(E19)*5%</f>
        <v>6799</v>
      </c>
      <c r="F16" s="146">
        <f t="shared" ref="F16:F17" si="0">E16*1.14</f>
        <v>7750.86</v>
      </c>
    </row>
    <row r="17" spans="1:6" ht="18.75" customHeight="1" outlineLevel="1">
      <c r="A17" s="145">
        <v>2.2999999999999998</v>
      </c>
      <c r="B17" s="132" t="s">
        <v>15</v>
      </c>
      <c r="C17" s="134" t="s">
        <v>11</v>
      </c>
      <c r="D17" s="130">
        <v>42217</v>
      </c>
      <c r="E17" s="133">
        <v>24000</v>
      </c>
      <c r="F17" s="146">
        <f t="shared" si="0"/>
        <v>27359.999999999996</v>
      </c>
    </row>
    <row r="18" spans="1:6" ht="18.75" customHeight="1">
      <c r="A18" s="141">
        <v>3</v>
      </c>
      <c r="B18" s="119" t="s">
        <v>35</v>
      </c>
      <c r="C18" s="119"/>
      <c r="D18" s="126" t="e">
        <f>F18/F11</f>
        <v>#REF!</v>
      </c>
      <c r="E18" s="127">
        <f>SUM(E19:E19)</f>
        <v>135980</v>
      </c>
      <c r="F18" s="142">
        <f>SUM(F19:F19)</f>
        <v>155017.19999999998</v>
      </c>
    </row>
    <row r="19" spans="1:6" ht="18.75" customHeight="1" outlineLevel="1">
      <c r="A19" s="147">
        <v>3.1</v>
      </c>
      <c r="B19" s="135" t="s">
        <v>70</v>
      </c>
      <c r="C19" s="136" t="s">
        <v>16</v>
      </c>
      <c r="D19" s="137">
        <v>42186</v>
      </c>
      <c r="E19" s="138">
        <v>135980</v>
      </c>
      <c r="F19" s="148">
        <f>E19*1.14</f>
        <v>155017.19999999998</v>
      </c>
    </row>
  </sheetData>
  <mergeCells count="2">
    <mergeCell ref="A8:F8"/>
    <mergeCell ref="A7:F7"/>
  </mergeCells>
  <printOptions horizontalCentered="1" verticalCentered="1"/>
  <pageMargins left="0.25" right="0.25" top="0.75" bottom="0.75" header="0.3" footer="0.3"/>
  <pageSetup paperSize="9" scale="92" fitToHeight="0" orientation="landscape" r:id="rId1"/>
  <ignoredErrors>
    <ignoredError sqref="F14 F18"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T177"/>
  <sheetViews>
    <sheetView topLeftCell="A4" zoomScale="85" zoomScaleNormal="85" workbookViewId="0">
      <selection activeCell="G16" sqref="G16"/>
    </sheetView>
  </sheetViews>
  <sheetFormatPr defaultColWidth="9.140625" defaultRowHeight="12.75"/>
  <cols>
    <col min="1" max="2" width="3.140625" style="63" customWidth="1"/>
    <col min="3" max="3" width="24.7109375" style="63" customWidth="1"/>
    <col min="4" max="4" width="8.85546875" style="63" bestFit="1" customWidth="1"/>
    <col min="5" max="5" width="20.28515625" style="63" customWidth="1"/>
    <col min="6" max="6" width="20" style="63" customWidth="1"/>
    <col min="7" max="7" width="23.85546875" style="63" hidden="1" customWidth="1"/>
    <col min="8" max="8" width="21.140625" style="63" hidden="1" customWidth="1"/>
    <col min="9" max="9" width="22.28515625" style="63" hidden="1" customWidth="1"/>
    <col min="10" max="16384" width="9.140625" style="63"/>
  </cols>
  <sheetData>
    <row r="1" spans="2:20" ht="13.5" thickBot="1"/>
    <row r="2" spans="2:20" ht="31.5" customHeight="1" thickBot="1">
      <c r="B2" s="336" t="s">
        <v>72</v>
      </c>
      <c r="C2" s="337"/>
      <c r="D2" s="337"/>
      <c r="E2" s="337"/>
      <c r="F2" s="337"/>
      <c r="G2" s="337"/>
      <c r="H2" s="337"/>
      <c r="I2" s="337"/>
      <c r="J2" s="337"/>
      <c r="K2" s="337"/>
      <c r="L2" s="337"/>
      <c r="M2" s="337"/>
      <c r="N2" s="337"/>
      <c r="O2" s="337"/>
      <c r="P2" s="337"/>
      <c r="Q2" s="337"/>
      <c r="R2" s="337"/>
      <c r="S2" s="337"/>
      <c r="T2" s="338"/>
    </row>
    <row r="3" spans="2:20" ht="29.1" customHeight="1" thickBot="1">
      <c r="B3" s="339" t="s">
        <v>45</v>
      </c>
      <c r="C3" s="340"/>
      <c r="D3" s="340"/>
      <c r="E3" s="340"/>
      <c r="F3" s="340"/>
      <c r="G3" s="340"/>
      <c r="H3" s="340"/>
      <c r="I3" s="340"/>
      <c r="J3" s="340"/>
      <c r="K3" s="340"/>
      <c r="L3" s="340"/>
      <c r="M3" s="340"/>
      <c r="N3" s="340"/>
      <c r="O3" s="340"/>
      <c r="P3" s="340"/>
      <c r="Q3" s="340"/>
      <c r="R3" s="340"/>
      <c r="S3" s="340"/>
      <c r="T3" s="341"/>
    </row>
    <row r="4" spans="2:20" s="67" customFormat="1" ht="9" thickBot="1">
      <c r="B4" s="64"/>
      <c r="C4" s="65"/>
      <c r="D4" s="65"/>
      <c r="E4" s="65"/>
      <c r="F4" s="65"/>
      <c r="G4" s="65"/>
      <c r="H4" s="65"/>
      <c r="I4" s="65"/>
      <c r="J4" s="65"/>
      <c r="K4" s="65"/>
      <c r="L4" s="65"/>
      <c r="M4" s="65"/>
      <c r="N4" s="65"/>
      <c r="O4" s="65"/>
      <c r="P4" s="65"/>
      <c r="Q4" s="65"/>
      <c r="R4" s="65"/>
      <c r="S4" s="65"/>
      <c r="T4" s="66"/>
    </row>
    <row r="5" spans="2:20" ht="29.1" customHeight="1">
      <c r="B5" s="68"/>
      <c r="C5" s="342" t="s">
        <v>86</v>
      </c>
      <c r="D5" s="343"/>
      <c r="E5" s="344"/>
      <c r="F5" s="69">
        <v>3</v>
      </c>
      <c r="G5" s="70"/>
      <c r="H5" s="71"/>
      <c r="I5" s="72"/>
      <c r="J5" s="73"/>
      <c r="K5" s="73"/>
      <c r="L5" s="73"/>
      <c r="M5" s="73"/>
      <c r="N5" s="73"/>
      <c r="O5" s="73"/>
      <c r="P5" s="73"/>
      <c r="Q5" s="73"/>
      <c r="R5" s="73"/>
      <c r="S5" s="73"/>
      <c r="T5" s="74"/>
    </row>
    <row r="6" spans="2:20" ht="29.1" customHeight="1">
      <c r="B6" s="68"/>
      <c r="C6" s="345" t="s">
        <v>58</v>
      </c>
      <c r="D6" s="346"/>
      <c r="E6" s="347"/>
      <c r="F6" s="75" t="e">
        <f>'Detailed Plan'!E12</f>
        <v>#REF!</v>
      </c>
      <c r="G6" s="76"/>
      <c r="H6" s="77"/>
      <c r="I6" s="78"/>
      <c r="J6" s="73"/>
      <c r="K6" s="73"/>
      <c r="L6" s="73"/>
      <c r="M6" s="73"/>
      <c r="N6" s="73"/>
      <c r="O6" s="73"/>
      <c r="P6" s="73"/>
      <c r="Q6" s="73"/>
      <c r="R6" s="73"/>
      <c r="S6" s="73"/>
      <c r="T6" s="74"/>
    </row>
    <row r="7" spans="2:20" ht="29.1" customHeight="1">
      <c r="B7" s="68"/>
      <c r="C7" s="330" t="str">
        <f>'Detailed Plan'!B13</f>
        <v>Client Controlled Contingencies (10%)</v>
      </c>
      <c r="D7" s="331"/>
      <c r="E7" s="332"/>
      <c r="F7" s="75" t="e">
        <f>'Detailed Plan'!E13</f>
        <v>#REF!</v>
      </c>
      <c r="G7" s="76"/>
      <c r="H7" s="77"/>
      <c r="I7" s="78"/>
      <c r="J7" s="73"/>
      <c r="K7" s="73"/>
      <c r="L7" s="73"/>
      <c r="M7" s="73"/>
      <c r="N7" s="73"/>
      <c r="O7" s="73"/>
      <c r="P7" s="73"/>
      <c r="Q7" s="73"/>
      <c r="R7" s="73"/>
      <c r="S7" s="73"/>
      <c r="T7" s="74"/>
    </row>
    <row r="8" spans="2:20" ht="29.1" customHeight="1">
      <c r="B8" s="68"/>
      <c r="C8" s="330" t="str">
        <f>'Detailed Plan'!B14</f>
        <v>Consultants (QS/PM)</v>
      </c>
      <c r="D8" s="331"/>
      <c r="E8" s="332"/>
      <c r="F8" s="75" t="e">
        <f>'Detailed Plan'!E14</f>
        <v>#REF!</v>
      </c>
      <c r="G8" s="79"/>
      <c r="H8" s="80"/>
      <c r="I8" s="78"/>
      <c r="J8" s="73"/>
      <c r="K8" s="73"/>
      <c r="L8" s="73"/>
      <c r="M8" s="73"/>
      <c r="N8" s="73"/>
      <c r="O8" s="73"/>
      <c r="P8" s="73"/>
      <c r="Q8" s="73"/>
      <c r="R8" s="73"/>
      <c r="S8" s="73"/>
      <c r="T8" s="74"/>
    </row>
    <row r="9" spans="2:20" ht="29.1" customHeight="1">
      <c r="B9" s="68"/>
      <c r="C9" s="330" t="str">
        <f>'Detailed Plan'!B18</f>
        <v>Consultants (Engineers)</v>
      </c>
      <c r="D9" s="331"/>
      <c r="E9" s="332"/>
      <c r="F9" s="75">
        <f>'Detailed Plan'!E18</f>
        <v>135980</v>
      </c>
      <c r="G9" s="81"/>
      <c r="H9" s="82"/>
      <c r="I9" s="78"/>
      <c r="J9" s="73"/>
      <c r="K9" s="73"/>
      <c r="L9" s="73"/>
      <c r="M9" s="73"/>
      <c r="N9" s="73"/>
      <c r="O9" s="73"/>
      <c r="P9" s="73"/>
      <c r="Q9" s="73"/>
      <c r="R9" s="73"/>
      <c r="S9" s="73"/>
      <c r="T9" s="74"/>
    </row>
    <row r="10" spans="2:20" ht="29.1" customHeight="1">
      <c r="B10" s="68"/>
      <c r="C10" s="330" t="s">
        <v>59</v>
      </c>
      <c r="D10" s="331"/>
      <c r="E10" s="332"/>
      <c r="F10" s="75" t="e">
        <f>SUM(F6:F9)</f>
        <v>#REF!</v>
      </c>
      <c r="G10" s="76"/>
      <c r="H10" s="77"/>
      <c r="I10" s="78"/>
      <c r="J10" s="73"/>
      <c r="K10" s="73"/>
      <c r="L10" s="73"/>
      <c r="M10" s="73"/>
      <c r="N10" s="73"/>
      <c r="O10" s="73"/>
      <c r="P10" s="73"/>
      <c r="Q10" s="73"/>
      <c r="R10" s="73"/>
      <c r="S10" s="73"/>
      <c r="T10" s="74"/>
    </row>
    <row r="11" spans="2:20" ht="29.1" customHeight="1">
      <c r="B11" s="68"/>
      <c r="C11" s="330" t="s">
        <v>46</v>
      </c>
      <c r="D11" s="331"/>
      <c r="E11" s="332"/>
      <c r="F11" s="75" t="e">
        <f>F10*0.14</f>
        <v>#REF!</v>
      </c>
      <c r="G11" s="81"/>
      <c r="H11" s="82"/>
      <c r="I11" s="78"/>
      <c r="J11" s="73"/>
      <c r="K11" s="73"/>
      <c r="L11" s="73"/>
      <c r="M11" s="73"/>
      <c r="N11" s="73"/>
      <c r="O11" s="73"/>
      <c r="P11" s="73"/>
      <c r="Q11" s="73"/>
      <c r="R11" s="73"/>
      <c r="S11" s="73"/>
      <c r="T11" s="74"/>
    </row>
    <row r="12" spans="2:20" ht="29.1" customHeight="1" thickBot="1">
      <c r="B12" s="68"/>
      <c r="C12" s="333" t="s">
        <v>66</v>
      </c>
      <c r="D12" s="334"/>
      <c r="E12" s="335"/>
      <c r="F12" s="111" t="e">
        <f>SUM(F10:F11)</f>
        <v>#REF!</v>
      </c>
      <c r="G12" s="83"/>
      <c r="H12" s="84"/>
      <c r="I12" s="85"/>
      <c r="J12" s="73"/>
      <c r="K12" s="73"/>
      <c r="L12" s="73"/>
      <c r="M12" s="73"/>
      <c r="N12" s="73"/>
      <c r="O12" s="73"/>
      <c r="P12" s="73"/>
      <c r="Q12" s="73"/>
      <c r="R12" s="73"/>
      <c r="S12" s="73"/>
      <c r="T12" s="74"/>
    </row>
    <row r="13" spans="2:20" ht="13.5" thickBot="1">
      <c r="B13" s="68"/>
      <c r="C13" s="86"/>
      <c r="D13" s="86"/>
      <c r="E13" s="87"/>
      <c r="F13" s="87"/>
      <c r="G13" s="87"/>
      <c r="H13" s="87"/>
      <c r="I13" s="87"/>
      <c r="J13" s="73"/>
      <c r="K13" s="73"/>
      <c r="L13" s="73"/>
      <c r="M13" s="73"/>
      <c r="N13" s="73"/>
      <c r="O13" s="73"/>
      <c r="P13" s="73"/>
      <c r="Q13" s="73"/>
      <c r="R13" s="73"/>
      <c r="S13" s="73"/>
      <c r="T13" s="74"/>
    </row>
    <row r="14" spans="2:20" ht="51.6" customHeight="1" thickBot="1">
      <c r="B14" s="68"/>
      <c r="C14" s="88" t="s">
        <v>47</v>
      </c>
      <c r="D14" s="88" t="s">
        <v>48</v>
      </c>
      <c r="E14" s="88" t="s">
        <v>49</v>
      </c>
      <c r="F14" s="88" t="s">
        <v>50</v>
      </c>
      <c r="G14" s="88" t="s">
        <v>61</v>
      </c>
      <c r="H14" s="88" t="s">
        <v>62</v>
      </c>
      <c r="I14" s="88" t="s">
        <v>63</v>
      </c>
      <c r="J14" s="73"/>
      <c r="K14" s="73"/>
      <c r="L14" s="73"/>
      <c r="M14" s="73"/>
      <c r="N14" s="73"/>
      <c r="O14" s="73"/>
      <c r="P14" s="73"/>
      <c r="Q14" s="73"/>
      <c r="R14" s="73"/>
      <c r="S14" s="73"/>
      <c r="T14" s="74"/>
    </row>
    <row r="15" spans="2:20" ht="15">
      <c r="B15" s="68"/>
      <c r="C15" s="89" t="s">
        <v>51</v>
      </c>
      <c r="D15" s="90">
        <v>0</v>
      </c>
      <c r="E15" s="91">
        <v>0</v>
      </c>
      <c r="F15" s="91">
        <f>E15</f>
        <v>0</v>
      </c>
      <c r="G15" s="92"/>
      <c r="H15" s="93"/>
      <c r="I15" s="94"/>
      <c r="J15" s="73"/>
      <c r="K15" s="73"/>
      <c r="L15" s="73"/>
      <c r="M15" s="73"/>
      <c r="N15" s="73"/>
      <c r="O15" s="73"/>
      <c r="P15" s="73"/>
      <c r="Q15" s="73"/>
      <c r="R15" s="73"/>
      <c r="S15" s="73"/>
      <c r="T15" s="74"/>
    </row>
    <row r="16" spans="2:20" ht="15">
      <c r="B16" s="68"/>
      <c r="C16" s="89" t="s">
        <v>52</v>
      </c>
      <c r="D16" s="95">
        <v>1</v>
      </c>
      <c r="E16" s="96" t="e">
        <f>IF(D16=0,0,POWER(SIN(PI()/2*D16/$F$5),2)*$F$12)</f>
        <v>#REF!</v>
      </c>
      <c r="F16" s="96" t="e">
        <f>E16-E15</f>
        <v>#REF!</v>
      </c>
      <c r="G16" s="97"/>
      <c r="H16" s="98"/>
      <c r="I16" s="99"/>
      <c r="J16" s="73"/>
      <c r="K16" s="73"/>
      <c r="L16" s="73"/>
      <c r="M16" s="73"/>
      <c r="N16" s="73"/>
      <c r="O16" s="73"/>
      <c r="P16" s="73"/>
      <c r="Q16" s="73"/>
      <c r="R16" s="73"/>
      <c r="S16" s="73"/>
      <c r="T16" s="74"/>
    </row>
    <row r="17" spans="2:20" ht="15">
      <c r="B17" s="68"/>
      <c r="C17" s="89" t="s">
        <v>53</v>
      </c>
      <c r="D17" s="95">
        <f>IF(OR(D16=$F$5,D16=0),0,1+D16)</f>
        <v>2</v>
      </c>
      <c r="E17" s="96" t="e">
        <f>IF(D17=0,0,POWER(SIN(PI()/2*D17/$F$5),2)*$F$12)</f>
        <v>#REF!</v>
      </c>
      <c r="F17" s="96" t="e">
        <f>E17-E16</f>
        <v>#REF!</v>
      </c>
      <c r="G17" s="97"/>
      <c r="H17" s="98"/>
      <c r="I17" s="99"/>
      <c r="J17" s="100"/>
      <c r="K17" s="100"/>
      <c r="L17" s="73"/>
      <c r="M17" s="73"/>
      <c r="N17" s="73"/>
      <c r="O17" s="73"/>
      <c r="P17" s="73"/>
      <c r="Q17" s="73"/>
      <c r="R17" s="73"/>
      <c r="S17" s="73"/>
      <c r="T17" s="74"/>
    </row>
    <row r="18" spans="2:20" ht="15">
      <c r="B18" s="68"/>
      <c r="C18" s="89" t="s">
        <v>60</v>
      </c>
      <c r="D18" s="95">
        <f>IF(OR(D17=$F$5,D17=0),0,1+D17)</f>
        <v>3</v>
      </c>
      <c r="E18" s="96" t="e">
        <f>IF(D18=0,0,POWER(SIN(PI()/2*D18/$F$5),2)*$F$12)</f>
        <v>#REF!</v>
      </c>
      <c r="F18" s="96" t="e">
        <f>E18-E17</f>
        <v>#REF!</v>
      </c>
      <c r="G18" s="97"/>
      <c r="H18" s="98"/>
      <c r="I18" s="99"/>
      <c r="J18" s="73"/>
      <c r="K18" s="73"/>
      <c r="L18" s="73"/>
      <c r="M18" s="73"/>
      <c r="N18" s="73"/>
      <c r="O18" s="73"/>
      <c r="P18" s="73"/>
      <c r="Q18" s="73"/>
      <c r="R18" s="73"/>
      <c r="S18" s="73"/>
      <c r="T18" s="74"/>
    </row>
    <row r="19" spans="2:20" ht="15.75" thickBot="1">
      <c r="B19" s="101"/>
      <c r="C19" s="102"/>
      <c r="D19" s="103"/>
      <c r="E19" s="104"/>
      <c r="F19" s="104"/>
      <c r="G19" s="105" t="s">
        <v>54</v>
      </c>
      <c r="H19" s="105" t="s">
        <v>55</v>
      </c>
      <c r="I19" s="106"/>
      <c r="J19" s="107"/>
      <c r="K19" s="107"/>
      <c r="L19" s="107"/>
      <c r="M19" s="107"/>
      <c r="N19" s="107"/>
      <c r="O19" s="107"/>
      <c r="P19" s="107"/>
      <c r="Q19" s="107"/>
      <c r="R19" s="107"/>
      <c r="S19" s="107"/>
      <c r="T19" s="108"/>
    </row>
    <row r="20" spans="2:20">
      <c r="E20" s="109"/>
      <c r="F20" s="109"/>
      <c r="G20" s="109"/>
      <c r="H20" s="109"/>
      <c r="I20" s="109"/>
    </row>
    <row r="21" spans="2:20">
      <c r="E21" s="109"/>
      <c r="F21" s="109"/>
      <c r="G21" s="109"/>
      <c r="H21" s="109"/>
      <c r="I21" s="109"/>
    </row>
    <row r="22" spans="2:20">
      <c r="E22" s="109"/>
      <c r="F22" s="109"/>
      <c r="G22" s="109"/>
      <c r="H22" s="109"/>
      <c r="I22" s="109"/>
    </row>
    <row r="23" spans="2:20">
      <c r="E23" s="110"/>
      <c r="F23" s="110"/>
      <c r="G23" s="110"/>
      <c r="H23" s="110"/>
      <c r="I23" s="109"/>
    </row>
    <row r="24" spans="2:20">
      <c r="E24" s="110"/>
      <c r="F24" s="110"/>
      <c r="G24" s="110" t="s">
        <v>56</v>
      </c>
      <c r="H24" s="110">
        <v>3943630.9948555827</v>
      </c>
      <c r="I24" s="109"/>
    </row>
    <row r="25" spans="2:20">
      <c r="E25" s="110"/>
      <c r="F25" s="110"/>
      <c r="G25" s="110" t="s">
        <v>57</v>
      </c>
      <c r="H25" s="110">
        <v>16350590.699999999</v>
      </c>
      <c r="I25" s="109"/>
    </row>
    <row r="26" spans="2:20">
      <c r="E26" s="110"/>
      <c r="F26" s="110"/>
      <c r="G26" s="110"/>
      <c r="H26" s="110">
        <f>SUM(H24:H25)</f>
        <v>20294221.694855582</v>
      </c>
      <c r="I26" s="109"/>
    </row>
    <row r="27" spans="2:20">
      <c r="E27" s="110"/>
      <c r="F27" s="110"/>
      <c r="G27" s="110"/>
      <c r="H27" s="110"/>
      <c r="I27" s="109"/>
    </row>
    <row r="28" spans="2:20">
      <c r="E28" s="110"/>
      <c r="F28" s="110"/>
      <c r="G28" s="110"/>
      <c r="H28" s="110"/>
      <c r="I28" s="109"/>
    </row>
    <row r="29" spans="2:20">
      <c r="E29" s="109"/>
      <c r="F29" s="109"/>
      <c r="G29" s="109"/>
      <c r="H29" s="109"/>
      <c r="I29" s="109"/>
    </row>
    <row r="30" spans="2:20">
      <c r="E30" s="109"/>
      <c r="F30" s="109"/>
      <c r="G30" s="109"/>
      <c r="H30" s="109"/>
      <c r="I30" s="109"/>
    </row>
    <row r="31" spans="2:20">
      <c r="E31" s="109"/>
      <c r="F31" s="109"/>
      <c r="G31" s="109"/>
      <c r="H31" s="109"/>
      <c r="I31" s="109"/>
    </row>
    <row r="32" spans="2:20">
      <c r="E32" s="109"/>
      <c r="F32" s="109"/>
      <c r="G32" s="109"/>
      <c r="H32" s="109"/>
      <c r="I32" s="109"/>
    </row>
    <row r="33" spans="5:9">
      <c r="E33" s="109"/>
      <c r="F33" s="109"/>
      <c r="G33" s="109"/>
      <c r="H33" s="109"/>
      <c r="I33" s="109"/>
    </row>
    <row r="34" spans="5:9">
      <c r="E34" s="109"/>
      <c r="F34" s="109"/>
      <c r="G34" s="109"/>
      <c r="H34" s="109"/>
      <c r="I34" s="109"/>
    </row>
    <row r="35" spans="5:9">
      <c r="E35" s="109"/>
      <c r="F35" s="109"/>
      <c r="G35" s="109"/>
      <c r="H35" s="109"/>
      <c r="I35" s="109"/>
    </row>
    <row r="36" spans="5:9">
      <c r="E36" s="109"/>
      <c r="F36" s="109"/>
      <c r="G36" s="109"/>
      <c r="H36" s="109"/>
      <c r="I36" s="109"/>
    </row>
    <row r="37" spans="5:9">
      <c r="E37" s="109"/>
      <c r="F37" s="109"/>
      <c r="G37" s="109"/>
      <c r="H37" s="109"/>
      <c r="I37" s="109"/>
    </row>
    <row r="38" spans="5:9">
      <c r="E38" s="109"/>
      <c r="F38" s="109"/>
      <c r="G38" s="109"/>
      <c r="H38" s="109"/>
      <c r="I38" s="109"/>
    </row>
    <row r="39" spans="5:9">
      <c r="E39" s="109"/>
      <c r="F39" s="109"/>
      <c r="G39" s="109"/>
      <c r="H39" s="109"/>
      <c r="I39" s="109"/>
    </row>
    <row r="40" spans="5:9">
      <c r="E40" s="109"/>
      <c r="F40" s="109"/>
      <c r="G40" s="109"/>
      <c r="H40" s="109"/>
      <c r="I40" s="109"/>
    </row>
    <row r="41" spans="5:9">
      <c r="E41" s="109"/>
      <c r="F41" s="109"/>
      <c r="G41" s="109"/>
      <c r="H41" s="109"/>
      <c r="I41" s="109"/>
    </row>
    <row r="42" spans="5:9">
      <c r="E42" s="109"/>
      <c r="F42" s="109"/>
      <c r="G42" s="109"/>
      <c r="H42" s="109"/>
      <c r="I42" s="109"/>
    </row>
    <row r="43" spans="5:9">
      <c r="E43" s="109"/>
      <c r="F43" s="109"/>
      <c r="G43" s="109"/>
      <c r="H43" s="109"/>
      <c r="I43" s="109"/>
    </row>
    <row r="44" spans="5:9">
      <c r="E44" s="109"/>
      <c r="F44" s="109"/>
      <c r="G44" s="109"/>
      <c r="H44" s="109"/>
      <c r="I44" s="109"/>
    </row>
    <row r="45" spans="5:9">
      <c r="E45" s="109"/>
      <c r="F45" s="109"/>
      <c r="G45" s="109"/>
      <c r="H45" s="109"/>
      <c r="I45" s="109"/>
    </row>
    <row r="46" spans="5:9">
      <c r="E46" s="109"/>
      <c r="F46" s="109"/>
      <c r="G46" s="109"/>
      <c r="H46" s="109"/>
      <c r="I46" s="109"/>
    </row>
    <row r="47" spans="5:9">
      <c r="E47" s="109"/>
      <c r="F47" s="109"/>
      <c r="G47" s="109"/>
      <c r="H47" s="109"/>
      <c r="I47" s="109"/>
    </row>
    <row r="48" spans="5:9">
      <c r="E48" s="109"/>
      <c r="F48" s="109"/>
      <c r="G48" s="109"/>
      <c r="H48" s="109"/>
      <c r="I48" s="109"/>
    </row>
    <row r="49" spans="5:9">
      <c r="E49" s="109"/>
      <c r="F49" s="109"/>
      <c r="G49" s="109"/>
      <c r="H49" s="109"/>
      <c r="I49" s="109"/>
    </row>
    <row r="50" spans="5:9">
      <c r="E50" s="109"/>
      <c r="F50" s="109"/>
      <c r="G50" s="109"/>
      <c r="H50" s="109"/>
      <c r="I50" s="109"/>
    </row>
    <row r="51" spans="5:9">
      <c r="E51" s="109"/>
      <c r="F51" s="109"/>
      <c r="G51" s="109"/>
      <c r="H51" s="109"/>
      <c r="I51" s="109"/>
    </row>
    <row r="52" spans="5:9">
      <c r="E52" s="109"/>
      <c r="F52" s="109"/>
      <c r="G52" s="109"/>
      <c r="H52" s="109"/>
      <c r="I52" s="109"/>
    </row>
    <row r="53" spans="5:9">
      <c r="E53" s="109"/>
      <c r="F53" s="109"/>
      <c r="G53" s="109"/>
      <c r="H53" s="109"/>
      <c r="I53" s="109"/>
    </row>
    <row r="54" spans="5:9">
      <c r="E54" s="109"/>
      <c r="F54" s="109"/>
      <c r="G54" s="109"/>
      <c r="H54" s="109"/>
      <c r="I54" s="109"/>
    </row>
    <row r="55" spans="5:9">
      <c r="E55" s="109"/>
      <c r="F55" s="109"/>
      <c r="G55" s="109"/>
      <c r="H55" s="109"/>
      <c r="I55" s="109"/>
    </row>
    <row r="56" spans="5:9">
      <c r="E56" s="109"/>
      <c r="F56" s="109"/>
      <c r="G56" s="109"/>
      <c r="H56" s="109"/>
      <c r="I56" s="109"/>
    </row>
    <row r="57" spans="5:9">
      <c r="E57" s="109"/>
      <c r="F57" s="109"/>
      <c r="G57" s="109"/>
      <c r="H57" s="109"/>
      <c r="I57" s="109"/>
    </row>
    <row r="58" spans="5:9">
      <c r="E58" s="109"/>
      <c r="F58" s="109"/>
      <c r="G58" s="109"/>
      <c r="H58" s="109"/>
      <c r="I58" s="109"/>
    </row>
    <row r="59" spans="5:9">
      <c r="E59" s="109"/>
      <c r="F59" s="109"/>
      <c r="G59" s="109"/>
      <c r="H59" s="109"/>
      <c r="I59" s="109"/>
    </row>
    <row r="60" spans="5:9">
      <c r="E60" s="109"/>
      <c r="F60" s="109"/>
      <c r="G60" s="109"/>
      <c r="H60" s="109"/>
      <c r="I60" s="109"/>
    </row>
    <row r="61" spans="5:9">
      <c r="E61" s="109"/>
      <c r="F61" s="109"/>
      <c r="G61" s="109"/>
      <c r="H61" s="109"/>
      <c r="I61" s="109"/>
    </row>
    <row r="62" spans="5:9">
      <c r="E62" s="109"/>
      <c r="F62" s="109"/>
      <c r="G62" s="109"/>
      <c r="H62" s="109"/>
      <c r="I62" s="109"/>
    </row>
    <row r="63" spans="5:9">
      <c r="E63" s="109"/>
      <c r="F63" s="109"/>
      <c r="G63" s="109"/>
      <c r="H63" s="109"/>
      <c r="I63" s="109"/>
    </row>
    <row r="64" spans="5:9">
      <c r="E64" s="109"/>
      <c r="F64" s="109"/>
      <c r="G64" s="109"/>
      <c r="H64" s="109"/>
      <c r="I64" s="109"/>
    </row>
    <row r="65" spans="5:9">
      <c r="E65" s="109"/>
      <c r="F65" s="109"/>
      <c r="G65" s="109"/>
      <c r="H65" s="109"/>
      <c r="I65" s="109"/>
    </row>
    <row r="66" spans="5:9">
      <c r="E66" s="109"/>
      <c r="F66" s="109"/>
      <c r="G66" s="109"/>
      <c r="H66" s="109"/>
      <c r="I66" s="109"/>
    </row>
    <row r="67" spans="5:9">
      <c r="E67" s="109"/>
      <c r="F67" s="109"/>
      <c r="G67" s="109"/>
      <c r="H67" s="109"/>
      <c r="I67" s="109"/>
    </row>
    <row r="68" spans="5:9">
      <c r="E68" s="109"/>
      <c r="F68" s="109"/>
      <c r="G68" s="109"/>
      <c r="H68" s="109"/>
      <c r="I68" s="109"/>
    </row>
    <row r="69" spans="5:9">
      <c r="E69" s="109"/>
      <c r="F69" s="109"/>
      <c r="G69" s="109"/>
      <c r="H69" s="109"/>
      <c r="I69" s="109"/>
    </row>
    <row r="70" spans="5:9">
      <c r="E70" s="109"/>
      <c r="F70" s="109"/>
      <c r="G70" s="109"/>
      <c r="H70" s="109"/>
      <c r="I70" s="109"/>
    </row>
    <row r="71" spans="5:9">
      <c r="E71" s="109"/>
      <c r="F71" s="109"/>
      <c r="G71" s="109"/>
      <c r="H71" s="109"/>
      <c r="I71" s="109"/>
    </row>
    <row r="72" spans="5:9">
      <c r="E72" s="109"/>
      <c r="F72" s="109"/>
      <c r="G72" s="109"/>
      <c r="H72" s="109"/>
      <c r="I72" s="109"/>
    </row>
    <row r="73" spans="5:9">
      <c r="E73" s="109"/>
      <c r="F73" s="109"/>
      <c r="G73" s="109"/>
      <c r="H73" s="109"/>
      <c r="I73" s="109"/>
    </row>
    <row r="74" spans="5:9">
      <c r="E74" s="109"/>
      <c r="F74" s="109"/>
      <c r="G74" s="109"/>
      <c r="H74" s="109"/>
      <c r="I74" s="109"/>
    </row>
    <row r="75" spans="5:9">
      <c r="E75" s="109"/>
      <c r="F75" s="109"/>
      <c r="G75" s="109"/>
      <c r="H75" s="109"/>
      <c r="I75" s="109"/>
    </row>
    <row r="76" spans="5:9">
      <c r="E76" s="109"/>
      <c r="F76" s="109"/>
      <c r="G76" s="109"/>
      <c r="H76" s="109"/>
      <c r="I76" s="109"/>
    </row>
    <row r="77" spans="5:9">
      <c r="E77" s="109"/>
      <c r="F77" s="109"/>
      <c r="G77" s="109"/>
      <c r="H77" s="109"/>
      <c r="I77" s="109"/>
    </row>
    <row r="78" spans="5:9">
      <c r="E78" s="109"/>
      <c r="F78" s="109"/>
      <c r="G78" s="109"/>
      <c r="H78" s="109"/>
      <c r="I78" s="109"/>
    </row>
    <row r="79" spans="5:9">
      <c r="E79" s="109"/>
      <c r="F79" s="109"/>
      <c r="G79" s="109"/>
      <c r="H79" s="109"/>
      <c r="I79" s="109"/>
    </row>
    <row r="80" spans="5:9">
      <c r="E80" s="109"/>
      <c r="F80" s="109"/>
      <c r="G80" s="109"/>
      <c r="H80" s="109"/>
      <c r="I80" s="109"/>
    </row>
    <row r="81" spans="5:9">
      <c r="E81" s="109"/>
      <c r="F81" s="109"/>
      <c r="G81" s="109"/>
      <c r="H81" s="109"/>
      <c r="I81" s="109"/>
    </row>
    <row r="82" spans="5:9">
      <c r="E82" s="109"/>
      <c r="F82" s="109"/>
      <c r="G82" s="109"/>
      <c r="H82" s="109"/>
      <c r="I82" s="109"/>
    </row>
    <row r="83" spans="5:9">
      <c r="E83" s="109"/>
      <c r="F83" s="109"/>
      <c r="G83" s="109"/>
      <c r="H83" s="109"/>
      <c r="I83" s="109"/>
    </row>
    <row r="84" spans="5:9">
      <c r="E84" s="109"/>
      <c r="F84" s="109"/>
      <c r="G84" s="109"/>
      <c r="H84" s="109"/>
      <c r="I84" s="109"/>
    </row>
    <row r="85" spans="5:9">
      <c r="E85" s="109"/>
      <c r="F85" s="109"/>
      <c r="G85" s="109"/>
      <c r="H85" s="109"/>
      <c r="I85" s="109"/>
    </row>
    <row r="86" spans="5:9">
      <c r="E86" s="109"/>
      <c r="F86" s="109"/>
      <c r="G86" s="109"/>
      <c r="H86" s="109"/>
      <c r="I86" s="109"/>
    </row>
    <row r="87" spans="5:9">
      <c r="E87" s="109"/>
      <c r="F87" s="109"/>
      <c r="G87" s="109"/>
      <c r="H87" s="109"/>
      <c r="I87" s="109"/>
    </row>
    <row r="88" spans="5:9">
      <c r="E88" s="109"/>
      <c r="F88" s="109"/>
      <c r="G88" s="109"/>
      <c r="H88" s="109"/>
      <c r="I88" s="109"/>
    </row>
    <row r="89" spans="5:9">
      <c r="E89" s="109"/>
      <c r="F89" s="109"/>
      <c r="G89" s="109"/>
      <c r="H89" s="109"/>
      <c r="I89" s="109"/>
    </row>
    <row r="90" spans="5:9">
      <c r="E90" s="109"/>
      <c r="F90" s="109"/>
      <c r="G90" s="109"/>
      <c r="H90" s="109"/>
      <c r="I90" s="109"/>
    </row>
    <row r="91" spans="5:9">
      <c r="E91" s="109"/>
      <c r="F91" s="109"/>
      <c r="G91" s="109"/>
      <c r="H91" s="109"/>
      <c r="I91" s="109"/>
    </row>
    <row r="92" spans="5:9">
      <c r="E92" s="109"/>
      <c r="F92" s="109"/>
      <c r="G92" s="109"/>
      <c r="H92" s="109"/>
      <c r="I92" s="109"/>
    </row>
    <row r="93" spans="5:9">
      <c r="E93" s="109"/>
      <c r="F93" s="109"/>
      <c r="G93" s="109"/>
      <c r="H93" s="109"/>
      <c r="I93" s="109"/>
    </row>
    <row r="94" spans="5:9">
      <c r="E94" s="109"/>
      <c r="F94" s="109"/>
      <c r="G94" s="109"/>
      <c r="H94" s="109"/>
      <c r="I94" s="109"/>
    </row>
    <row r="95" spans="5:9">
      <c r="E95" s="109"/>
      <c r="F95" s="109"/>
      <c r="G95" s="109"/>
      <c r="H95" s="109"/>
      <c r="I95" s="109"/>
    </row>
    <row r="96" spans="5:9">
      <c r="E96" s="109"/>
      <c r="F96" s="109"/>
      <c r="G96" s="109"/>
      <c r="H96" s="109"/>
      <c r="I96" s="109"/>
    </row>
    <row r="97" spans="5:9">
      <c r="E97" s="109"/>
      <c r="F97" s="109"/>
      <c r="G97" s="109"/>
      <c r="H97" s="109"/>
      <c r="I97" s="109"/>
    </row>
    <row r="98" spans="5:9">
      <c r="E98" s="109"/>
      <c r="F98" s="109"/>
      <c r="G98" s="109"/>
      <c r="H98" s="109"/>
      <c r="I98" s="109"/>
    </row>
    <row r="99" spans="5:9">
      <c r="E99" s="109"/>
      <c r="F99" s="109"/>
      <c r="G99" s="109"/>
      <c r="H99" s="109"/>
      <c r="I99" s="109"/>
    </row>
    <row r="100" spans="5:9">
      <c r="E100" s="109"/>
      <c r="F100" s="109"/>
      <c r="G100" s="109"/>
      <c r="H100" s="109"/>
      <c r="I100" s="109"/>
    </row>
    <row r="101" spans="5:9">
      <c r="E101" s="109"/>
      <c r="F101" s="109"/>
      <c r="G101" s="109"/>
      <c r="H101" s="109"/>
      <c r="I101" s="109"/>
    </row>
    <row r="102" spans="5:9">
      <c r="E102" s="109"/>
      <c r="F102" s="109"/>
      <c r="G102" s="109"/>
      <c r="H102" s="109"/>
      <c r="I102" s="109"/>
    </row>
    <row r="103" spans="5:9">
      <c r="E103" s="109"/>
      <c r="F103" s="109"/>
      <c r="G103" s="109"/>
      <c r="H103" s="109"/>
      <c r="I103" s="109"/>
    </row>
    <row r="104" spans="5:9">
      <c r="E104" s="109"/>
      <c r="F104" s="109"/>
      <c r="G104" s="109"/>
      <c r="H104" s="109"/>
      <c r="I104" s="109"/>
    </row>
    <row r="105" spans="5:9">
      <c r="E105" s="109"/>
      <c r="F105" s="109"/>
      <c r="G105" s="109"/>
      <c r="H105" s="109"/>
      <c r="I105" s="109"/>
    </row>
    <row r="106" spans="5:9">
      <c r="E106" s="109"/>
      <c r="F106" s="109"/>
      <c r="G106" s="109"/>
      <c r="H106" s="109"/>
      <c r="I106" s="109"/>
    </row>
    <row r="107" spans="5:9">
      <c r="E107" s="109"/>
      <c r="F107" s="109"/>
      <c r="G107" s="109"/>
      <c r="H107" s="109"/>
      <c r="I107" s="109"/>
    </row>
    <row r="108" spans="5:9">
      <c r="E108" s="109"/>
      <c r="F108" s="109"/>
      <c r="G108" s="109"/>
      <c r="H108" s="109"/>
      <c r="I108" s="109"/>
    </row>
    <row r="109" spans="5:9">
      <c r="E109" s="109"/>
      <c r="F109" s="109"/>
      <c r="G109" s="109"/>
      <c r="H109" s="109"/>
      <c r="I109" s="109"/>
    </row>
    <row r="110" spans="5:9">
      <c r="E110" s="109"/>
      <c r="F110" s="109"/>
      <c r="G110" s="109"/>
      <c r="H110" s="109"/>
      <c r="I110" s="109"/>
    </row>
    <row r="111" spans="5:9">
      <c r="E111" s="109"/>
      <c r="F111" s="109"/>
      <c r="G111" s="109"/>
      <c r="H111" s="109"/>
      <c r="I111" s="109"/>
    </row>
    <row r="112" spans="5:9">
      <c r="E112" s="109"/>
      <c r="F112" s="109"/>
      <c r="G112" s="109"/>
      <c r="H112" s="109"/>
      <c r="I112" s="109"/>
    </row>
    <row r="113" spans="5:9">
      <c r="E113" s="109"/>
      <c r="F113" s="109"/>
      <c r="G113" s="109"/>
      <c r="H113" s="109"/>
      <c r="I113" s="109"/>
    </row>
    <row r="114" spans="5:9">
      <c r="E114" s="109"/>
      <c r="F114" s="109"/>
      <c r="G114" s="109"/>
      <c r="H114" s="109"/>
      <c r="I114" s="109"/>
    </row>
    <row r="115" spans="5:9">
      <c r="E115" s="109"/>
      <c r="F115" s="109"/>
      <c r="G115" s="109"/>
      <c r="H115" s="109"/>
      <c r="I115" s="109"/>
    </row>
    <row r="116" spans="5:9">
      <c r="E116" s="109"/>
      <c r="F116" s="109"/>
      <c r="G116" s="109"/>
      <c r="H116" s="109"/>
      <c r="I116" s="109"/>
    </row>
    <row r="117" spans="5:9">
      <c r="E117" s="109"/>
      <c r="F117" s="109"/>
      <c r="G117" s="109"/>
      <c r="H117" s="109"/>
      <c r="I117" s="109"/>
    </row>
    <row r="118" spans="5:9">
      <c r="E118" s="109"/>
      <c r="F118" s="109"/>
      <c r="G118" s="109"/>
      <c r="H118" s="109"/>
      <c r="I118" s="109"/>
    </row>
    <row r="119" spans="5:9">
      <c r="E119" s="109"/>
      <c r="F119" s="109"/>
      <c r="G119" s="109"/>
      <c r="H119" s="109"/>
      <c r="I119" s="109"/>
    </row>
    <row r="120" spans="5:9">
      <c r="E120" s="109"/>
      <c r="F120" s="109"/>
      <c r="G120" s="109"/>
      <c r="H120" s="109"/>
      <c r="I120" s="109"/>
    </row>
    <row r="121" spans="5:9">
      <c r="E121" s="109"/>
      <c r="F121" s="109"/>
      <c r="G121" s="109"/>
      <c r="H121" s="109"/>
      <c r="I121" s="109"/>
    </row>
    <row r="122" spans="5:9">
      <c r="E122" s="109"/>
      <c r="F122" s="109"/>
      <c r="G122" s="109"/>
      <c r="H122" s="109"/>
      <c r="I122" s="109"/>
    </row>
    <row r="123" spans="5:9">
      <c r="E123" s="109"/>
      <c r="F123" s="109"/>
      <c r="G123" s="109"/>
      <c r="H123" s="109"/>
      <c r="I123" s="109"/>
    </row>
    <row r="124" spans="5:9">
      <c r="E124" s="109"/>
      <c r="F124" s="109"/>
      <c r="G124" s="109"/>
      <c r="H124" s="109"/>
      <c r="I124" s="109"/>
    </row>
    <row r="125" spans="5:9">
      <c r="E125" s="109"/>
      <c r="F125" s="109"/>
      <c r="G125" s="109"/>
      <c r="H125" s="109"/>
      <c r="I125" s="109"/>
    </row>
    <row r="126" spans="5:9">
      <c r="E126" s="109"/>
      <c r="F126" s="109"/>
      <c r="G126" s="109"/>
      <c r="H126" s="109"/>
      <c r="I126" s="109"/>
    </row>
    <row r="127" spans="5:9">
      <c r="E127" s="109"/>
      <c r="F127" s="109"/>
      <c r="G127" s="109"/>
      <c r="H127" s="109"/>
      <c r="I127" s="109"/>
    </row>
    <row r="128" spans="5:9">
      <c r="E128" s="109"/>
      <c r="F128" s="109"/>
      <c r="G128" s="109"/>
      <c r="H128" s="109"/>
      <c r="I128" s="109"/>
    </row>
    <row r="129" spans="5:9">
      <c r="E129" s="109"/>
      <c r="F129" s="109"/>
      <c r="G129" s="109"/>
      <c r="H129" s="109"/>
      <c r="I129" s="109"/>
    </row>
    <row r="130" spans="5:9">
      <c r="E130" s="109"/>
      <c r="F130" s="109"/>
      <c r="G130" s="109"/>
      <c r="H130" s="109"/>
      <c r="I130" s="109"/>
    </row>
    <row r="131" spans="5:9">
      <c r="E131" s="109"/>
      <c r="F131" s="109"/>
      <c r="G131" s="109"/>
      <c r="H131" s="109"/>
      <c r="I131" s="109"/>
    </row>
    <row r="132" spans="5:9">
      <c r="E132" s="109"/>
      <c r="F132" s="109"/>
      <c r="G132" s="109"/>
      <c r="H132" s="109"/>
      <c r="I132" s="109"/>
    </row>
    <row r="133" spans="5:9">
      <c r="E133" s="109"/>
      <c r="F133" s="109"/>
      <c r="G133" s="109"/>
      <c r="H133" s="109"/>
      <c r="I133" s="109"/>
    </row>
    <row r="134" spans="5:9">
      <c r="E134" s="109"/>
      <c r="F134" s="109"/>
      <c r="G134" s="109"/>
      <c r="H134" s="109"/>
      <c r="I134" s="109"/>
    </row>
    <row r="135" spans="5:9">
      <c r="E135" s="109"/>
      <c r="F135" s="109"/>
      <c r="G135" s="109"/>
      <c r="H135" s="109"/>
      <c r="I135" s="109"/>
    </row>
    <row r="136" spans="5:9">
      <c r="E136" s="109"/>
      <c r="F136" s="109"/>
      <c r="G136" s="109"/>
      <c r="H136" s="109"/>
      <c r="I136" s="109"/>
    </row>
    <row r="137" spans="5:9">
      <c r="E137" s="109"/>
      <c r="F137" s="109"/>
      <c r="G137" s="109"/>
      <c r="H137" s="109"/>
      <c r="I137" s="109"/>
    </row>
    <row r="138" spans="5:9">
      <c r="E138" s="109"/>
      <c r="F138" s="109"/>
      <c r="G138" s="109"/>
      <c r="H138" s="109"/>
      <c r="I138" s="109"/>
    </row>
    <row r="139" spans="5:9">
      <c r="E139" s="109"/>
      <c r="F139" s="109"/>
      <c r="G139" s="109"/>
      <c r="H139" s="109"/>
      <c r="I139" s="109"/>
    </row>
    <row r="140" spans="5:9">
      <c r="E140" s="109"/>
      <c r="F140" s="109"/>
      <c r="G140" s="109"/>
      <c r="H140" s="109"/>
      <c r="I140" s="109"/>
    </row>
    <row r="141" spans="5:9">
      <c r="E141" s="109"/>
      <c r="F141" s="109"/>
      <c r="G141" s="109"/>
      <c r="H141" s="109"/>
      <c r="I141" s="109"/>
    </row>
    <row r="142" spans="5:9">
      <c r="E142" s="109"/>
      <c r="F142" s="109"/>
      <c r="G142" s="109"/>
      <c r="H142" s="109"/>
      <c r="I142" s="109"/>
    </row>
    <row r="143" spans="5:9">
      <c r="E143" s="109"/>
      <c r="F143" s="109"/>
      <c r="G143" s="109"/>
      <c r="H143" s="109"/>
      <c r="I143" s="109"/>
    </row>
    <row r="144" spans="5:9">
      <c r="E144" s="109"/>
      <c r="F144" s="109"/>
      <c r="G144" s="109"/>
      <c r="H144" s="109"/>
      <c r="I144" s="109"/>
    </row>
    <row r="145" spans="5:9">
      <c r="E145" s="109"/>
      <c r="F145" s="109"/>
      <c r="G145" s="109"/>
      <c r="H145" s="109"/>
      <c r="I145" s="109"/>
    </row>
    <row r="146" spans="5:9">
      <c r="E146" s="109"/>
      <c r="F146" s="109"/>
      <c r="G146" s="109"/>
      <c r="H146" s="109"/>
      <c r="I146" s="109"/>
    </row>
    <row r="147" spans="5:9">
      <c r="E147" s="109"/>
      <c r="F147" s="109"/>
      <c r="G147" s="109"/>
      <c r="H147" s="109"/>
      <c r="I147" s="109"/>
    </row>
    <row r="148" spans="5:9">
      <c r="E148" s="109"/>
      <c r="F148" s="109"/>
      <c r="G148" s="109"/>
      <c r="H148" s="109"/>
      <c r="I148" s="109"/>
    </row>
    <row r="149" spans="5:9">
      <c r="E149" s="109"/>
      <c r="F149" s="109"/>
      <c r="G149" s="109"/>
      <c r="H149" s="109"/>
      <c r="I149" s="109"/>
    </row>
    <row r="150" spans="5:9">
      <c r="E150" s="109"/>
      <c r="F150" s="109"/>
      <c r="G150" s="109"/>
      <c r="H150" s="109"/>
      <c r="I150" s="109"/>
    </row>
    <row r="151" spans="5:9">
      <c r="E151" s="109"/>
      <c r="F151" s="109"/>
      <c r="G151" s="109"/>
      <c r="H151" s="109"/>
      <c r="I151" s="109"/>
    </row>
    <row r="152" spans="5:9">
      <c r="E152" s="109"/>
      <c r="F152" s="109"/>
      <c r="G152" s="109"/>
      <c r="H152" s="109"/>
      <c r="I152" s="109"/>
    </row>
    <row r="153" spans="5:9">
      <c r="E153" s="109"/>
      <c r="F153" s="109"/>
      <c r="G153" s="109"/>
      <c r="H153" s="109"/>
      <c r="I153" s="109"/>
    </row>
    <row r="154" spans="5:9">
      <c r="E154" s="109"/>
      <c r="F154" s="109"/>
      <c r="G154" s="109"/>
      <c r="H154" s="109"/>
      <c r="I154" s="109"/>
    </row>
    <row r="155" spans="5:9">
      <c r="E155" s="109"/>
      <c r="F155" s="109"/>
      <c r="G155" s="109"/>
      <c r="H155" s="109"/>
      <c r="I155" s="109"/>
    </row>
    <row r="156" spans="5:9">
      <c r="E156" s="109"/>
      <c r="F156" s="109"/>
      <c r="G156" s="109"/>
      <c r="H156" s="109"/>
      <c r="I156" s="109"/>
    </row>
    <row r="157" spans="5:9">
      <c r="E157" s="109"/>
      <c r="F157" s="109"/>
      <c r="G157" s="109"/>
      <c r="H157" s="109"/>
      <c r="I157" s="109"/>
    </row>
    <row r="158" spans="5:9">
      <c r="E158" s="109"/>
      <c r="F158" s="109"/>
      <c r="G158" s="109"/>
      <c r="H158" s="109"/>
      <c r="I158" s="109"/>
    </row>
    <row r="159" spans="5:9">
      <c r="E159" s="109"/>
      <c r="F159" s="109"/>
      <c r="G159" s="109"/>
      <c r="H159" s="109"/>
      <c r="I159" s="109"/>
    </row>
    <row r="160" spans="5:9">
      <c r="E160" s="109"/>
      <c r="F160" s="109"/>
      <c r="G160" s="109"/>
      <c r="H160" s="109"/>
      <c r="I160" s="109"/>
    </row>
    <row r="161" spans="5:9">
      <c r="E161" s="109"/>
      <c r="F161" s="109"/>
      <c r="G161" s="109"/>
      <c r="H161" s="109"/>
      <c r="I161" s="109"/>
    </row>
    <row r="162" spans="5:9">
      <c r="E162" s="109"/>
      <c r="F162" s="109"/>
      <c r="G162" s="109"/>
      <c r="H162" s="109"/>
      <c r="I162" s="109"/>
    </row>
    <row r="163" spans="5:9">
      <c r="E163" s="109"/>
      <c r="F163" s="109"/>
      <c r="G163" s="109"/>
      <c r="H163" s="109"/>
      <c r="I163" s="109"/>
    </row>
    <row r="164" spans="5:9">
      <c r="E164" s="109"/>
      <c r="F164" s="109"/>
      <c r="G164" s="109"/>
      <c r="H164" s="109"/>
      <c r="I164" s="109"/>
    </row>
    <row r="165" spans="5:9">
      <c r="E165" s="109"/>
      <c r="F165" s="109"/>
      <c r="G165" s="109"/>
      <c r="H165" s="109"/>
      <c r="I165" s="109"/>
    </row>
    <row r="166" spans="5:9">
      <c r="E166" s="109"/>
      <c r="F166" s="109"/>
      <c r="G166" s="109"/>
      <c r="H166" s="109"/>
      <c r="I166" s="109"/>
    </row>
    <row r="167" spans="5:9">
      <c r="E167" s="109"/>
      <c r="F167" s="109"/>
      <c r="G167" s="109"/>
      <c r="H167" s="109"/>
      <c r="I167" s="109"/>
    </row>
    <row r="168" spans="5:9">
      <c r="E168" s="109"/>
      <c r="F168" s="109"/>
      <c r="G168" s="109"/>
      <c r="H168" s="109"/>
      <c r="I168" s="109"/>
    </row>
    <row r="169" spans="5:9">
      <c r="E169" s="109"/>
      <c r="F169" s="109"/>
      <c r="G169" s="109"/>
      <c r="H169" s="109"/>
      <c r="I169" s="109"/>
    </row>
    <row r="170" spans="5:9">
      <c r="E170" s="109"/>
      <c r="F170" s="109"/>
      <c r="G170" s="109"/>
      <c r="H170" s="109"/>
      <c r="I170" s="109"/>
    </row>
    <row r="171" spans="5:9">
      <c r="E171" s="109"/>
      <c r="F171" s="109"/>
      <c r="G171" s="109"/>
      <c r="H171" s="109"/>
      <c r="I171" s="109"/>
    </row>
    <row r="172" spans="5:9">
      <c r="E172" s="109"/>
      <c r="F172" s="109"/>
      <c r="G172" s="109"/>
      <c r="H172" s="109"/>
      <c r="I172" s="109"/>
    </row>
    <row r="173" spans="5:9">
      <c r="E173" s="109"/>
      <c r="F173" s="109"/>
      <c r="G173" s="109"/>
      <c r="H173" s="109"/>
      <c r="I173" s="109"/>
    </row>
    <row r="174" spans="5:9">
      <c r="E174" s="109"/>
      <c r="F174" s="109"/>
      <c r="G174" s="109"/>
      <c r="H174" s="109"/>
      <c r="I174" s="109"/>
    </row>
    <row r="175" spans="5:9">
      <c r="E175" s="109"/>
      <c r="F175" s="109"/>
      <c r="G175" s="109"/>
      <c r="H175" s="109"/>
      <c r="I175" s="109"/>
    </row>
    <row r="176" spans="5:9">
      <c r="E176" s="109"/>
      <c r="F176" s="109"/>
      <c r="G176" s="109"/>
      <c r="H176" s="109"/>
      <c r="I176" s="109"/>
    </row>
    <row r="177" spans="5:9">
      <c r="E177" s="109"/>
      <c r="F177" s="109"/>
      <c r="G177" s="109"/>
      <c r="H177" s="109"/>
      <c r="I177" s="109"/>
    </row>
  </sheetData>
  <mergeCells count="10">
    <mergeCell ref="C9:E9"/>
    <mergeCell ref="C11:E11"/>
    <mergeCell ref="C12:E12"/>
    <mergeCell ref="C10:E10"/>
    <mergeCell ref="B2:T2"/>
    <mergeCell ref="B3:T3"/>
    <mergeCell ref="C5:E5"/>
    <mergeCell ref="C6:E6"/>
    <mergeCell ref="C7:E7"/>
    <mergeCell ref="C8:E8"/>
  </mergeCells>
  <pageMargins left="0.25" right="0.25" top="0.75" bottom="0.75" header="0.3" footer="0.3"/>
  <pageSetup paperSize="9" scale="78"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4:H47"/>
  <sheetViews>
    <sheetView view="pageBreakPreview" topLeftCell="A60" zoomScaleNormal="100" zoomScaleSheetLayoutView="100" workbookViewId="0">
      <selection activeCell="Y19" sqref="Y18:Y19"/>
    </sheetView>
  </sheetViews>
  <sheetFormatPr defaultRowHeight="15"/>
  <cols>
    <col min="2" max="2" width="17.42578125" customWidth="1"/>
    <col min="5" max="5" width="5.140625" customWidth="1"/>
    <col min="6" max="6" width="6" customWidth="1"/>
    <col min="7" max="7" width="14.7109375" customWidth="1"/>
    <col min="8" max="8" width="15.85546875" customWidth="1"/>
  </cols>
  <sheetData>
    <row r="24" spans="1:3">
      <c r="A24" t="s">
        <v>88</v>
      </c>
      <c r="C24" t="s">
        <v>355</v>
      </c>
    </row>
    <row r="25" spans="1:3">
      <c r="A25" s="154" t="s">
        <v>89</v>
      </c>
      <c r="C25" t="s">
        <v>172</v>
      </c>
    </row>
    <row r="26" spans="1:3">
      <c r="A26" s="154" t="s">
        <v>90</v>
      </c>
      <c r="C26" t="s">
        <v>352</v>
      </c>
    </row>
    <row r="27" spans="1:3">
      <c r="C27" t="s">
        <v>173</v>
      </c>
    </row>
    <row r="37" spans="1:8">
      <c r="A37" t="s">
        <v>91</v>
      </c>
    </row>
    <row r="38" spans="1:8">
      <c r="A38" s="348" t="s">
        <v>92</v>
      </c>
      <c r="B38" s="348"/>
      <c r="C38" s="348" t="s">
        <v>93</v>
      </c>
      <c r="D38" s="348"/>
      <c r="E38" s="348"/>
      <c r="F38" s="348"/>
      <c r="G38" s="237" t="s">
        <v>94</v>
      </c>
      <c r="H38" s="237" t="s">
        <v>95</v>
      </c>
    </row>
    <row r="39" spans="1:8">
      <c r="A39" s="349" t="s">
        <v>353</v>
      </c>
      <c r="B39" s="350"/>
      <c r="C39" s="351" t="s">
        <v>174</v>
      </c>
      <c r="D39" s="351"/>
      <c r="E39" s="351"/>
      <c r="F39" s="351"/>
      <c r="G39" s="155"/>
      <c r="H39" s="158">
        <v>45323</v>
      </c>
    </row>
    <row r="40" spans="1:8">
      <c r="A40" s="349"/>
      <c r="B40" s="350"/>
      <c r="C40" s="351"/>
      <c r="D40" s="351"/>
      <c r="E40" s="351"/>
      <c r="F40" s="351"/>
      <c r="G40" s="155"/>
      <c r="H40" s="156"/>
    </row>
    <row r="43" spans="1:8">
      <c r="A43" s="237" t="s">
        <v>96</v>
      </c>
      <c r="B43" s="353" t="s">
        <v>97</v>
      </c>
      <c r="C43" s="354"/>
      <c r="D43" s="354"/>
      <c r="E43" s="354"/>
      <c r="F43" s="354"/>
      <c r="G43" s="237" t="s">
        <v>98</v>
      </c>
      <c r="H43" s="237" t="s">
        <v>99</v>
      </c>
    </row>
    <row r="44" spans="1:8">
      <c r="A44" s="155" t="s">
        <v>2</v>
      </c>
      <c r="B44" s="349" t="s">
        <v>175</v>
      </c>
      <c r="C44" s="352"/>
      <c r="D44" s="352"/>
      <c r="E44" s="352"/>
      <c r="F44" s="352"/>
      <c r="G44" s="155" t="s">
        <v>354</v>
      </c>
      <c r="H44" s="155" t="s">
        <v>100</v>
      </c>
    </row>
    <row r="45" spans="1:8">
      <c r="A45" s="155"/>
      <c r="B45" s="349"/>
      <c r="C45" s="352"/>
      <c r="D45" s="352"/>
      <c r="E45" s="352"/>
      <c r="F45" s="352"/>
      <c r="G45" s="155"/>
      <c r="H45" s="155"/>
    </row>
    <row r="46" spans="1:8">
      <c r="A46" s="155"/>
      <c r="B46" s="349"/>
      <c r="C46" s="352"/>
      <c r="D46" s="352"/>
      <c r="E46" s="352"/>
      <c r="F46" s="352"/>
      <c r="G46" s="155"/>
      <c r="H46" s="157"/>
    </row>
    <row r="47" spans="1:8">
      <c r="A47" s="155"/>
      <c r="B47" s="349"/>
      <c r="C47" s="352"/>
      <c r="D47" s="352"/>
      <c r="E47" s="352"/>
      <c r="F47" s="352"/>
      <c r="G47" s="155"/>
      <c r="H47" s="157"/>
    </row>
  </sheetData>
  <mergeCells count="11">
    <mergeCell ref="B47:F47"/>
    <mergeCell ref="B43:F43"/>
    <mergeCell ref="B44:F44"/>
    <mergeCell ref="B45:F45"/>
    <mergeCell ref="B46:F46"/>
    <mergeCell ref="A38:B38"/>
    <mergeCell ref="C38:F38"/>
    <mergeCell ref="A39:B39"/>
    <mergeCell ref="C39:F39"/>
    <mergeCell ref="A40:B40"/>
    <mergeCell ref="C40:F40"/>
  </mergeCells>
  <pageMargins left="0.70866141732283472" right="0.70866141732283472" top="0.74803149606299213" bottom="0.74803149606299213" header="0.31496062992125984" footer="0.31496062992125984"/>
  <pageSetup orientation="portrait" r:id="rId1"/>
  <headerFooter>
    <oddFooter>&amp;R&amp;P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7"/>
  <sheetViews>
    <sheetView zoomScaleNormal="100" workbookViewId="0">
      <selection activeCell="A45" sqref="A1:XFD1048576"/>
    </sheetView>
  </sheetViews>
  <sheetFormatPr defaultRowHeight="15"/>
  <cols>
    <col min="1" max="1" width="95" style="238" customWidth="1"/>
  </cols>
  <sheetData>
    <row r="1" spans="1:1" ht="15.75">
      <c r="A1" s="274" t="s">
        <v>171</v>
      </c>
    </row>
    <row r="2" spans="1:1" ht="120">
      <c r="A2" s="238" t="s">
        <v>156</v>
      </c>
    </row>
    <row r="4" spans="1:1" ht="105">
      <c r="A4" s="238" t="s">
        <v>157</v>
      </c>
    </row>
    <row r="6" spans="1:1" ht="150">
      <c r="A6" s="238" t="s">
        <v>177</v>
      </c>
    </row>
    <row r="8" spans="1:1" ht="45">
      <c r="A8" s="238" t="s">
        <v>158</v>
      </c>
    </row>
    <row r="10" spans="1:1" ht="30">
      <c r="A10" s="238" t="s">
        <v>178</v>
      </c>
    </row>
    <row r="12" spans="1:1" ht="60">
      <c r="A12" s="238" t="s">
        <v>159</v>
      </c>
    </row>
    <row r="14" spans="1:1">
      <c r="A14" s="238" t="s">
        <v>160</v>
      </c>
    </row>
    <row r="16" spans="1:1" ht="45">
      <c r="A16" s="238" t="s">
        <v>161</v>
      </c>
    </row>
    <row r="18" spans="1:1" ht="30">
      <c r="A18" s="238" t="s">
        <v>162</v>
      </c>
    </row>
    <row r="20" spans="1:1" ht="15.75">
      <c r="A20" s="274" t="s">
        <v>267</v>
      </c>
    </row>
    <row r="21" spans="1:1" ht="15.75">
      <c r="A21" s="274"/>
    </row>
    <row r="22" spans="1:1" ht="90">
      <c r="A22" s="238" t="s">
        <v>163</v>
      </c>
    </row>
    <row r="24" spans="1:1" ht="45">
      <c r="A24" s="238" t="s">
        <v>164</v>
      </c>
    </row>
    <row r="26" spans="1:1" ht="30">
      <c r="A26" s="238" t="s">
        <v>165</v>
      </c>
    </row>
    <row r="28" spans="1:1" ht="30">
      <c r="A28" s="238" t="s">
        <v>179</v>
      </c>
    </row>
    <row r="30" spans="1:1" ht="30">
      <c r="A30" s="238" t="s">
        <v>166</v>
      </c>
    </row>
    <row r="32" spans="1:1" ht="30">
      <c r="A32" s="238" t="s">
        <v>167</v>
      </c>
    </row>
    <row r="34" spans="1:1" ht="30">
      <c r="A34" s="238" t="s">
        <v>168</v>
      </c>
    </row>
    <row r="36" spans="1:1" ht="90">
      <c r="A36" s="238" t="s">
        <v>169</v>
      </c>
    </row>
    <row r="38" spans="1:1">
      <c r="A38" s="238" t="s">
        <v>170</v>
      </c>
    </row>
    <row r="40" spans="1:1">
      <c r="A40" s="239" t="s">
        <v>155</v>
      </c>
    </row>
    <row r="41" spans="1:1" ht="30">
      <c r="A41" s="238" t="s">
        <v>180</v>
      </c>
    </row>
    <row r="43" spans="1:1">
      <c r="A43" s="238" t="s">
        <v>181</v>
      </c>
    </row>
    <row r="45" spans="1:1" ht="30">
      <c r="A45" s="238" t="s">
        <v>182</v>
      </c>
    </row>
    <row r="47" spans="1:1" ht="45">
      <c r="A47" s="238" t="s">
        <v>176</v>
      </c>
    </row>
  </sheetData>
  <pageMargins left="0.70866141732283472" right="0.70866141732283472" top="0.74803149606299213" bottom="0.74803149606299213" header="0.31496062992125984" footer="0.31496062992125984"/>
  <pageSetup paperSize="9" orientation="portrait" r:id="rId1"/>
  <headerFooter>
    <oddFooter>&amp;R&amp;P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87"/>
  <sheetViews>
    <sheetView view="pageBreakPreview" zoomScaleNormal="100" zoomScaleSheetLayoutView="100" workbookViewId="0">
      <selection activeCell="B9" sqref="B9"/>
    </sheetView>
  </sheetViews>
  <sheetFormatPr defaultColWidth="9.7109375" defaultRowHeight="12.75"/>
  <cols>
    <col min="1" max="1" width="8.7109375" style="199" customWidth="1"/>
    <col min="2" max="2" width="48.85546875" style="200" customWidth="1"/>
    <col min="3" max="3" width="7" style="201" customWidth="1"/>
    <col min="4" max="4" width="8" style="202" customWidth="1"/>
    <col min="5" max="5" width="14.42578125" style="203" customWidth="1"/>
    <col min="6" max="6" width="16" style="204" customWidth="1"/>
    <col min="7" max="256" width="9.7109375" style="166"/>
    <col min="257" max="257" width="8.7109375" style="166" customWidth="1"/>
    <col min="258" max="258" width="48.85546875" style="166" customWidth="1"/>
    <col min="259" max="259" width="7" style="166" customWidth="1"/>
    <col min="260" max="260" width="8" style="166" customWidth="1"/>
    <col min="261" max="261" width="14.42578125" style="166" customWidth="1"/>
    <col min="262" max="262" width="16" style="166" customWidth="1"/>
    <col min="263" max="512" width="9.7109375" style="166"/>
    <col min="513" max="513" width="8.7109375" style="166" customWidth="1"/>
    <col min="514" max="514" width="48.85546875" style="166" customWidth="1"/>
    <col min="515" max="515" width="7" style="166" customWidth="1"/>
    <col min="516" max="516" width="8" style="166" customWidth="1"/>
    <col min="517" max="517" width="14.42578125" style="166" customWidth="1"/>
    <col min="518" max="518" width="16" style="166" customWidth="1"/>
    <col min="519" max="768" width="9.7109375" style="166"/>
    <col min="769" max="769" width="8.7109375" style="166" customWidth="1"/>
    <col min="770" max="770" width="48.85546875" style="166" customWidth="1"/>
    <col min="771" max="771" width="7" style="166" customWidth="1"/>
    <col min="772" max="772" width="8" style="166" customWidth="1"/>
    <col min="773" max="773" width="14.42578125" style="166" customWidth="1"/>
    <col min="774" max="774" width="16" style="166" customWidth="1"/>
    <col min="775" max="1024" width="9.7109375" style="166"/>
    <col min="1025" max="1025" width="8.7109375" style="166" customWidth="1"/>
    <col min="1026" max="1026" width="48.85546875" style="166" customWidth="1"/>
    <col min="1027" max="1027" width="7" style="166" customWidth="1"/>
    <col min="1028" max="1028" width="8" style="166" customWidth="1"/>
    <col min="1029" max="1029" width="14.42578125" style="166" customWidth="1"/>
    <col min="1030" max="1030" width="16" style="166" customWidth="1"/>
    <col min="1031" max="1280" width="9.7109375" style="166"/>
    <col min="1281" max="1281" width="8.7109375" style="166" customWidth="1"/>
    <col min="1282" max="1282" width="48.85546875" style="166" customWidth="1"/>
    <col min="1283" max="1283" width="7" style="166" customWidth="1"/>
    <col min="1284" max="1284" width="8" style="166" customWidth="1"/>
    <col min="1285" max="1285" width="14.42578125" style="166" customWidth="1"/>
    <col min="1286" max="1286" width="16" style="166" customWidth="1"/>
    <col min="1287" max="1536" width="9.7109375" style="166"/>
    <col min="1537" max="1537" width="8.7109375" style="166" customWidth="1"/>
    <col min="1538" max="1538" width="48.85546875" style="166" customWidth="1"/>
    <col min="1539" max="1539" width="7" style="166" customWidth="1"/>
    <col min="1540" max="1540" width="8" style="166" customWidth="1"/>
    <col min="1541" max="1541" width="14.42578125" style="166" customWidth="1"/>
    <col min="1542" max="1542" width="16" style="166" customWidth="1"/>
    <col min="1543" max="1792" width="9.7109375" style="166"/>
    <col min="1793" max="1793" width="8.7109375" style="166" customWidth="1"/>
    <col min="1794" max="1794" width="48.85546875" style="166" customWidth="1"/>
    <col min="1795" max="1795" width="7" style="166" customWidth="1"/>
    <col min="1796" max="1796" width="8" style="166" customWidth="1"/>
    <col min="1797" max="1797" width="14.42578125" style="166" customWidth="1"/>
    <col min="1798" max="1798" width="16" style="166" customWidth="1"/>
    <col min="1799" max="2048" width="9.7109375" style="166"/>
    <col min="2049" max="2049" width="8.7109375" style="166" customWidth="1"/>
    <col min="2050" max="2050" width="48.85546875" style="166" customWidth="1"/>
    <col min="2051" max="2051" width="7" style="166" customWidth="1"/>
    <col min="2052" max="2052" width="8" style="166" customWidth="1"/>
    <col min="2053" max="2053" width="14.42578125" style="166" customWidth="1"/>
    <col min="2054" max="2054" width="16" style="166" customWidth="1"/>
    <col min="2055" max="2304" width="9.7109375" style="166"/>
    <col min="2305" max="2305" width="8.7109375" style="166" customWidth="1"/>
    <col min="2306" max="2306" width="48.85546875" style="166" customWidth="1"/>
    <col min="2307" max="2307" width="7" style="166" customWidth="1"/>
    <col min="2308" max="2308" width="8" style="166" customWidth="1"/>
    <col min="2309" max="2309" width="14.42578125" style="166" customWidth="1"/>
    <col min="2310" max="2310" width="16" style="166" customWidth="1"/>
    <col min="2311" max="2560" width="9.7109375" style="166"/>
    <col min="2561" max="2561" width="8.7109375" style="166" customWidth="1"/>
    <col min="2562" max="2562" width="48.85546875" style="166" customWidth="1"/>
    <col min="2563" max="2563" width="7" style="166" customWidth="1"/>
    <col min="2564" max="2564" width="8" style="166" customWidth="1"/>
    <col min="2565" max="2565" width="14.42578125" style="166" customWidth="1"/>
    <col min="2566" max="2566" width="16" style="166" customWidth="1"/>
    <col min="2567" max="2816" width="9.7109375" style="166"/>
    <col min="2817" max="2817" width="8.7109375" style="166" customWidth="1"/>
    <col min="2818" max="2818" width="48.85546875" style="166" customWidth="1"/>
    <col min="2819" max="2819" width="7" style="166" customWidth="1"/>
    <col min="2820" max="2820" width="8" style="166" customWidth="1"/>
    <col min="2821" max="2821" width="14.42578125" style="166" customWidth="1"/>
    <col min="2822" max="2822" width="16" style="166" customWidth="1"/>
    <col min="2823" max="3072" width="9.7109375" style="166"/>
    <col min="3073" max="3073" width="8.7109375" style="166" customWidth="1"/>
    <col min="3074" max="3074" width="48.85546875" style="166" customWidth="1"/>
    <col min="3075" max="3075" width="7" style="166" customWidth="1"/>
    <col min="3076" max="3076" width="8" style="166" customWidth="1"/>
    <col min="3077" max="3077" width="14.42578125" style="166" customWidth="1"/>
    <col min="3078" max="3078" width="16" style="166" customWidth="1"/>
    <col min="3079" max="3328" width="9.7109375" style="166"/>
    <col min="3329" max="3329" width="8.7109375" style="166" customWidth="1"/>
    <col min="3330" max="3330" width="48.85546875" style="166" customWidth="1"/>
    <col min="3331" max="3331" width="7" style="166" customWidth="1"/>
    <col min="3332" max="3332" width="8" style="166" customWidth="1"/>
    <col min="3333" max="3333" width="14.42578125" style="166" customWidth="1"/>
    <col min="3334" max="3334" width="16" style="166" customWidth="1"/>
    <col min="3335" max="3584" width="9.7109375" style="166"/>
    <col min="3585" max="3585" width="8.7109375" style="166" customWidth="1"/>
    <col min="3586" max="3586" width="48.85546875" style="166" customWidth="1"/>
    <col min="3587" max="3587" width="7" style="166" customWidth="1"/>
    <col min="3588" max="3588" width="8" style="166" customWidth="1"/>
    <col min="3589" max="3589" width="14.42578125" style="166" customWidth="1"/>
    <col min="3590" max="3590" width="16" style="166" customWidth="1"/>
    <col min="3591" max="3840" width="9.7109375" style="166"/>
    <col min="3841" max="3841" width="8.7109375" style="166" customWidth="1"/>
    <col min="3842" max="3842" width="48.85546875" style="166" customWidth="1"/>
    <col min="3843" max="3843" width="7" style="166" customWidth="1"/>
    <col min="3844" max="3844" width="8" style="166" customWidth="1"/>
    <col min="3845" max="3845" width="14.42578125" style="166" customWidth="1"/>
    <col min="3846" max="3846" width="16" style="166" customWidth="1"/>
    <col min="3847" max="4096" width="9.7109375" style="166"/>
    <col min="4097" max="4097" width="8.7109375" style="166" customWidth="1"/>
    <col min="4098" max="4098" width="48.85546875" style="166" customWidth="1"/>
    <col min="4099" max="4099" width="7" style="166" customWidth="1"/>
    <col min="4100" max="4100" width="8" style="166" customWidth="1"/>
    <col min="4101" max="4101" width="14.42578125" style="166" customWidth="1"/>
    <col min="4102" max="4102" width="16" style="166" customWidth="1"/>
    <col min="4103" max="4352" width="9.7109375" style="166"/>
    <col min="4353" max="4353" width="8.7109375" style="166" customWidth="1"/>
    <col min="4354" max="4354" width="48.85546875" style="166" customWidth="1"/>
    <col min="4355" max="4355" width="7" style="166" customWidth="1"/>
    <col min="4356" max="4356" width="8" style="166" customWidth="1"/>
    <col min="4357" max="4357" width="14.42578125" style="166" customWidth="1"/>
    <col min="4358" max="4358" width="16" style="166" customWidth="1"/>
    <col min="4359" max="4608" width="9.7109375" style="166"/>
    <col min="4609" max="4609" width="8.7109375" style="166" customWidth="1"/>
    <col min="4610" max="4610" width="48.85546875" style="166" customWidth="1"/>
    <col min="4611" max="4611" width="7" style="166" customWidth="1"/>
    <col min="4612" max="4612" width="8" style="166" customWidth="1"/>
    <col min="4613" max="4613" width="14.42578125" style="166" customWidth="1"/>
    <col min="4614" max="4614" width="16" style="166" customWidth="1"/>
    <col min="4615" max="4864" width="9.7109375" style="166"/>
    <col min="4865" max="4865" width="8.7109375" style="166" customWidth="1"/>
    <col min="4866" max="4866" width="48.85546875" style="166" customWidth="1"/>
    <col min="4867" max="4867" width="7" style="166" customWidth="1"/>
    <col min="4868" max="4868" width="8" style="166" customWidth="1"/>
    <col min="4869" max="4869" width="14.42578125" style="166" customWidth="1"/>
    <col min="4870" max="4870" width="16" style="166" customWidth="1"/>
    <col min="4871" max="5120" width="9.7109375" style="166"/>
    <col min="5121" max="5121" width="8.7109375" style="166" customWidth="1"/>
    <col min="5122" max="5122" width="48.85546875" style="166" customWidth="1"/>
    <col min="5123" max="5123" width="7" style="166" customWidth="1"/>
    <col min="5124" max="5124" width="8" style="166" customWidth="1"/>
    <col min="5125" max="5125" width="14.42578125" style="166" customWidth="1"/>
    <col min="5126" max="5126" width="16" style="166" customWidth="1"/>
    <col min="5127" max="5376" width="9.7109375" style="166"/>
    <col min="5377" max="5377" width="8.7109375" style="166" customWidth="1"/>
    <col min="5378" max="5378" width="48.85546875" style="166" customWidth="1"/>
    <col min="5379" max="5379" width="7" style="166" customWidth="1"/>
    <col min="5380" max="5380" width="8" style="166" customWidth="1"/>
    <col min="5381" max="5381" width="14.42578125" style="166" customWidth="1"/>
    <col min="5382" max="5382" width="16" style="166" customWidth="1"/>
    <col min="5383" max="5632" width="9.7109375" style="166"/>
    <col min="5633" max="5633" width="8.7109375" style="166" customWidth="1"/>
    <col min="5634" max="5634" width="48.85546875" style="166" customWidth="1"/>
    <col min="5635" max="5635" width="7" style="166" customWidth="1"/>
    <col min="5636" max="5636" width="8" style="166" customWidth="1"/>
    <col min="5637" max="5637" width="14.42578125" style="166" customWidth="1"/>
    <col min="5638" max="5638" width="16" style="166" customWidth="1"/>
    <col min="5639" max="5888" width="9.7109375" style="166"/>
    <col min="5889" max="5889" width="8.7109375" style="166" customWidth="1"/>
    <col min="5890" max="5890" width="48.85546875" style="166" customWidth="1"/>
    <col min="5891" max="5891" width="7" style="166" customWidth="1"/>
    <col min="5892" max="5892" width="8" style="166" customWidth="1"/>
    <col min="5893" max="5893" width="14.42578125" style="166" customWidth="1"/>
    <col min="5894" max="5894" width="16" style="166" customWidth="1"/>
    <col min="5895" max="6144" width="9.7109375" style="166"/>
    <col min="6145" max="6145" width="8.7109375" style="166" customWidth="1"/>
    <col min="6146" max="6146" width="48.85546875" style="166" customWidth="1"/>
    <col min="6147" max="6147" width="7" style="166" customWidth="1"/>
    <col min="6148" max="6148" width="8" style="166" customWidth="1"/>
    <col min="6149" max="6149" width="14.42578125" style="166" customWidth="1"/>
    <col min="6150" max="6150" width="16" style="166" customWidth="1"/>
    <col min="6151" max="6400" width="9.7109375" style="166"/>
    <col min="6401" max="6401" width="8.7109375" style="166" customWidth="1"/>
    <col min="6402" max="6402" width="48.85546875" style="166" customWidth="1"/>
    <col min="6403" max="6403" width="7" style="166" customWidth="1"/>
    <col min="6404" max="6404" width="8" style="166" customWidth="1"/>
    <col min="6405" max="6405" width="14.42578125" style="166" customWidth="1"/>
    <col min="6406" max="6406" width="16" style="166" customWidth="1"/>
    <col min="6407" max="6656" width="9.7109375" style="166"/>
    <col min="6657" max="6657" width="8.7109375" style="166" customWidth="1"/>
    <col min="6658" max="6658" width="48.85546875" style="166" customWidth="1"/>
    <col min="6659" max="6659" width="7" style="166" customWidth="1"/>
    <col min="6660" max="6660" width="8" style="166" customWidth="1"/>
    <col min="6661" max="6661" width="14.42578125" style="166" customWidth="1"/>
    <col min="6662" max="6662" width="16" style="166" customWidth="1"/>
    <col min="6663" max="6912" width="9.7109375" style="166"/>
    <col min="6913" max="6913" width="8.7109375" style="166" customWidth="1"/>
    <col min="6914" max="6914" width="48.85546875" style="166" customWidth="1"/>
    <col min="6915" max="6915" width="7" style="166" customWidth="1"/>
    <col min="6916" max="6916" width="8" style="166" customWidth="1"/>
    <col min="6917" max="6917" width="14.42578125" style="166" customWidth="1"/>
    <col min="6918" max="6918" width="16" style="166" customWidth="1"/>
    <col min="6919" max="7168" width="9.7109375" style="166"/>
    <col min="7169" max="7169" width="8.7109375" style="166" customWidth="1"/>
    <col min="7170" max="7170" width="48.85546875" style="166" customWidth="1"/>
    <col min="7171" max="7171" width="7" style="166" customWidth="1"/>
    <col min="7172" max="7172" width="8" style="166" customWidth="1"/>
    <col min="7173" max="7173" width="14.42578125" style="166" customWidth="1"/>
    <col min="7174" max="7174" width="16" style="166" customWidth="1"/>
    <col min="7175" max="7424" width="9.7109375" style="166"/>
    <col min="7425" max="7425" width="8.7109375" style="166" customWidth="1"/>
    <col min="7426" max="7426" width="48.85546875" style="166" customWidth="1"/>
    <col min="7427" max="7427" width="7" style="166" customWidth="1"/>
    <col min="7428" max="7428" width="8" style="166" customWidth="1"/>
    <col min="7429" max="7429" width="14.42578125" style="166" customWidth="1"/>
    <col min="7430" max="7430" width="16" style="166" customWidth="1"/>
    <col min="7431" max="7680" width="9.7109375" style="166"/>
    <col min="7681" max="7681" width="8.7109375" style="166" customWidth="1"/>
    <col min="7682" max="7682" width="48.85546875" style="166" customWidth="1"/>
    <col min="7683" max="7683" width="7" style="166" customWidth="1"/>
    <col min="7684" max="7684" width="8" style="166" customWidth="1"/>
    <col min="7685" max="7685" width="14.42578125" style="166" customWidth="1"/>
    <col min="7686" max="7686" width="16" style="166" customWidth="1"/>
    <col min="7687" max="7936" width="9.7109375" style="166"/>
    <col min="7937" max="7937" width="8.7109375" style="166" customWidth="1"/>
    <col min="7938" max="7938" width="48.85546875" style="166" customWidth="1"/>
    <col min="7939" max="7939" width="7" style="166" customWidth="1"/>
    <col min="7940" max="7940" width="8" style="166" customWidth="1"/>
    <col min="7941" max="7941" width="14.42578125" style="166" customWidth="1"/>
    <col min="7942" max="7942" width="16" style="166" customWidth="1"/>
    <col min="7943" max="8192" width="9.7109375" style="166"/>
    <col min="8193" max="8193" width="8.7109375" style="166" customWidth="1"/>
    <col min="8194" max="8194" width="48.85546875" style="166" customWidth="1"/>
    <col min="8195" max="8195" width="7" style="166" customWidth="1"/>
    <col min="8196" max="8196" width="8" style="166" customWidth="1"/>
    <col min="8197" max="8197" width="14.42578125" style="166" customWidth="1"/>
    <col min="8198" max="8198" width="16" style="166" customWidth="1"/>
    <col min="8199" max="8448" width="9.7109375" style="166"/>
    <col min="8449" max="8449" width="8.7109375" style="166" customWidth="1"/>
    <col min="8450" max="8450" width="48.85546875" style="166" customWidth="1"/>
    <col min="8451" max="8451" width="7" style="166" customWidth="1"/>
    <col min="8452" max="8452" width="8" style="166" customWidth="1"/>
    <col min="8453" max="8453" width="14.42578125" style="166" customWidth="1"/>
    <col min="8454" max="8454" width="16" style="166" customWidth="1"/>
    <col min="8455" max="8704" width="9.7109375" style="166"/>
    <col min="8705" max="8705" width="8.7109375" style="166" customWidth="1"/>
    <col min="8706" max="8706" width="48.85546875" style="166" customWidth="1"/>
    <col min="8707" max="8707" width="7" style="166" customWidth="1"/>
    <col min="8708" max="8708" width="8" style="166" customWidth="1"/>
    <col min="8709" max="8709" width="14.42578125" style="166" customWidth="1"/>
    <col min="8710" max="8710" width="16" style="166" customWidth="1"/>
    <col min="8711" max="8960" width="9.7109375" style="166"/>
    <col min="8961" max="8961" width="8.7109375" style="166" customWidth="1"/>
    <col min="8962" max="8962" width="48.85546875" style="166" customWidth="1"/>
    <col min="8963" max="8963" width="7" style="166" customWidth="1"/>
    <col min="8964" max="8964" width="8" style="166" customWidth="1"/>
    <col min="8965" max="8965" width="14.42578125" style="166" customWidth="1"/>
    <col min="8966" max="8966" width="16" style="166" customWidth="1"/>
    <col min="8967" max="9216" width="9.7109375" style="166"/>
    <col min="9217" max="9217" width="8.7109375" style="166" customWidth="1"/>
    <col min="9218" max="9218" width="48.85546875" style="166" customWidth="1"/>
    <col min="9219" max="9219" width="7" style="166" customWidth="1"/>
    <col min="9220" max="9220" width="8" style="166" customWidth="1"/>
    <col min="9221" max="9221" width="14.42578125" style="166" customWidth="1"/>
    <col min="9222" max="9222" width="16" style="166" customWidth="1"/>
    <col min="9223" max="9472" width="9.7109375" style="166"/>
    <col min="9473" max="9473" width="8.7109375" style="166" customWidth="1"/>
    <col min="9474" max="9474" width="48.85546875" style="166" customWidth="1"/>
    <col min="9475" max="9475" width="7" style="166" customWidth="1"/>
    <col min="9476" max="9476" width="8" style="166" customWidth="1"/>
    <col min="9477" max="9477" width="14.42578125" style="166" customWidth="1"/>
    <col min="9478" max="9478" width="16" style="166" customWidth="1"/>
    <col min="9479" max="9728" width="9.7109375" style="166"/>
    <col min="9729" max="9729" width="8.7109375" style="166" customWidth="1"/>
    <col min="9730" max="9730" width="48.85546875" style="166" customWidth="1"/>
    <col min="9731" max="9731" width="7" style="166" customWidth="1"/>
    <col min="9732" max="9732" width="8" style="166" customWidth="1"/>
    <col min="9733" max="9733" width="14.42578125" style="166" customWidth="1"/>
    <col min="9734" max="9734" width="16" style="166" customWidth="1"/>
    <col min="9735" max="9984" width="9.7109375" style="166"/>
    <col min="9985" max="9985" width="8.7109375" style="166" customWidth="1"/>
    <col min="9986" max="9986" width="48.85546875" style="166" customWidth="1"/>
    <col min="9987" max="9987" width="7" style="166" customWidth="1"/>
    <col min="9988" max="9988" width="8" style="166" customWidth="1"/>
    <col min="9989" max="9989" width="14.42578125" style="166" customWidth="1"/>
    <col min="9990" max="9990" width="16" style="166" customWidth="1"/>
    <col min="9991" max="10240" width="9.7109375" style="166"/>
    <col min="10241" max="10241" width="8.7109375" style="166" customWidth="1"/>
    <col min="10242" max="10242" width="48.85546875" style="166" customWidth="1"/>
    <col min="10243" max="10243" width="7" style="166" customWidth="1"/>
    <col min="10244" max="10244" width="8" style="166" customWidth="1"/>
    <col min="10245" max="10245" width="14.42578125" style="166" customWidth="1"/>
    <col min="10246" max="10246" width="16" style="166" customWidth="1"/>
    <col min="10247" max="10496" width="9.7109375" style="166"/>
    <col min="10497" max="10497" width="8.7109375" style="166" customWidth="1"/>
    <col min="10498" max="10498" width="48.85546875" style="166" customWidth="1"/>
    <col min="10499" max="10499" width="7" style="166" customWidth="1"/>
    <col min="10500" max="10500" width="8" style="166" customWidth="1"/>
    <col min="10501" max="10501" width="14.42578125" style="166" customWidth="1"/>
    <col min="10502" max="10502" width="16" style="166" customWidth="1"/>
    <col min="10503" max="10752" width="9.7109375" style="166"/>
    <col min="10753" max="10753" width="8.7109375" style="166" customWidth="1"/>
    <col min="10754" max="10754" width="48.85546875" style="166" customWidth="1"/>
    <col min="10755" max="10755" width="7" style="166" customWidth="1"/>
    <col min="10756" max="10756" width="8" style="166" customWidth="1"/>
    <col min="10757" max="10757" width="14.42578125" style="166" customWidth="1"/>
    <col min="10758" max="10758" width="16" style="166" customWidth="1"/>
    <col min="10759" max="11008" width="9.7109375" style="166"/>
    <col min="11009" max="11009" width="8.7109375" style="166" customWidth="1"/>
    <col min="11010" max="11010" width="48.85546875" style="166" customWidth="1"/>
    <col min="11011" max="11011" width="7" style="166" customWidth="1"/>
    <col min="11012" max="11012" width="8" style="166" customWidth="1"/>
    <col min="11013" max="11013" width="14.42578125" style="166" customWidth="1"/>
    <col min="11014" max="11014" width="16" style="166" customWidth="1"/>
    <col min="11015" max="11264" width="9.7109375" style="166"/>
    <col min="11265" max="11265" width="8.7109375" style="166" customWidth="1"/>
    <col min="11266" max="11266" width="48.85546875" style="166" customWidth="1"/>
    <col min="11267" max="11267" width="7" style="166" customWidth="1"/>
    <col min="11268" max="11268" width="8" style="166" customWidth="1"/>
    <col min="11269" max="11269" width="14.42578125" style="166" customWidth="1"/>
    <col min="11270" max="11270" width="16" style="166" customWidth="1"/>
    <col min="11271" max="11520" width="9.7109375" style="166"/>
    <col min="11521" max="11521" width="8.7109375" style="166" customWidth="1"/>
    <col min="11522" max="11522" width="48.85546875" style="166" customWidth="1"/>
    <col min="11523" max="11523" width="7" style="166" customWidth="1"/>
    <col min="11524" max="11524" width="8" style="166" customWidth="1"/>
    <col min="11525" max="11525" width="14.42578125" style="166" customWidth="1"/>
    <col min="11526" max="11526" width="16" style="166" customWidth="1"/>
    <col min="11527" max="11776" width="9.7109375" style="166"/>
    <col min="11777" max="11777" width="8.7109375" style="166" customWidth="1"/>
    <col min="11778" max="11778" width="48.85546875" style="166" customWidth="1"/>
    <col min="11779" max="11779" width="7" style="166" customWidth="1"/>
    <col min="11780" max="11780" width="8" style="166" customWidth="1"/>
    <col min="11781" max="11781" width="14.42578125" style="166" customWidth="1"/>
    <col min="11782" max="11782" width="16" style="166" customWidth="1"/>
    <col min="11783" max="12032" width="9.7109375" style="166"/>
    <col min="12033" max="12033" width="8.7109375" style="166" customWidth="1"/>
    <col min="12034" max="12034" width="48.85546875" style="166" customWidth="1"/>
    <col min="12035" max="12035" width="7" style="166" customWidth="1"/>
    <col min="12036" max="12036" width="8" style="166" customWidth="1"/>
    <col min="12037" max="12037" width="14.42578125" style="166" customWidth="1"/>
    <col min="12038" max="12038" width="16" style="166" customWidth="1"/>
    <col min="12039" max="12288" width="9.7109375" style="166"/>
    <col min="12289" max="12289" width="8.7109375" style="166" customWidth="1"/>
    <col min="12290" max="12290" width="48.85546875" style="166" customWidth="1"/>
    <col min="12291" max="12291" width="7" style="166" customWidth="1"/>
    <col min="12292" max="12292" width="8" style="166" customWidth="1"/>
    <col min="12293" max="12293" width="14.42578125" style="166" customWidth="1"/>
    <col min="12294" max="12294" width="16" style="166" customWidth="1"/>
    <col min="12295" max="12544" width="9.7109375" style="166"/>
    <col min="12545" max="12545" width="8.7109375" style="166" customWidth="1"/>
    <col min="12546" max="12546" width="48.85546875" style="166" customWidth="1"/>
    <col min="12547" max="12547" width="7" style="166" customWidth="1"/>
    <col min="12548" max="12548" width="8" style="166" customWidth="1"/>
    <col min="12549" max="12549" width="14.42578125" style="166" customWidth="1"/>
    <col min="12550" max="12550" width="16" style="166" customWidth="1"/>
    <col min="12551" max="12800" width="9.7109375" style="166"/>
    <col min="12801" max="12801" width="8.7109375" style="166" customWidth="1"/>
    <col min="12802" max="12802" width="48.85546875" style="166" customWidth="1"/>
    <col min="12803" max="12803" width="7" style="166" customWidth="1"/>
    <col min="12804" max="12804" width="8" style="166" customWidth="1"/>
    <col min="12805" max="12805" width="14.42578125" style="166" customWidth="1"/>
    <col min="12806" max="12806" width="16" style="166" customWidth="1"/>
    <col min="12807" max="13056" width="9.7109375" style="166"/>
    <col min="13057" max="13057" width="8.7109375" style="166" customWidth="1"/>
    <col min="13058" max="13058" width="48.85546875" style="166" customWidth="1"/>
    <col min="13059" max="13059" width="7" style="166" customWidth="1"/>
    <col min="13060" max="13060" width="8" style="166" customWidth="1"/>
    <col min="13061" max="13061" width="14.42578125" style="166" customWidth="1"/>
    <col min="13062" max="13062" width="16" style="166" customWidth="1"/>
    <col min="13063" max="13312" width="9.7109375" style="166"/>
    <col min="13313" max="13313" width="8.7109375" style="166" customWidth="1"/>
    <col min="13314" max="13314" width="48.85546875" style="166" customWidth="1"/>
    <col min="13315" max="13315" width="7" style="166" customWidth="1"/>
    <col min="13316" max="13316" width="8" style="166" customWidth="1"/>
    <col min="13317" max="13317" width="14.42578125" style="166" customWidth="1"/>
    <col min="13318" max="13318" width="16" style="166" customWidth="1"/>
    <col min="13319" max="13568" width="9.7109375" style="166"/>
    <col min="13569" max="13569" width="8.7109375" style="166" customWidth="1"/>
    <col min="13570" max="13570" width="48.85546875" style="166" customWidth="1"/>
    <col min="13571" max="13571" width="7" style="166" customWidth="1"/>
    <col min="13572" max="13572" width="8" style="166" customWidth="1"/>
    <col min="13573" max="13573" width="14.42578125" style="166" customWidth="1"/>
    <col min="13574" max="13574" width="16" style="166" customWidth="1"/>
    <col min="13575" max="13824" width="9.7109375" style="166"/>
    <col min="13825" max="13825" width="8.7109375" style="166" customWidth="1"/>
    <col min="13826" max="13826" width="48.85546875" style="166" customWidth="1"/>
    <col min="13827" max="13827" width="7" style="166" customWidth="1"/>
    <col min="13828" max="13828" width="8" style="166" customWidth="1"/>
    <col min="13829" max="13829" width="14.42578125" style="166" customWidth="1"/>
    <col min="13830" max="13830" width="16" style="166" customWidth="1"/>
    <col min="13831" max="14080" width="9.7109375" style="166"/>
    <col min="14081" max="14081" width="8.7109375" style="166" customWidth="1"/>
    <col min="14082" max="14082" width="48.85546875" style="166" customWidth="1"/>
    <col min="14083" max="14083" width="7" style="166" customWidth="1"/>
    <col min="14084" max="14084" width="8" style="166" customWidth="1"/>
    <col min="14085" max="14085" width="14.42578125" style="166" customWidth="1"/>
    <col min="14086" max="14086" width="16" style="166" customWidth="1"/>
    <col min="14087" max="14336" width="9.7109375" style="166"/>
    <col min="14337" max="14337" width="8.7109375" style="166" customWidth="1"/>
    <col min="14338" max="14338" width="48.85546875" style="166" customWidth="1"/>
    <col min="14339" max="14339" width="7" style="166" customWidth="1"/>
    <col min="14340" max="14340" width="8" style="166" customWidth="1"/>
    <col min="14341" max="14341" width="14.42578125" style="166" customWidth="1"/>
    <col min="14342" max="14342" width="16" style="166" customWidth="1"/>
    <col min="14343" max="14592" width="9.7109375" style="166"/>
    <col min="14593" max="14593" width="8.7109375" style="166" customWidth="1"/>
    <col min="14594" max="14594" width="48.85546875" style="166" customWidth="1"/>
    <col min="14595" max="14595" width="7" style="166" customWidth="1"/>
    <col min="14596" max="14596" width="8" style="166" customWidth="1"/>
    <col min="14597" max="14597" width="14.42578125" style="166" customWidth="1"/>
    <col min="14598" max="14598" width="16" style="166" customWidth="1"/>
    <col min="14599" max="14848" width="9.7109375" style="166"/>
    <col min="14849" max="14849" width="8.7109375" style="166" customWidth="1"/>
    <col min="14850" max="14850" width="48.85546875" style="166" customWidth="1"/>
    <col min="14851" max="14851" width="7" style="166" customWidth="1"/>
    <col min="14852" max="14852" width="8" style="166" customWidth="1"/>
    <col min="14853" max="14853" width="14.42578125" style="166" customWidth="1"/>
    <col min="14854" max="14854" width="16" style="166" customWidth="1"/>
    <col min="14855" max="15104" width="9.7109375" style="166"/>
    <col min="15105" max="15105" width="8.7109375" style="166" customWidth="1"/>
    <col min="15106" max="15106" width="48.85546875" style="166" customWidth="1"/>
    <col min="15107" max="15107" width="7" style="166" customWidth="1"/>
    <col min="15108" max="15108" width="8" style="166" customWidth="1"/>
    <col min="15109" max="15109" width="14.42578125" style="166" customWidth="1"/>
    <col min="15110" max="15110" width="16" style="166" customWidth="1"/>
    <col min="15111" max="15360" width="9.7109375" style="166"/>
    <col min="15361" max="15361" width="8.7109375" style="166" customWidth="1"/>
    <col min="15362" max="15362" width="48.85546875" style="166" customWidth="1"/>
    <col min="15363" max="15363" width="7" style="166" customWidth="1"/>
    <col min="15364" max="15364" width="8" style="166" customWidth="1"/>
    <col min="15365" max="15365" width="14.42578125" style="166" customWidth="1"/>
    <col min="15366" max="15366" width="16" style="166" customWidth="1"/>
    <col min="15367" max="15616" width="9.7109375" style="166"/>
    <col min="15617" max="15617" width="8.7109375" style="166" customWidth="1"/>
    <col min="15618" max="15618" width="48.85546875" style="166" customWidth="1"/>
    <col min="15619" max="15619" width="7" style="166" customWidth="1"/>
    <col min="15620" max="15620" width="8" style="166" customWidth="1"/>
    <col min="15621" max="15621" width="14.42578125" style="166" customWidth="1"/>
    <col min="15622" max="15622" width="16" style="166" customWidth="1"/>
    <col min="15623" max="15872" width="9.7109375" style="166"/>
    <col min="15873" max="15873" width="8.7109375" style="166" customWidth="1"/>
    <col min="15874" max="15874" width="48.85546875" style="166" customWidth="1"/>
    <col min="15875" max="15875" width="7" style="166" customWidth="1"/>
    <col min="15876" max="15876" width="8" style="166" customWidth="1"/>
    <col min="15877" max="15877" width="14.42578125" style="166" customWidth="1"/>
    <col min="15878" max="15878" width="16" style="166" customWidth="1"/>
    <col min="15879" max="16128" width="9.7109375" style="166"/>
    <col min="16129" max="16129" width="8.7109375" style="166" customWidth="1"/>
    <col min="16130" max="16130" width="48.85546875" style="166" customWidth="1"/>
    <col min="16131" max="16131" width="7" style="166" customWidth="1"/>
    <col min="16132" max="16132" width="8" style="166" customWidth="1"/>
    <col min="16133" max="16133" width="14.42578125" style="166" customWidth="1"/>
    <col min="16134" max="16134" width="16" style="166" customWidth="1"/>
    <col min="16135" max="16384" width="9.7109375" style="166"/>
  </cols>
  <sheetData>
    <row r="1" spans="1:6" s="162" customFormat="1" ht="14.1" customHeight="1">
      <c r="A1" s="159" t="s">
        <v>101</v>
      </c>
      <c r="B1" s="160" t="s">
        <v>113</v>
      </c>
      <c r="C1" s="159"/>
      <c r="D1" s="159"/>
      <c r="E1" s="159"/>
      <c r="F1" s="161"/>
    </row>
    <row r="2" spans="1:6" s="162" customFormat="1" ht="16.5" customHeight="1">
      <c r="A2" s="159" t="s">
        <v>102</v>
      </c>
      <c r="B2" s="160" t="s">
        <v>356</v>
      </c>
      <c r="C2" s="159"/>
      <c r="D2" s="159"/>
      <c r="E2" s="159"/>
      <c r="F2" s="161"/>
    </row>
    <row r="3" spans="1:6" s="162" customFormat="1">
      <c r="A3" s="159" t="s">
        <v>103</v>
      </c>
      <c r="B3" s="160"/>
      <c r="C3" s="159"/>
      <c r="D3" s="159"/>
      <c r="E3" s="159"/>
      <c r="F3" s="161"/>
    </row>
    <row r="4" spans="1:6" ht="13.5" thickBot="1">
      <c r="A4" s="159" t="s">
        <v>104</v>
      </c>
      <c r="B4" s="163" t="s">
        <v>185</v>
      </c>
      <c r="C4" s="164"/>
      <c r="D4" s="164"/>
      <c r="E4" s="164"/>
      <c r="F4" s="165"/>
    </row>
    <row r="5" spans="1:6" ht="23.25" thickBot="1">
      <c r="A5" s="241" t="s">
        <v>105</v>
      </c>
      <c r="B5" s="242" t="s">
        <v>106</v>
      </c>
      <c r="C5" s="242" t="s">
        <v>107</v>
      </c>
      <c r="D5" s="242" t="s">
        <v>108</v>
      </c>
      <c r="E5" s="242" t="s">
        <v>109</v>
      </c>
      <c r="F5" s="243" t="s">
        <v>110</v>
      </c>
    </row>
    <row r="6" spans="1:6">
      <c r="A6" s="183"/>
      <c r="B6" s="184"/>
      <c r="C6" s="185"/>
      <c r="D6" s="185"/>
      <c r="E6" s="186"/>
      <c r="F6" s="187"/>
    </row>
    <row r="7" spans="1:6">
      <c r="A7" s="188">
        <v>1</v>
      </c>
      <c r="B7" s="189" t="s">
        <v>114</v>
      </c>
      <c r="C7" s="190"/>
      <c r="D7" s="190"/>
      <c r="E7" s="191"/>
      <c r="F7" s="192"/>
    </row>
    <row r="8" spans="1:6">
      <c r="A8" s="193"/>
      <c r="B8" s="194"/>
      <c r="C8" s="190"/>
      <c r="D8" s="190"/>
      <c r="E8" s="191"/>
      <c r="F8" s="192"/>
    </row>
    <row r="9" spans="1:6">
      <c r="A9" s="195">
        <v>1.1000000000000001</v>
      </c>
      <c r="B9" s="196" t="s">
        <v>115</v>
      </c>
      <c r="C9" s="190"/>
      <c r="D9" s="190"/>
      <c r="E9" s="191"/>
      <c r="F9" s="192"/>
    </row>
    <row r="10" spans="1:6">
      <c r="A10" s="195"/>
      <c r="B10" s="194"/>
      <c r="C10" s="190"/>
      <c r="D10" s="190"/>
      <c r="E10" s="191"/>
      <c r="F10" s="192"/>
    </row>
    <row r="11" spans="1:6">
      <c r="A11" s="195" t="s">
        <v>116</v>
      </c>
      <c r="B11" s="194" t="s">
        <v>117</v>
      </c>
      <c r="C11" s="190" t="s">
        <v>111</v>
      </c>
      <c r="D11" s="190" t="s">
        <v>118</v>
      </c>
      <c r="E11" s="191"/>
      <c r="F11" s="192"/>
    </row>
    <row r="12" spans="1:6">
      <c r="A12" s="195"/>
      <c r="B12" s="194"/>
      <c r="C12" s="190"/>
      <c r="D12" s="190"/>
      <c r="E12" s="191"/>
      <c r="F12" s="192"/>
    </row>
    <row r="13" spans="1:6">
      <c r="A13" s="195" t="s">
        <v>119</v>
      </c>
      <c r="B13" s="194" t="s">
        <v>120</v>
      </c>
      <c r="C13" s="190"/>
      <c r="D13" s="190"/>
      <c r="E13" s="191"/>
      <c r="F13" s="192"/>
    </row>
    <row r="14" spans="1:6">
      <c r="A14" s="195"/>
      <c r="B14" s="194"/>
      <c r="C14" s="190"/>
      <c r="D14" s="190"/>
      <c r="E14" s="191"/>
      <c r="F14" s="192"/>
    </row>
    <row r="15" spans="1:6">
      <c r="A15" s="195"/>
      <c r="B15" s="194" t="s">
        <v>121</v>
      </c>
      <c r="C15" s="190" t="s">
        <v>111</v>
      </c>
      <c r="D15" s="190" t="s">
        <v>118</v>
      </c>
      <c r="E15" s="191"/>
      <c r="F15" s="192"/>
    </row>
    <row r="16" spans="1:6">
      <c r="A16" s="195"/>
      <c r="B16" s="194"/>
      <c r="C16" s="190"/>
      <c r="D16" s="190"/>
      <c r="E16" s="191"/>
      <c r="F16" s="192"/>
    </row>
    <row r="17" spans="1:6">
      <c r="A17" s="195" t="s">
        <v>122</v>
      </c>
      <c r="B17" s="194" t="s">
        <v>120</v>
      </c>
      <c r="C17" s="190"/>
      <c r="D17" s="190"/>
      <c r="E17" s="191"/>
      <c r="F17" s="192"/>
    </row>
    <row r="18" spans="1:6">
      <c r="A18" s="195"/>
      <c r="B18" s="194"/>
      <c r="C18" s="190"/>
      <c r="D18" s="190"/>
      <c r="E18" s="191"/>
      <c r="F18" s="192"/>
    </row>
    <row r="19" spans="1:6">
      <c r="A19" s="195"/>
      <c r="B19" s="194" t="s">
        <v>123</v>
      </c>
      <c r="C19" s="190" t="s">
        <v>111</v>
      </c>
      <c r="D19" s="190" t="s">
        <v>118</v>
      </c>
      <c r="E19" s="191"/>
      <c r="F19" s="192"/>
    </row>
    <row r="20" spans="1:6">
      <c r="A20" s="195"/>
      <c r="B20" s="194"/>
      <c r="C20" s="190"/>
      <c r="D20" s="190"/>
      <c r="E20" s="191"/>
      <c r="F20" s="192"/>
    </row>
    <row r="21" spans="1:6">
      <c r="A21" s="195" t="s">
        <v>124</v>
      </c>
      <c r="B21" s="194" t="s">
        <v>125</v>
      </c>
      <c r="C21" s="190"/>
      <c r="D21" s="190"/>
      <c r="E21" s="191"/>
      <c r="F21" s="192"/>
    </row>
    <row r="22" spans="1:6">
      <c r="A22" s="195"/>
      <c r="B22" s="194"/>
      <c r="C22" s="190"/>
      <c r="D22" s="190"/>
      <c r="E22" s="191"/>
      <c r="F22" s="192"/>
    </row>
    <row r="23" spans="1:6">
      <c r="A23" s="195"/>
      <c r="B23" s="194" t="s">
        <v>126</v>
      </c>
      <c r="C23" s="190" t="s">
        <v>111</v>
      </c>
      <c r="D23" s="190" t="s">
        <v>118</v>
      </c>
      <c r="E23" s="191"/>
      <c r="F23" s="192"/>
    </row>
    <row r="24" spans="1:6">
      <c r="A24" s="195"/>
      <c r="B24" s="194"/>
      <c r="C24" s="190"/>
      <c r="D24" s="190"/>
      <c r="E24" s="191"/>
      <c r="F24" s="192"/>
    </row>
    <row r="25" spans="1:6">
      <c r="A25" s="195" t="s">
        <v>127</v>
      </c>
      <c r="B25" s="194" t="s">
        <v>125</v>
      </c>
      <c r="C25" s="190"/>
      <c r="D25" s="190"/>
      <c r="E25" s="191"/>
      <c r="F25" s="192"/>
    </row>
    <row r="26" spans="1:6">
      <c r="A26" s="195"/>
      <c r="B26" s="194"/>
      <c r="C26" s="190"/>
      <c r="D26" s="190"/>
      <c r="E26" s="191"/>
      <c r="F26" s="192"/>
    </row>
    <row r="27" spans="1:6">
      <c r="A27" s="195"/>
      <c r="B27" s="194" t="s">
        <v>128</v>
      </c>
      <c r="C27" s="190" t="s">
        <v>111</v>
      </c>
      <c r="D27" s="190" t="s">
        <v>118</v>
      </c>
      <c r="E27" s="191"/>
      <c r="F27" s="192"/>
    </row>
    <row r="28" spans="1:6">
      <c r="A28" s="195"/>
      <c r="B28" s="194"/>
      <c r="C28" s="190"/>
      <c r="D28" s="190"/>
      <c r="E28" s="191"/>
      <c r="F28" s="192"/>
    </row>
    <row r="29" spans="1:6" s="197" customFormat="1">
      <c r="A29" s="195" t="s">
        <v>129</v>
      </c>
      <c r="B29" s="194" t="s">
        <v>130</v>
      </c>
      <c r="C29" s="190"/>
      <c r="D29" s="190"/>
      <c r="E29" s="191"/>
      <c r="F29" s="192"/>
    </row>
    <row r="30" spans="1:6" s="197" customFormat="1" ht="12.75" customHeight="1">
      <c r="A30" s="195"/>
      <c r="B30" s="194"/>
      <c r="C30" s="190"/>
      <c r="D30" s="190"/>
      <c r="E30" s="191"/>
      <c r="F30" s="192"/>
    </row>
    <row r="31" spans="1:6" s="197" customFormat="1" ht="12.75" customHeight="1">
      <c r="A31" s="195"/>
      <c r="B31" s="194" t="s">
        <v>131</v>
      </c>
      <c r="C31" s="190" t="s">
        <v>111</v>
      </c>
      <c r="D31" s="190" t="s">
        <v>118</v>
      </c>
      <c r="E31" s="191"/>
      <c r="F31" s="192"/>
    </row>
    <row r="32" spans="1:6" s="197" customFormat="1" ht="12.75" customHeight="1">
      <c r="A32" s="195"/>
      <c r="B32" s="194"/>
      <c r="C32" s="190"/>
      <c r="D32" s="190"/>
      <c r="E32" s="191"/>
      <c r="F32" s="192"/>
    </row>
    <row r="33" spans="1:6" s="197" customFormat="1" ht="12.75" customHeight="1">
      <c r="A33" s="195">
        <v>1.2</v>
      </c>
      <c r="B33" s="196" t="s">
        <v>132</v>
      </c>
      <c r="C33" s="190"/>
      <c r="D33" s="190"/>
      <c r="E33" s="191"/>
      <c r="F33" s="192"/>
    </row>
    <row r="34" spans="1:6" s="197" customFormat="1" ht="12.75" customHeight="1">
      <c r="A34" s="195"/>
      <c r="B34" s="196" t="s">
        <v>133</v>
      </c>
      <c r="C34" s="190"/>
      <c r="D34" s="190"/>
      <c r="E34" s="191"/>
      <c r="F34" s="192"/>
    </row>
    <row r="35" spans="1:6" s="197" customFormat="1" ht="12.75" customHeight="1">
      <c r="A35" s="195"/>
      <c r="B35" s="194"/>
      <c r="C35" s="190"/>
      <c r="D35" s="190"/>
      <c r="E35" s="191"/>
      <c r="F35" s="192"/>
    </row>
    <row r="36" spans="1:6" s="197" customFormat="1" ht="12.75" customHeight="1">
      <c r="A36" s="195" t="s">
        <v>134</v>
      </c>
      <c r="B36" s="194" t="s">
        <v>135</v>
      </c>
      <c r="C36" s="190" t="s">
        <v>111</v>
      </c>
      <c r="D36" s="190" t="s">
        <v>118</v>
      </c>
      <c r="E36" s="191"/>
      <c r="F36" s="192"/>
    </row>
    <row r="37" spans="1:6" s="197" customFormat="1" ht="12.75" customHeight="1">
      <c r="A37" s="195"/>
      <c r="B37" s="194"/>
      <c r="C37" s="190"/>
      <c r="D37" s="190"/>
      <c r="E37" s="191"/>
      <c r="F37" s="192"/>
    </row>
    <row r="38" spans="1:6" s="197" customFormat="1" ht="22.5">
      <c r="A38" s="231" t="s">
        <v>136</v>
      </c>
      <c r="B38" s="235" t="s">
        <v>236</v>
      </c>
      <c r="C38" s="190" t="s">
        <v>111</v>
      </c>
      <c r="D38" s="190" t="s">
        <v>118</v>
      </c>
      <c r="E38" s="191"/>
      <c r="F38" s="192"/>
    </row>
    <row r="39" spans="1:6" s="197" customFormat="1" ht="12.75" customHeight="1">
      <c r="A39" s="195"/>
      <c r="B39" s="194"/>
      <c r="C39" s="190"/>
      <c r="D39" s="190"/>
      <c r="E39" s="191"/>
      <c r="F39" s="192"/>
    </row>
    <row r="40" spans="1:6" s="197" customFormat="1" ht="12.75" customHeight="1">
      <c r="A40" s="188" t="s">
        <v>137</v>
      </c>
      <c r="B40" s="194" t="s">
        <v>138</v>
      </c>
      <c r="C40" s="190"/>
      <c r="D40" s="190"/>
      <c r="E40" s="191"/>
      <c r="F40" s="192"/>
    </row>
    <row r="41" spans="1:6" s="197" customFormat="1" ht="12.75" customHeight="1">
      <c r="A41" s="195"/>
      <c r="B41" s="194"/>
      <c r="C41" s="190"/>
      <c r="D41" s="190"/>
      <c r="E41" s="191"/>
      <c r="F41" s="192"/>
    </row>
    <row r="42" spans="1:6" s="197" customFormat="1" ht="20.25" customHeight="1">
      <c r="A42" s="195"/>
      <c r="B42" s="194" t="s">
        <v>139</v>
      </c>
      <c r="C42" s="190" t="s">
        <v>111</v>
      </c>
      <c r="D42" s="190" t="s">
        <v>118</v>
      </c>
      <c r="E42" s="191"/>
      <c r="F42" s="192"/>
    </row>
    <row r="43" spans="1:6" s="197" customFormat="1" ht="12.75" customHeight="1">
      <c r="A43" s="195"/>
      <c r="B43" s="194"/>
      <c r="C43" s="190"/>
      <c r="D43" s="190"/>
      <c r="E43" s="191"/>
      <c r="F43" s="192"/>
    </row>
    <row r="44" spans="1:6" s="197" customFormat="1" ht="12.75" customHeight="1">
      <c r="A44" s="195" t="s">
        <v>140</v>
      </c>
      <c r="B44" s="194" t="s">
        <v>186</v>
      </c>
      <c r="C44" s="190" t="s">
        <v>111</v>
      </c>
      <c r="D44" s="190" t="s">
        <v>118</v>
      </c>
      <c r="E44" s="191"/>
      <c r="F44" s="192"/>
    </row>
    <row r="45" spans="1:6" s="197" customFormat="1" ht="12.75" customHeight="1">
      <c r="A45" s="195"/>
      <c r="B45" s="194"/>
      <c r="C45" s="190"/>
      <c r="D45" s="190"/>
      <c r="E45" s="191"/>
      <c r="F45" s="192"/>
    </row>
    <row r="46" spans="1:6" customFormat="1" ht="22.5">
      <c r="A46" s="168" t="s">
        <v>234</v>
      </c>
      <c r="B46" s="172" t="s">
        <v>154</v>
      </c>
      <c r="C46" s="190" t="s">
        <v>111</v>
      </c>
      <c r="D46" s="190" t="s">
        <v>118</v>
      </c>
      <c r="E46" s="170"/>
      <c r="F46" s="171"/>
    </row>
    <row r="47" spans="1:6" s="197" customFormat="1" ht="12.75" customHeight="1">
      <c r="A47" s="195"/>
      <c r="B47" s="194"/>
      <c r="C47" s="190"/>
      <c r="D47" s="190"/>
      <c r="E47" s="191"/>
      <c r="F47" s="192"/>
    </row>
    <row r="48" spans="1:6" customFormat="1" ht="15">
      <c r="A48" s="168" t="s">
        <v>235</v>
      </c>
      <c r="B48" s="172" t="s">
        <v>112</v>
      </c>
      <c r="C48" s="190" t="s">
        <v>111</v>
      </c>
      <c r="D48" s="190" t="s">
        <v>118</v>
      </c>
      <c r="E48" s="170"/>
      <c r="F48" s="171"/>
    </row>
    <row r="49" spans="1:6" s="197" customFormat="1">
      <c r="A49" s="198"/>
      <c r="B49" s="194"/>
      <c r="D49" s="240"/>
      <c r="E49" s="191"/>
      <c r="F49" s="192"/>
    </row>
    <row r="50" spans="1:6" s="197" customFormat="1">
      <c r="A50" s="198"/>
      <c r="B50" s="194"/>
      <c r="C50" s="190"/>
      <c r="D50" s="190"/>
      <c r="E50" s="191"/>
      <c r="F50" s="192"/>
    </row>
    <row r="51" spans="1:6" s="197" customFormat="1">
      <c r="A51" s="198"/>
      <c r="B51" s="194"/>
      <c r="C51" s="190"/>
      <c r="D51" s="190"/>
      <c r="E51" s="191"/>
      <c r="F51" s="192"/>
    </row>
    <row r="52" spans="1:6" s="197" customFormat="1">
      <c r="A52" s="198"/>
      <c r="B52" s="194"/>
      <c r="C52" s="190"/>
      <c r="D52" s="190"/>
      <c r="E52" s="191"/>
      <c r="F52" s="192"/>
    </row>
    <row r="53" spans="1:6" s="197" customFormat="1">
      <c r="A53" s="198"/>
      <c r="B53" s="194"/>
      <c r="C53" s="190"/>
      <c r="D53" s="190"/>
      <c r="E53" s="191"/>
      <c r="F53" s="192"/>
    </row>
    <row r="54" spans="1:6" s="197" customFormat="1">
      <c r="A54" s="198"/>
      <c r="B54" s="194"/>
      <c r="C54" s="190"/>
      <c r="D54" s="190"/>
      <c r="E54" s="191"/>
      <c r="F54" s="192"/>
    </row>
    <row r="55" spans="1:6" s="197" customFormat="1">
      <c r="A55" s="198"/>
      <c r="B55" s="194"/>
      <c r="C55" s="190"/>
      <c r="D55" s="190"/>
      <c r="E55" s="191"/>
      <c r="F55" s="192"/>
    </row>
    <row r="56" spans="1:6" s="197" customFormat="1">
      <c r="A56" s="198"/>
      <c r="B56" s="194"/>
      <c r="C56" s="190"/>
      <c r="D56" s="190"/>
      <c r="E56" s="191"/>
      <c r="F56" s="192"/>
    </row>
    <row r="57" spans="1:6" s="197" customFormat="1">
      <c r="A57" s="198"/>
      <c r="B57" s="194"/>
      <c r="C57" s="190"/>
      <c r="D57" s="190"/>
      <c r="E57" s="191"/>
      <c r="F57" s="192"/>
    </row>
    <row r="58" spans="1:6" s="197" customFormat="1">
      <c r="A58" s="198"/>
      <c r="B58" s="194"/>
      <c r="C58" s="190"/>
      <c r="D58" s="190"/>
      <c r="E58" s="191"/>
      <c r="F58" s="192"/>
    </row>
    <row r="59" spans="1:6" s="197" customFormat="1">
      <c r="A59" s="198"/>
      <c r="B59" s="194"/>
      <c r="C59" s="190"/>
      <c r="D59" s="190"/>
      <c r="E59" s="191"/>
      <c r="F59" s="192"/>
    </row>
    <row r="60" spans="1:6" s="197" customFormat="1">
      <c r="A60" s="198"/>
      <c r="B60" s="194"/>
      <c r="C60" s="190"/>
      <c r="D60" s="190"/>
      <c r="E60" s="191"/>
      <c r="F60" s="192"/>
    </row>
    <row r="61" spans="1:6" s="197" customFormat="1">
      <c r="A61" s="198"/>
      <c r="B61" s="194"/>
      <c r="C61" s="190"/>
      <c r="D61" s="190"/>
      <c r="E61" s="191"/>
      <c r="F61" s="192"/>
    </row>
    <row r="62" spans="1:6" s="197" customFormat="1">
      <c r="A62" s="198"/>
      <c r="B62" s="194"/>
      <c r="C62" s="190"/>
      <c r="D62" s="190"/>
      <c r="E62" s="191"/>
      <c r="F62" s="192"/>
    </row>
    <row r="63" spans="1:6" s="197" customFormat="1" ht="12.75" customHeight="1" thickBot="1">
      <c r="A63" s="195"/>
      <c r="B63" s="194"/>
      <c r="C63" s="190"/>
      <c r="D63" s="190"/>
      <c r="E63" s="191"/>
      <c r="F63" s="192"/>
    </row>
    <row r="64" spans="1:6" s="197" customFormat="1" ht="12.75" customHeight="1">
      <c r="A64" s="173"/>
      <c r="B64" s="174"/>
      <c r="C64" s="175"/>
      <c r="D64" s="176"/>
      <c r="E64" s="175"/>
      <c r="F64" s="177"/>
    </row>
    <row r="65" spans="1:6" s="197" customFormat="1" ht="15">
      <c r="A65" s="178"/>
      <c r="B65" s="355" t="s">
        <v>141</v>
      </c>
      <c r="C65" s="356"/>
      <c r="D65" s="356"/>
      <c r="E65" s="179"/>
      <c r="F65" s="180"/>
    </row>
    <row r="66" spans="1:6" s="197" customFormat="1" ht="13.5" thickBot="1">
      <c r="A66" s="181"/>
      <c r="B66" s="357"/>
      <c r="C66" s="358"/>
      <c r="D66" s="358"/>
      <c r="E66" s="358"/>
      <c r="F66" s="182"/>
    </row>
    <row r="67" spans="1:6" s="197" customFormat="1">
      <c r="A67" s="199"/>
      <c r="B67" s="200"/>
      <c r="C67" s="201"/>
      <c r="D67" s="202"/>
      <c r="E67" s="203"/>
      <c r="F67" s="204"/>
    </row>
    <row r="68" spans="1:6" s="197" customFormat="1">
      <c r="A68" s="199"/>
      <c r="B68" s="200"/>
      <c r="C68" s="201"/>
      <c r="D68" s="202"/>
      <c r="E68" s="203"/>
      <c r="F68" s="204"/>
    </row>
    <row r="69" spans="1:6" s="197" customFormat="1">
      <c r="A69" s="199"/>
      <c r="B69" s="200"/>
      <c r="C69" s="201"/>
      <c r="D69" s="202"/>
      <c r="E69" s="203"/>
      <c r="F69" s="204"/>
    </row>
    <row r="70" spans="1:6" s="197" customFormat="1">
      <c r="A70" s="199"/>
      <c r="B70" s="200"/>
      <c r="C70" s="201"/>
      <c r="D70" s="202"/>
      <c r="E70" s="203"/>
      <c r="F70" s="204"/>
    </row>
    <row r="71" spans="1:6" s="197" customFormat="1">
      <c r="A71" s="199"/>
      <c r="B71" s="200"/>
      <c r="C71" s="201"/>
      <c r="D71" s="202"/>
      <c r="E71" s="203"/>
      <c r="F71" s="204"/>
    </row>
    <row r="72" spans="1:6" s="197" customFormat="1">
      <c r="A72" s="199"/>
      <c r="B72" s="200"/>
      <c r="C72" s="201"/>
      <c r="D72" s="202"/>
      <c r="E72" s="203"/>
      <c r="F72" s="204"/>
    </row>
    <row r="73" spans="1:6" s="197" customFormat="1">
      <c r="A73" s="199"/>
      <c r="B73" s="200"/>
      <c r="C73" s="201"/>
      <c r="D73" s="202"/>
      <c r="E73" s="203"/>
      <c r="F73" s="204"/>
    </row>
    <row r="74" spans="1:6" s="197" customFormat="1">
      <c r="A74" s="199"/>
      <c r="B74" s="200"/>
      <c r="C74" s="201"/>
      <c r="D74" s="202"/>
      <c r="E74" s="203"/>
      <c r="F74" s="204"/>
    </row>
    <row r="75" spans="1:6" s="197" customFormat="1">
      <c r="A75" s="199"/>
      <c r="B75" s="200"/>
      <c r="C75" s="201"/>
      <c r="D75" s="202"/>
      <c r="E75" s="203"/>
      <c r="F75" s="204"/>
    </row>
    <row r="76" spans="1:6" s="197" customFormat="1">
      <c r="A76" s="199"/>
      <c r="B76" s="200"/>
      <c r="C76" s="201"/>
      <c r="D76" s="202"/>
      <c r="E76" s="203"/>
      <c r="F76" s="204"/>
    </row>
    <row r="77" spans="1:6" s="197" customFormat="1">
      <c r="A77" s="199"/>
      <c r="B77" s="200"/>
      <c r="C77" s="201"/>
      <c r="D77" s="202"/>
      <c r="E77" s="203"/>
      <c r="F77" s="204"/>
    </row>
    <row r="78" spans="1:6" s="197" customFormat="1">
      <c r="A78" s="199"/>
      <c r="B78" s="200"/>
      <c r="C78" s="201"/>
      <c r="D78" s="202"/>
      <c r="E78" s="203"/>
      <c r="F78" s="204"/>
    </row>
    <row r="79" spans="1:6" s="197" customFormat="1">
      <c r="A79" s="199"/>
      <c r="B79" s="200"/>
      <c r="C79" s="201"/>
      <c r="D79" s="202"/>
      <c r="E79" s="203"/>
      <c r="F79" s="204"/>
    </row>
    <row r="80" spans="1:6" s="197" customFormat="1">
      <c r="A80" s="199"/>
      <c r="B80" s="200"/>
      <c r="C80" s="201"/>
      <c r="D80" s="202"/>
      <c r="E80" s="203"/>
      <c r="F80" s="204"/>
    </row>
    <row r="81" spans="1:6" s="197" customFormat="1">
      <c r="A81" s="199"/>
      <c r="B81" s="200"/>
      <c r="C81" s="201"/>
      <c r="D81" s="202"/>
      <c r="E81" s="203"/>
      <c r="F81" s="204"/>
    </row>
    <row r="82" spans="1:6" s="197" customFormat="1">
      <c r="A82" s="199"/>
      <c r="B82" s="200"/>
      <c r="C82" s="201"/>
      <c r="D82" s="202"/>
      <c r="E82" s="203"/>
      <c r="F82" s="204"/>
    </row>
    <row r="83" spans="1:6" s="197" customFormat="1">
      <c r="A83" s="199"/>
      <c r="B83" s="200"/>
      <c r="C83" s="201"/>
      <c r="D83" s="202"/>
      <c r="E83" s="203"/>
      <c r="F83" s="204"/>
    </row>
    <row r="84" spans="1:6" s="197" customFormat="1">
      <c r="A84" s="199"/>
      <c r="B84" s="200"/>
      <c r="C84" s="201"/>
      <c r="D84" s="202"/>
      <c r="E84" s="203"/>
      <c r="F84" s="204"/>
    </row>
    <row r="85" spans="1:6" s="197" customFormat="1">
      <c r="A85" s="199"/>
      <c r="B85" s="200"/>
      <c r="C85" s="201"/>
      <c r="D85" s="202"/>
      <c r="E85" s="203"/>
      <c r="F85" s="204"/>
    </row>
    <row r="86" spans="1:6" s="197" customFormat="1">
      <c r="A86" s="199"/>
      <c r="B86" s="200"/>
      <c r="C86" s="201"/>
      <c r="D86" s="202"/>
      <c r="E86" s="203"/>
      <c r="F86" s="204"/>
    </row>
    <row r="87" spans="1:6" s="197" customFormat="1" ht="20.25" customHeight="1">
      <c r="A87" s="199"/>
      <c r="B87" s="200"/>
      <c r="C87" s="201"/>
      <c r="D87" s="202"/>
      <c r="E87" s="203"/>
      <c r="F87" s="204"/>
    </row>
  </sheetData>
  <mergeCells count="2">
    <mergeCell ref="B65:D65"/>
    <mergeCell ref="B66:E66"/>
  </mergeCells>
  <pageMargins left="0.70866141732283472" right="0.70866141732283472" top="0.74803149606299213" bottom="0.74803149606299213" header="0.31496062992125984" footer="0.31496062992125984"/>
  <pageSetup paperSize="9" scale="84" orientation="portrait" r:id="rId1"/>
  <headerFooter>
    <oddFooter>&amp;R&amp;P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5"/>
  <sheetViews>
    <sheetView view="pageBreakPreview" topLeftCell="A50" zoomScaleNormal="100" zoomScaleSheetLayoutView="100" workbookViewId="0">
      <selection activeCell="F22" sqref="F22"/>
    </sheetView>
  </sheetViews>
  <sheetFormatPr defaultRowHeight="15"/>
  <cols>
    <col min="1" max="1" width="9" bestFit="1" customWidth="1"/>
    <col min="2" max="2" width="42.7109375" customWidth="1"/>
    <col min="3" max="4" width="6.7109375" customWidth="1"/>
    <col min="5" max="5" width="11.140625" customWidth="1"/>
    <col min="6" max="6" width="12.7109375" customWidth="1"/>
    <col min="257" max="257" width="9" bestFit="1" customWidth="1"/>
    <col min="258" max="258" width="42.7109375" customWidth="1"/>
    <col min="259" max="260" width="6.7109375" customWidth="1"/>
    <col min="261" max="261" width="11.140625" customWidth="1"/>
    <col min="262" max="262" width="12.7109375" customWidth="1"/>
    <col min="513" max="513" width="9" bestFit="1" customWidth="1"/>
    <col min="514" max="514" width="42.7109375" customWidth="1"/>
    <col min="515" max="516" width="6.7109375" customWidth="1"/>
    <col min="517" max="517" width="11.140625" customWidth="1"/>
    <col min="518" max="518" width="12.7109375" customWidth="1"/>
    <col min="769" max="769" width="9" bestFit="1" customWidth="1"/>
    <col min="770" max="770" width="42.7109375" customWidth="1"/>
    <col min="771" max="772" width="6.7109375" customWidth="1"/>
    <col min="773" max="773" width="11.140625" customWidth="1"/>
    <col min="774" max="774" width="12.7109375" customWidth="1"/>
    <col min="1025" max="1025" width="9" bestFit="1" customWidth="1"/>
    <col min="1026" max="1026" width="42.7109375" customWidth="1"/>
    <col min="1027" max="1028" width="6.7109375" customWidth="1"/>
    <col min="1029" max="1029" width="11.140625" customWidth="1"/>
    <col min="1030" max="1030" width="12.7109375" customWidth="1"/>
    <col min="1281" max="1281" width="9" bestFit="1" customWidth="1"/>
    <col min="1282" max="1282" width="42.7109375" customWidth="1"/>
    <col min="1283" max="1284" width="6.7109375" customWidth="1"/>
    <col min="1285" max="1285" width="11.140625" customWidth="1"/>
    <col min="1286" max="1286" width="12.7109375" customWidth="1"/>
    <col min="1537" max="1537" width="9" bestFit="1" customWidth="1"/>
    <col min="1538" max="1538" width="42.7109375" customWidth="1"/>
    <col min="1539" max="1540" width="6.7109375" customWidth="1"/>
    <col min="1541" max="1541" width="11.140625" customWidth="1"/>
    <col min="1542" max="1542" width="12.7109375" customWidth="1"/>
    <col min="1793" max="1793" width="9" bestFit="1" customWidth="1"/>
    <col min="1794" max="1794" width="42.7109375" customWidth="1"/>
    <col min="1795" max="1796" width="6.7109375" customWidth="1"/>
    <col min="1797" max="1797" width="11.140625" customWidth="1"/>
    <col min="1798" max="1798" width="12.7109375" customWidth="1"/>
    <col min="2049" max="2049" width="9" bestFit="1" customWidth="1"/>
    <col min="2050" max="2050" width="42.7109375" customWidth="1"/>
    <col min="2051" max="2052" width="6.7109375" customWidth="1"/>
    <col min="2053" max="2053" width="11.140625" customWidth="1"/>
    <col min="2054" max="2054" width="12.7109375" customWidth="1"/>
    <col min="2305" max="2305" width="9" bestFit="1" customWidth="1"/>
    <col min="2306" max="2306" width="42.7109375" customWidth="1"/>
    <col min="2307" max="2308" width="6.7109375" customWidth="1"/>
    <col min="2309" max="2309" width="11.140625" customWidth="1"/>
    <col min="2310" max="2310" width="12.7109375" customWidth="1"/>
    <col min="2561" max="2561" width="9" bestFit="1" customWidth="1"/>
    <col min="2562" max="2562" width="42.7109375" customWidth="1"/>
    <col min="2563" max="2564" width="6.7109375" customWidth="1"/>
    <col min="2565" max="2565" width="11.140625" customWidth="1"/>
    <col min="2566" max="2566" width="12.7109375" customWidth="1"/>
    <col min="2817" max="2817" width="9" bestFit="1" customWidth="1"/>
    <col min="2818" max="2818" width="42.7109375" customWidth="1"/>
    <col min="2819" max="2820" width="6.7109375" customWidth="1"/>
    <col min="2821" max="2821" width="11.140625" customWidth="1"/>
    <col min="2822" max="2822" width="12.7109375" customWidth="1"/>
    <col min="3073" max="3073" width="9" bestFit="1" customWidth="1"/>
    <col min="3074" max="3074" width="42.7109375" customWidth="1"/>
    <col min="3075" max="3076" width="6.7109375" customWidth="1"/>
    <col min="3077" max="3077" width="11.140625" customWidth="1"/>
    <col min="3078" max="3078" width="12.7109375" customWidth="1"/>
    <col min="3329" max="3329" width="9" bestFit="1" customWidth="1"/>
    <col min="3330" max="3330" width="42.7109375" customWidth="1"/>
    <col min="3331" max="3332" width="6.7109375" customWidth="1"/>
    <col min="3333" max="3333" width="11.140625" customWidth="1"/>
    <col min="3334" max="3334" width="12.7109375" customWidth="1"/>
    <col min="3585" max="3585" width="9" bestFit="1" customWidth="1"/>
    <col min="3586" max="3586" width="42.7109375" customWidth="1"/>
    <col min="3587" max="3588" width="6.7109375" customWidth="1"/>
    <col min="3589" max="3589" width="11.140625" customWidth="1"/>
    <col min="3590" max="3590" width="12.7109375" customWidth="1"/>
    <col min="3841" max="3841" width="9" bestFit="1" customWidth="1"/>
    <col min="3842" max="3842" width="42.7109375" customWidth="1"/>
    <col min="3843" max="3844" width="6.7109375" customWidth="1"/>
    <col min="3845" max="3845" width="11.140625" customWidth="1"/>
    <col min="3846" max="3846" width="12.7109375" customWidth="1"/>
    <col min="4097" max="4097" width="9" bestFit="1" customWidth="1"/>
    <col min="4098" max="4098" width="42.7109375" customWidth="1"/>
    <col min="4099" max="4100" width="6.7109375" customWidth="1"/>
    <col min="4101" max="4101" width="11.140625" customWidth="1"/>
    <col min="4102" max="4102" width="12.7109375" customWidth="1"/>
    <col min="4353" max="4353" width="9" bestFit="1" customWidth="1"/>
    <col min="4354" max="4354" width="42.7109375" customWidth="1"/>
    <col min="4355" max="4356" width="6.7109375" customWidth="1"/>
    <col min="4357" max="4357" width="11.140625" customWidth="1"/>
    <col min="4358" max="4358" width="12.7109375" customWidth="1"/>
    <col min="4609" max="4609" width="9" bestFit="1" customWidth="1"/>
    <col min="4610" max="4610" width="42.7109375" customWidth="1"/>
    <col min="4611" max="4612" width="6.7109375" customWidth="1"/>
    <col min="4613" max="4613" width="11.140625" customWidth="1"/>
    <col min="4614" max="4614" width="12.7109375" customWidth="1"/>
    <col min="4865" max="4865" width="9" bestFit="1" customWidth="1"/>
    <col min="4866" max="4866" width="42.7109375" customWidth="1"/>
    <col min="4867" max="4868" width="6.7109375" customWidth="1"/>
    <col min="4869" max="4869" width="11.140625" customWidth="1"/>
    <col min="4870" max="4870" width="12.7109375" customWidth="1"/>
    <col min="5121" max="5121" width="9" bestFit="1" customWidth="1"/>
    <col min="5122" max="5122" width="42.7109375" customWidth="1"/>
    <col min="5123" max="5124" width="6.7109375" customWidth="1"/>
    <col min="5125" max="5125" width="11.140625" customWidth="1"/>
    <col min="5126" max="5126" width="12.7109375" customWidth="1"/>
    <col min="5377" max="5377" width="9" bestFit="1" customWidth="1"/>
    <col min="5378" max="5378" width="42.7109375" customWidth="1"/>
    <col min="5379" max="5380" width="6.7109375" customWidth="1"/>
    <col min="5381" max="5381" width="11.140625" customWidth="1"/>
    <col min="5382" max="5382" width="12.7109375" customWidth="1"/>
    <col min="5633" max="5633" width="9" bestFit="1" customWidth="1"/>
    <col min="5634" max="5634" width="42.7109375" customWidth="1"/>
    <col min="5635" max="5636" width="6.7109375" customWidth="1"/>
    <col min="5637" max="5637" width="11.140625" customWidth="1"/>
    <col min="5638" max="5638" width="12.7109375" customWidth="1"/>
    <col min="5889" max="5889" width="9" bestFit="1" customWidth="1"/>
    <col min="5890" max="5890" width="42.7109375" customWidth="1"/>
    <col min="5891" max="5892" width="6.7109375" customWidth="1"/>
    <col min="5893" max="5893" width="11.140625" customWidth="1"/>
    <col min="5894" max="5894" width="12.7109375" customWidth="1"/>
    <col min="6145" max="6145" width="9" bestFit="1" customWidth="1"/>
    <col min="6146" max="6146" width="42.7109375" customWidth="1"/>
    <col min="6147" max="6148" width="6.7109375" customWidth="1"/>
    <col min="6149" max="6149" width="11.140625" customWidth="1"/>
    <col min="6150" max="6150" width="12.7109375" customWidth="1"/>
    <col min="6401" max="6401" width="9" bestFit="1" customWidth="1"/>
    <col min="6402" max="6402" width="42.7109375" customWidth="1"/>
    <col min="6403" max="6404" width="6.7109375" customWidth="1"/>
    <col min="6405" max="6405" width="11.140625" customWidth="1"/>
    <col min="6406" max="6406" width="12.7109375" customWidth="1"/>
    <col min="6657" max="6657" width="9" bestFit="1" customWidth="1"/>
    <col min="6658" max="6658" width="42.7109375" customWidth="1"/>
    <col min="6659" max="6660" width="6.7109375" customWidth="1"/>
    <col min="6661" max="6661" width="11.140625" customWidth="1"/>
    <col min="6662" max="6662" width="12.7109375" customWidth="1"/>
    <col min="6913" max="6913" width="9" bestFit="1" customWidth="1"/>
    <col min="6914" max="6914" width="42.7109375" customWidth="1"/>
    <col min="6915" max="6916" width="6.7109375" customWidth="1"/>
    <col min="6917" max="6917" width="11.140625" customWidth="1"/>
    <col min="6918" max="6918" width="12.7109375" customWidth="1"/>
    <col min="7169" max="7169" width="9" bestFit="1" customWidth="1"/>
    <col min="7170" max="7170" width="42.7109375" customWidth="1"/>
    <col min="7171" max="7172" width="6.7109375" customWidth="1"/>
    <col min="7173" max="7173" width="11.140625" customWidth="1"/>
    <col min="7174" max="7174" width="12.7109375" customWidth="1"/>
    <col min="7425" max="7425" width="9" bestFit="1" customWidth="1"/>
    <col min="7426" max="7426" width="42.7109375" customWidth="1"/>
    <col min="7427" max="7428" width="6.7109375" customWidth="1"/>
    <col min="7429" max="7429" width="11.140625" customWidth="1"/>
    <col min="7430" max="7430" width="12.7109375" customWidth="1"/>
    <col min="7681" max="7681" width="9" bestFit="1" customWidth="1"/>
    <col min="7682" max="7682" width="42.7109375" customWidth="1"/>
    <col min="7683" max="7684" width="6.7109375" customWidth="1"/>
    <col min="7685" max="7685" width="11.140625" customWidth="1"/>
    <col min="7686" max="7686" width="12.7109375" customWidth="1"/>
    <col min="7937" max="7937" width="9" bestFit="1" customWidth="1"/>
    <col min="7938" max="7938" width="42.7109375" customWidth="1"/>
    <col min="7939" max="7940" width="6.7109375" customWidth="1"/>
    <col min="7941" max="7941" width="11.140625" customWidth="1"/>
    <col min="7942" max="7942" width="12.7109375" customWidth="1"/>
    <col min="8193" max="8193" width="9" bestFit="1" customWidth="1"/>
    <col min="8194" max="8194" width="42.7109375" customWidth="1"/>
    <col min="8195" max="8196" width="6.7109375" customWidth="1"/>
    <col min="8197" max="8197" width="11.140625" customWidth="1"/>
    <col min="8198" max="8198" width="12.7109375" customWidth="1"/>
    <col min="8449" max="8449" width="9" bestFit="1" customWidth="1"/>
    <col min="8450" max="8450" width="42.7109375" customWidth="1"/>
    <col min="8451" max="8452" width="6.7109375" customWidth="1"/>
    <col min="8453" max="8453" width="11.140625" customWidth="1"/>
    <col min="8454" max="8454" width="12.7109375" customWidth="1"/>
    <col min="8705" max="8705" width="9" bestFit="1" customWidth="1"/>
    <col min="8706" max="8706" width="42.7109375" customWidth="1"/>
    <col min="8707" max="8708" width="6.7109375" customWidth="1"/>
    <col min="8709" max="8709" width="11.140625" customWidth="1"/>
    <col min="8710" max="8710" width="12.7109375" customWidth="1"/>
    <col min="8961" max="8961" width="9" bestFit="1" customWidth="1"/>
    <col min="8962" max="8962" width="42.7109375" customWidth="1"/>
    <col min="8963" max="8964" width="6.7109375" customWidth="1"/>
    <col min="8965" max="8965" width="11.140625" customWidth="1"/>
    <col min="8966" max="8966" width="12.7109375" customWidth="1"/>
    <col min="9217" max="9217" width="9" bestFit="1" customWidth="1"/>
    <col min="9218" max="9218" width="42.7109375" customWidth="1"/>
    <col min="9219" max="9220" width="6.7109375" customWidth="1"/>
    <col min="9221" max="9221" width="11.140625" customWidth="1"/>
    <col min="9222" max="9222" width="12.7109375" customWidth="1"/>
    <col min="9473" max="9473" width="9" bestFit="1" customWidth="1"/>
    <col min="9474" max="9474" width="42.7109375" customWidth="1"/>
    <col min="9475" max="9476" width="6.7109375" customWidth="1"/>
    <col min="9477" max="9477" width="11.140625" customWidth="1"/>
    <col min="9478" max="9478" width="12.7109375" customWidth="1"/>
    <col min="9729" max="9729" width="9" bestFit="1" customWidth="1"/>
    <col min="9730" max="9730" width="42.7109375" customWidth="1"/>
    <col min="9731" max="9732" width="6.7109375" customWidth="1"/>
    <col min="9733" max="9733" width="11.140625" customWidth="1"/>
    <col min="9734" max="9734" width="12.7109375" customWidth="1"/>
    <col min="9985" max="9985" width="9" bestFit="1" customWidth="1"/>
    <col min="9986" max="9986" width="42.7109375" customWidth="1"/>
    <col min="9987" max="9988" width="6.7109375" customWidth="1"/>
    <col min="9989" max="9989" width="11.140625" customWidth="1"/>
    <col min="9990" max="9990" width="12.7109375" customWidth="1"/>
    <col min="10241" max="10241" width="9" bestFit="1" customWidth="1"/>
    <col min="10242" max="10242" width="42.7109375" customWidth="1"/>
    <col min="10243" max="10244" width="6.7109375" customWidth="1"/>
    <col min="10245" max="10245" width="11.140625" customWidth="1"/>
    <col min="10246" max="10246" width="12.7109375" customWidth="1"/>
    <col min="10497" max="10497" width="9" bestFit="1" customWidth="1"/>
    <col min="10498" max="10498" width="42.7109375" customWidth="1"/>
    <col min="10499" max="10500" width="6.7109375" customWidth="1"/>
    <col min="10501" max="10501" width="11.140625" customWidth="1"/>
    <col min="10502" max="10502" width="12.7109375" customWidth="1"/>
    <col min="10753" max="10753" width="9" bestFit="1" customWidth="1"/>
    <col min="10754" max="10754" width="42.7109375" customWidth="1"/>
    <col min="10755" max="10756" width="6.7109375" customWidth="1"/>
    <col min="10757" max="10757" width="11.140625" customWidth="1"/>
    <col min="10758" max="10758" width="12.7109375" customWidth="1"/>
    <col min="11009" max="11009" width="9" bestFit="1" customWidth="1"/>
    <col min="11010" max="11010" width="42.7109375" customWidth="1"/>
    <col min="11011" max="11012" width="6.7109375" customWidth="1"/>
    <col min="11013" max="11013" width="11.140625" customWidth="1"/>
    <col min="11014" max="11014" width="12.7109375" customWidth="1"/>
    <col min="11265" max="11265" width="9" bestFit="1" customWidth="1"/>
    <col min="11266" max="11266" width="42.7109375" customWidth="1"/>
    <col min="11267" max="11268" width="6.7109375" customWidth="1"/>
    <col min="11269" max="11269" width="11.140625" customWidth="1"/>
    <col min="11270" max="11270" width="12.7109375" customWidth="1"/>
    <col min="11521" max="11521" width="9" bestFit="1" customWidth="1"/>
    <col min="11522" max="11522" width="42.7109375" customWidth="1"/>
    <col min="11523" max="11524" width="6.7109375" customWidth="1"/>
    <col min="11525" max="11525" width="11.140625" customWidth="1"/>
    <col min="11526" max="11526" width="12.7109375" customWidth="1"/>
    <col min="11777" max="11777" width="9" bestFit="1" customWidth="1"/>
    <col min="11778" max="11778" width="42.7109375" customWidth="1"/>
    <col min="11779" max="11780" width="6.7109375" customWidth="1"/>
    <col min="11781" max="11781" width="11.140625" customWidth="1"/>
    <col min="11782" max="11782" width="12.7109375" customWidth="1"/>
    <col min="12033" max="12033" width="9" bestFit="1" customWidth="1"/>
    <col min="12034" max="12034" width="42.7109375" customWidth="1"/>
    <col min="12035" max="12036" width="6.7109375" customWidth="1"/>
    <col min="12037" max="12037" width="11.140625" customWidth="1"/>
    <col min="12038" max="12038" width="12.7109375" customWidth="1"/>
    <col min="12289" max="12289" width="9" bestFit="1" customWidth="1"/>
    <col min="12290" max="12290" width="42.7109375" customWidth="1"/>
    <col min="12291" max="12292" width="6.7109375" customWidth="1"/>
    <col min="12293" max="12293" width="11.140625" customWidth="1"/>
    <col min="12294" max="12294" width="12.7109375" customWidth="1"/>
    <col min="12545" max="12545" width="9" bestFit="1" customWidth="1"/>
    <col min="12546" max="12546" width="42.7109375" customWidth="1"/>
    <col min="12547" max="12548" width="6.7109375" customWidth="1"/>
    <col min="12549" max="12549" width="11.140625" customWidth="1"/>
    <col min="12550" max="12550" width="12.7109375" customWidth="1"/>
    <col min="12801" max="12801" width="9" bestFit="1" customWidth="1"/>
    <col min="12802" max="12802" width="42.7109375" customWidth="1"/>
    <col min="12803" max="12804" width="6.7109375" customWidth="1"/>
    <col min="12805" max="12805" width="11.140625" customWidth="1"/>
    <col min="12806" max="12806" width="12.7109375" customWidth="1"/>
    <col min="13057" max="13057" width="9" bestFit="1" customWidth="1"/>
    <col min="13058" max="13058" width="42.7109375" customWidth="1"/>
    <col min="13059" max="13060" width="6.7109375" customWidth="1"/>
    <col min="13061" max="13061" width="11.140625" customWidth="1"/>
    <col min="13062" max="13062" width="12.7109375" customWidth="1"/>
    <col min="13313" max="13313" width="9" bestFit="1" customWidth="1"/>
    <col min="13314" max="13314" width="42.7109375" customWidth="1"/>
    <col min="13315" max="13316" width="6.7109375" customWidth="1"/>
    <col min="13317" max="13317" width="11.140625" customWidth="1"/>
    <col min="13318" max="13318" width="12.7109375" customWidth="1"/>
    <col min="13569" max="13569" width="9" bestFit="1" customWidth="1"/>
    <col min="13570" max="13570" width="42.7109375" customWidth="1"/>
    <col min="13571" max="13572" width="6.7109375" customWidth="1"/>
    <col min="13573" max="13573" width="11.140625" customWidth="1"/>
    <col min="13574" max="13574" width="12.7109375" customWidth="1"/>
    <col min="13825" max="13825" width="9" bestFit="1" customWidth="1"/>
    <col min="13826" max="13826" width="42.7109375" customWidth="1"/>
    <col min="13827" max="13828" width="6.7109375" customWidth="1"/>
    <col min="13829" max="13829" width="11.140625" customWidth="1"/>
    <col min="13830" max="13830" width="12.7109375" customWidth="1"/>
    <col min="14081" max="14081" width="9" bestFit="1" customWidth="1"/>
    <col min="14082" max="14082" width="42.7109375" customWidth="1"/>
    <col min="14083" max="14084" width="6.7109375" customWidth="1"/>
    <col min="14085" max="14085" width="11.140625" customWidth="1"/>
    <col min="14086" max="14086" width="12.7109375" customWidth="1"/>
    <col min="14337" max="14337" width="9" bestFit="1" customWidth="1"/>
    <col min="14338" max="14338" width="42.7109375" customWidth="1"/>
    <col min="14339" max="14340" width="6.7109375" customWidth="1"/>
    <col min="14341" max="14341" width="11.140625" customWidth="1"/>
    <col min="14342" max="14342" width="12.7109375" customWidth="1"/>
    <col min="14593" max="14593" width="9" bestFit="1" customWidth="1"/>
    <col min="14594" max="14594" width="42.7109375" customWidth="1"/>
    <col min="14595" max="14596" width="6.7109375" customWidth="1"/>
    <col min="14597" max="14597" width="11.140625" customWidth="1"/>
    <col min="14598" max="14598" width="12.7109375" customWidth="1"/>
    <col min="14849" max="14849" width="9" bestFit="1" customWidth="1"/>
    <col min="14850" max="14850" width="42.7109375" customWidth="1"/>
    <col min="14851" max="14852" width="6.7109375" customWidth="1"/>
    <col min="14853" max="14853" width="11.140625" customWidth="1"/>
    <col min="14854" max="14854" width="12.7109375" customWidth="1"/>
    <col min="15105" max="15105" width="9" bestFit="1" customWidth="1"/>
    <col min="15106" max="15106" width="42.7109375" customWidth="1"/>
    <col min="15107" max="15108" width="6.7109375" customWidth="1"/>
    <col min="15109" max="15109" width="11.140625" customWidth="1"/>
    <col min="15110" max="15110" width="12.7109375" customWidth="1"/>
    <col min="15361" max="15361" width="9" bestFit="1" customWidth="1"/>
    <col min="15362" max="15362" width="42.7109375" customWidth="1"/>
    <col min="15363" max="15364" width="6.7109375" customWidth="1"/>
    <col min="15365" max="15365" width="11.140625" customWidth="1"/>
    <col min="15366" max="15366" width="12.7109375" customWidth="1"/>
    <col min="15617" max="15617" width="9" bestFit="1" customWidth="1"/>
    <col min="15618" max="15618" width="42.7109375" customWidth="1"/>
    <col min="15619" max="15620" width="6.7109375" customWidth="1"/>
    <col min="15621" max="15621" width="11.140625" customWidth="1"/>
    <col min="15622" max="15622" width="12.7109375" customWidth="1"/>
    <col min="15873" max="15873" width="9" bestFit="1" customWidth="1"/>
    <col min="15874" max="15874" width="42.7109375" customWidth="1"/>
    <col min="15875" max="15876" width="6.7109375" customWidth="1"/>
    <col min="15877" max="15877" width="11.140625" customWidth="1"/>
    <col min="15878" max="15878" width="12.7109375" customWidth="1"/>
    <col min="16129" max="16129" width="9" bestFit="1" customWidth="1"/>
    <col min="16130" max="16130" width="42.7109375" customWidth="1"/>
    <col min="16131" max="16132" width="6.7109375" customWidth="1"/>
    <col min="16133" max="16133" width="11.140625" customWidth="1"/>
    <col min="16134" max="16134" width="12.7109375" customWidth="1"/>
  </cols>
  <sheetData>
    <row r="1" spans="1:6" s="162" customFormat="1" ht="14.1" customHeight="1">
      <c r="A1" s="159" t="s">
        <v>101</v>
      </c>
      <c r="B1" s="160" t="s">
        <v>113</v>
      </c>
      <c r="C1" s="159"/>
      <c r="D1" s="159"/>
      <c r="E1" s="159"/>
      <c r="F1" s="161"/>
    </row>
    <row r="2" spans="1:6" s="162" customFormat="1" ht="16.5" customHeight="1">
      <c r="A2" s="159" t="s">
        <v>102</v>
      </c>
      <c r="B2" s="160" t="s">
        <v>356</v>
      </c>
      <c r="C2" s="159"/>
      <c r="D2" s="159"/>
      <c r="E2" s="159"/>
      <c r="F2" s="161"/>
    </row>
    <row r="3" spans="1:6" s="162" customFormat="1" ht="12.75">
      <c r="A3" s="159" t="s">
        <v>103</v>
      </c>
      <c r="B3" s="160"/>
      <c r="C3" s="159"/>
      <c r="D3" s="159"/>
      <c r="E3" s="159"/>
      <c r="F3" s="161"/>
    </row>
    <row r="4" spans="1:6" s="166" customFormat="1" ht="13.5" thickBot="1">
      <c r="A4" s="159" t="s">
        <v>104</v>
      </c>
      <c r="B4" s="163" t="s">
        <v>184</v>
      </c>
      <c r="C4" s="164"/>
      <c r="D4" s="164"/>
      <c r="E4" s="164"/>
      <c r="F4" s="165"/>
    </row>
    <row r="5" spans="1:6" ht="24" thickBot="1">
      <c r="A5" s="241" t="s">
        <v>105</v>
      </c>
      <c r="B5" s="242" t="s">
        <v>106</v>
      </c>
      <c r="C5" s="242" t="s">
        <v>107</v>
      </c>
      <c r="D5" s="242" t="s">
        <v>108</v>
      </c>
      <c r="E5" s="242" t="s">
        <v>109</v>
      </c>
      <c r="F5" s="244" t="s">
        <v>110</v>
      </c>
    </row>
    <row r="6" spans="1:6">
      <c r="A6" s="183"/>
      <c r="B6" s="184"/>
      <c r="C6" s="185"/>
      <c r="D6" s="185"/>
      <c r="E6" s="186"/>
      <c r="F6" s="177"/>
    </row>
    <row r="7" spans="1:6">
      <c r="A7" s="188">
        <v>2</v>
      </c>
      <c r="B7" s="189" t="s">
        <v>145</v>
      </c>
      <c r="C7" s="190"/>
      <c r="D7" s="190"/>
      <c r="E7" s="191"/>
      <c r="F7" s="180"/>
    </row>
    <row r="8" spans="1:6">
      <c r="A8" s="193"/>
      <c r="B8" s="194"/>
      <c r="C8" s="190"/>
      <c r="D8" s="190"/>
      <c r="E8" s="191"/>
      <c r="F8" s="180"/>
    </row>
    <row r="9" spans="1:6">
      <c r="A9" s="195"/>
      <c r="B9" s="194" t="s">
        <v>146</v>
      </c>
      <c r="C9" s="190"/>
      <c r="D9" s="190"/>
      <c r="E9" s="191"/>
      <c r="F9" s="180"/>
    </row>
    <row r="10" spans="1:6">
      <c r="A10" s="195"/>
      <c r="B10" s="194" t="s">
        <v>147</v>
      </c>
      <c r="C10" s="190"/>
      <c r="D10" s="190"/>
      <c r="E10" s="191"/>
      <c r="F10" s="180"/>
    </row>
    <row r="11" spans="1:6">
      <c r="A11" s="195"/>
      <c r="B11" s="194" t="s">
        <v>148</v>
      </c>
      <c r="C11" s="190"/>
      <c r="D11" s="190"/>
      <c r="E11" s="191"/>
      <c r="F11" s="180"/>
    </row>
    <row r="12" spans="1:6">
      <c r="A12" s="195"/>
      <c r="B12" s="194"/>
      <c r="C12" s="190"/>
      <c r="D12" s="190"/>
      <c r="E12" s="191"/>
      <c r="F12" s="180"/>
    </row>
    <row r="13" spans="1:6">
      <c r="A13" s="195">
        <v>2.1</v>
      </c>
      <c r="B13" s="194" t="s">
        <v>149</v>
      </c>
      <c r="C13" s="190" t="s">
        <v>118</v>
      </c>
      <c r="D13" s="190">
        <v>1</v>
      </c>
      <c r="E13" s="213" t="s">
        <v>111</v>
      </c>
      <c r="F13" s="192">
        <v>50000</v>
      </c>
    </row>
    <row r="14" spans="1:6">
      <c r="A14" s="195"/>
      <c r="B14" s="194"/>
      <c r="C14" s="190"/>
      <c r="D14" s="190"/>
      <c r="E14" s="213"/>
      <c r="F14" s="192"/>
    </row>
    <row r="15" spans="1:6" s="234" customFormat="1" ht="22.5">
      <c r="A15" s="231">
        <v>2.2000000000000002</v>
      </c>
      <c r="B15" s="235" t="s">
        <v>363</v>
      </c>
      <c r="C15" s="232" t="s">
        <v>118</v>
      </c>
      <c r="D15" s="232">
        <v>1</v>
      </c>
      <c r="E15" s="233" t="s">
        <v>111</v>
      </c>
      <c r="F15" s="192">
        <v>10000</v>
      </c>
    </row>
    <row r="16" spans="1:6">
      <c r="A16" s="195"/>
      <c r="B16" s="194"/>
      <c r="C16" s="190"/>
      <c r="D16" s="190"/>
      <c r="E16" s="191"/>
      <c r="F16" s="180"/>
    </row>
    <row r="17" spans="1:6" s="234" customFormat="1" ht="22.5">
      <c r="A17" s="231">
        <v>2.2999999999999998</v>
      </c>
      <c r="B17" s="235" t="s">
        <v>250</v>
      </c>
      <c r="C17" s="232" t="s">
        <v>118</v>
      </c>
      <c r="D17" s="232">
        <v>1</v>
      </c>
      <c r="E17" s="233" t="s">
        <v>111</v>
      </c>
      <c r="F17" s="192">
        <v>15000</v>
      </c>
    </row>
    <row r="18" spans="1:6">
      <c r="A18" s="195">
        <v>2.4</v>
      </c>
      <c r="B18" s="194" t="s">
        <v>244</v>
      </c>
      <c r="C18" s="190" t="s">
        <v>118</v>
      </c>
      <c r="D18" s="190">
        <v>1</v>
      </c>
      <c r="E18" s="191"/>
      <c r="F18" s="192">
        <v>6000</v>
      </c>
    </row>
    <row r="19" spans="1:6">
      <c r="A19" s="195"/>
      <c r="B19" s="194"/>
      <c r="C19" s="194"/>
      <c r="D19" s="194"/>
      <c r="E19" s="214"/>
      <c r="F19" s="180"/>
    </row>
    <row r="20" spans="1:6">
      <c r="A20" s="195">
        <v>2</v>
      </c>
      <c r="B20" s="194" t="s">
        <v>368</v>
      </c>
      <c r="C20" s="190" t="s">
        <v>118</v>
      </c>
      <c r="D20" s="190">
        <v>1</v>
      </c>
      <c r="E20" s="191"/>
      <c r="F20" s="192">
        <v>20000</v>
      </c>
    </row>
    <row r="21" spans="1:6">
      <c r="A21" s="195"/>
      <c r="B21" s="194"/>
      <c r="C21" s="194"/>
      <c r="D21" s="194"/>
      <c r="E21" s="214"/>
      <c r="F21" s="180"/>
    </row>
    <row r="22" spans="1:6">
      <c r="A22" s="195"/>
      <c r="B22" s="194"/>
      <c r="C22" s="194"/>
      <c r="D22" s="194"/>
      <c r="E22" s="214"/>
      <c r="F22" s="180"/>
    </row>
    <row r="23" spans="1:6">
      <c r="A23" s="195"/>
      <c r="B23" s="194"/>
      <c r="C23" s="190"/>
      <c r="D23" s="190"/>
      <c r="E23" s="191"/>
      <c r="F23" s="180"/>
    </row>
    <row r="24" spans="1:6">
      <c r="A24" s="195"/>
      <c r="B24" s="194"/>
      <c r="C24" s="194"/>
      <c r="D24" s="194"/>
      <c r="E24" s="214"/>
      <c r="F24" s="180"/>
    </row>
    <row r="25" spans="1:6">
      <c r="A25" s="195"/>
      <c r="B25" s="194"/>
      <c r="C25" s="194"/>
      <c r="D25" s="194"/>
      <c r="E25" s="214"/>
      <c r="F25" s="180"/>
    </row>
    <row r="26" spans="1:6">
      <c r="A26" s="195"/>
      <c r="B26" s="194"/>
      <c r="C26" s="190"/>
      <c r="D26" s="190"/>
      <c r="E26" s="191"/>
      <c r="F26" s="180"/>
    </row>
    <row r="27" spans="1:6">
      <c r="A27" s="195"/>
      <c r="B27" s="194"/>
      <c r="C27" s="194"/>
      <c r="D27" s="194"/>
      <c r="E27" s="214"/>
      <c r="F27" s="180"/>
    </row>
    <row r="28" spans="1:6">
      <c r="A28" s="195"/>
      <c r="B28" s="194"/>
      <c r="C28" s="194"/>
      <c r="D28" s="194"/>
      <c r="E28" s="214"/>
      <c r="F28" s="180"/>
    </row>
    <row r="29" spans="1:6">
      <c r="A29" s="195"/>
      <c r="B29" s="194"/>
      <c r="C29" s="194"/>
      <c r="D29" s="194"/>
      <c r="E29" s="214"/>
      <c r="F29" s="180"/>
    </row>
    <row r="30" spans="1:6">
      <c r="A30" s="195"/>
      <c r="B30" s="194"/>
      <c r="C30" s="194"/>
      <c r="D30" s="194"/>
      <c r="E30" s="214"/>
      <c r="F30" s="180"/>
    </row>
    <row r="31" spans="1:6">
      <c r="A31" s="195"/>
      <c r="B31" s="194"/>
      <c r="C31" s="194"/>
      <c r="D31" s="194"/>
      <c r="E31" s="214"/>
      <c r="F31" s="180"/>
    </row>
    <row r="32" spans="1:6">
      <c r="A32" s="195"/>
      <c r="B32" s="194"/>
      <c r="C32" s="194"/>
      <c r="D32" s="194"/>
      <c r="E32" s="214"/>
      <c r="F32" s="180"/>
    </row>
    <row r="33" spans="1:6">
      <c r="A33" s="195"/>
      <c r="B33" s="194"/>
      <c r="C33" s="194"/>
      <c r="D33" s="194"/>
      <c r="E33" s="214"/>
      <c r="F33" s="180"/>
    </row>
    <row r="34" spans="1:6">
      <c r="A34" s="195"/>
      <c r="B34" s="194"/>
      <c r="C34" s="194"/>
      <c r="D34" s="194"/>
      <c r="E34" s="214"/>
      <c r="F34" s="180"/>
    </row>
    <row r="35" spans="1:6">
      <c r="A35" s="195"/>
      <c r="B35" s="194"/>
      <c r="C35" s="194"/>
      <c r="D35" s="194"/>
      <c r="E35" s="214"/>
      <c r="F35" s="180"/>
    </row>
    <row r="36" spans="1:6">
      <c r="A36" s="195"/>
      <c r="B36" s="194"/>
      <c r="C36" s="194"/>
      <c r="D36" s="194"/>
      <c r="E36" s="214"/>
      <c r="F36" s="180"/>
    </row>
    <row r="37" spans="1:6">
      <c r="A37" s="195"/>
      <c r="B37" s="194"/>
      <c r="C37" s="194"/>
      <c r="D37" s="194"/>
      <c r="E37" s="214"/>
      <c r="F37" s="180"/>
    </row>
    <row r="38" spans="1:6">
      <c r="A38" s="195"/>
      <c r="B38" s="194"/>
      <c r="C38" s="194"/>
      <c r="D38" s="194"/>
      <c r="E38" s="214"/>
      <c r="F38" s="180"/>
    </row>
    <row r="39" spans="1:6">
      <c r="A39" s="195"/>
      <c r="B39" s="194"/>
      <c r="C39" s="194"/>
      <c r="D39" s="194"/>
      <c r="E39" s="214"/>
      <c r="F39" s="180"/>
    </row>
    <row r="40" spans="1:6">
      <c r="A40" s="195"/>
      <c r="B40" s="194"/>
      <c r="C40" s="194"/>
      <c r="D40" s="194"/>
      <c r="E40" s="214"/>
      <c r="F40" s="180"/>
    </row>
    <row r="41" spans="1:6">
      <c r="A41" s="195"/>
      <c r="B41" s="194"/>
      <c r="C41" s="194"/>
      <c r="D41" s="194"/>
      <c r="E41" s="214"/>
      <c r="F41" s="180"/>
    </row>
    <row r="42" spans="1:6">
      <c r="A42" s="195"/>
      <c r="B42" s="194"/>
      <c r="C42" s="194"/>
      <c r="D42" s="194"/>
      <c r="E42" s="214"/>
      <c r="F42" s="180"/>
    </row>
    <row r="43" spans="1:6">
      <c r="A43" s="195"/>
      <c r="B43" s="194"/>
      <c r="C43" s="194"/>
      <c r="D43" s="194"/>
      <c r="E43" s="214"/>
      <c r="F43" s="180"/>
    </row>
    <row r="44" spans="1:6">
      <c r="A44" s="195"/>
      <c r="B44" s="194"/>
      <c r="C44" s="194"/>
      <c r="D44" s="194"/>
      <c r="E44" s="214"/>
      <c r="F44" s="180"/>
    </row>
    <row r="45" spans="1:6">
      <c r="A45" s="195"/>
      <c r="B45" s="194"/>
      <c r="C45" s="194"/>
      <c r="D45" s="194"/>
      <c r="E45" s="214"/>
      <c r="F45" s="180"/>
    </row>
    <row r="46" spans="1:6">
      <c r="A46" s="195"/>
      <c r="B46" s="194"/>
      <c r="C46" s="194"/>
      <c r="D46" s="194"/>
      <c r="E46" s="214"/>
      <c r="F46" s="180"/>
    </row>
    <row r="47" spans="1:6">
      <c r="A47" s="195"/>
      <c r="B47" s="194"/>
      <c r="C47" s="194"/>
      <c r="D47" s="194"/>
      <c r="E47" s="214"/>
      <c r="F47" s="180"/>
    </row>
    <row r="48" spans="1:6">
      <c r="A48" s="195"/>
      <c r="B48" s="194"/>
      <c r="C48" s="194"/>
      <c r="D48" s="194"/>
      <c r="E48" s="214"/>
      <c r="F48" s="180"/>
    </row>
    <row r="49" spans="1:6">
      <c r="A49" s="195"/>
      <c r="B49" s="194"/>
      <c r="C49" s="194"/>
      <c r="D49" s="194"/>
      <c r="E49" s="214"/>
      <c r="F49" s="180"/>
    </row>
    <row r="50" spans="1:6">
      <c r="A50" s="195"/>
      <c r="B50" s="194"/>
      <c r="C50" s="194"/>
      <c r="D50" s="194"/>
      <c r="E50" s="214"/>
      <c r="F50" s="180"/>
    </row>
    <row r="51" spans="1:6">
      <c r="A51" s="195"/>
      <c r="B51" s="194"/>
      <c r="C51" s="194"/>
      <c r="D51" s="194"/>
      <c r="E51" s="214"/>
      <c r="F51" s="180"/>
    </row>
    <row r="52" spans="1:6" ht="15.75" thickBot="1">
      <c r="A52" s="195"/>
      <c r="B52" s="194"/>
      <c r="C52" s="194"/>
      <c r="D52" s="194"/>
      <c r="E52" s="214"/>
      <c r="F52" s="180"/>
    </row>
    <row r="53" spans="1:6">
      <c r="A53" s="215"/>
      <c r="B53" s="176"/>
      <c r="C53" s="176"/>
      <c r="D53" s="176"/>
      <c r="E53" s="176"/>
      <c r="F53" s="177"/>
    </row>
    <row r="54" spans="1:6">
      <c r="A54" s="216"/>
      <c r="B54" s="355" t="s">
        <v>243</v>
      </c>
      <c r="C54" s="356"/>
      <c r="D54" s="356"/>
      <c r="E54" s="217"/>
      <c r="F54" s="192">
        <f>SUM(F12:F20)</f>
        <v>101000</v>
      </c>
    </row>
    <row r="55" spans="1:6" ht="15.75" thickBot="1">
      <c r="A55" s="218"/>
      <c r="B55" s="357"/>
      <c r="C55" s="358"/>
      <c r="D55" s="358"/>
      <c r="E55" s="358"/>
      <c r="F55" s="182"/>
    </row>
  </sheetData>
  <mergeCells count="2">
    <mergeCell ref="B54:D54"/>
    <mergeCell ref="B55:E55"/>
  </mergeCells>
  <pageMargins left="0.70866141732283472" right="0.70866141732283472" top="0.74803149606299213" bottom="0.74803149606299213" header="0.31496062992125984" footer="0.31496062992125984"/>
  <pageSetup paperSize="9" scale="87" orientation="portrait" r:id="rId1"/>
  <headerFooter>
    <oddFooter>&amp;R&amp;P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06"/>
  <sheetViews>
    <sheetView showGridLines="0" view="pageBreakPreview" topLeftCell="A213" zoomScaleNormal="100" zoomScaleSheetLayoutView="100" workbookViewId="0">
      <selection activeCell="E151" sqref="E151"/>
    </sheetView>
  </sheetViews>
  <sheetFormatPr defaultColWidth="9.7109375" defaultRowHeight="12.75"/>
  <cols>
    <col min="1" max="1" width="9.140625" style="166" bestFit="1" customWidth="1"/>
    <col min="2" max="2" width="45.28515625" style="166" customWidth="1"/>
    <col min="3" max="3" width="4.42578125" style="166" bestFit="1" customWidth="1"/>
    <col min="4" max="4" width="5.7109375" style="311" bestFit="1" customWidth="1"/>
    <col min="5" max="5" width="10.85546875" style="162" customWidth="1"/>
    <col min="6" max="6" width="11" style="162" customWidth="1"/>
    <col min="7" max="7" width="16.42578125" style="162" customWidth="1"/>
    <col min="8" max="8" width="9.7109375" style="166"/>
    <col min="9" max="9" width="9.7109375" style="166" customWidth="1"/>
    <col min="10" max="257" width="9.7109375" style="166"/>
    <col min="258" max="258" width="9.28515625" style="166" customWidth="1"/>
    <col min="259" max="259" width="45.28515625" style="166" customWidth="1"/>
    <col min="260" max="260" width="5.5703125" style="166" customWidth="1"/>
    <col min="261" max="261" width="7.28515625" style="166" customWidth="1"/>
    <col min="262" max="262" width="17.7109375" style="166" customWidth="1"/>
    <col min="263" max="263" width="18.140625" style="166" customWidth="1"/>
    <col min="264" max="264" width="9.7109375" style="166"/>
    <col min="265" max="265" width="9.7109375" style="166" customWidth="1"/>
    <col min="266" max="513" width="9.7109375" style="166"/>
    <col min="514" max="514" width="9.28515625" style="166" customWidth="1"/>
    <col min="515" max="515" width="45.28515625" style="166" customWidth="1"/>
    <col min="516" max="516" width="5.5703125" style="166" customWidth="1"/>
    <col min="517" max="517" width="7.28515625" style="166" customWidth="1"/>
    <col min="518" max="518" width="17.7109375" style="166" customWidth="1"/>
    <col min="519" max="519" width="18.140625" style="166" customWidth="1"/>
    <col min="520" max="520" width="9.7109375" style="166"/>
    <col min="521" max="521" width="9.7109375" style="166" customWidth="1"/>
    <col min="522" max="769" width="9.7109375" style="166"/>
    <col min="770" max="770" width="9.28515625" style="166" customWidth="1"/>
    <col min="771" max="771" width="45.28515625" style="166" customWidth="1"/>
    <col min="772" max="772" width="5.5703125" style="166" customWidth="1"/>
    <col min="773" max="773" width="7.28515625" style="166" customWidth="1"/>
    <col min="774" max="774" width="17.7109375" style="166" customWidth="1"/>
    <col min="775" max="775" width="18.140625" style="166" customWidth="1"/>
    <col min="776" max="776" width="9.7109375" style="166"/>
    <col min="777" max="777" width="9.7109375" style="166" customWidth="1"/>
    <col min="778" max="1025" width="9.7109375" style="166"/>
    <col min="1026" max="1026" width="9.28515625" style="166" customWidth="1"/>
    <col min="1027" max="1027" width="45.28515625" style="166" customWidth="1"/>
    <col min="1028" max="1028" width="5.5703125" style="166" customWidth="1"/>
    <col min="1029" max="1029" width="7.28515625" style="166" customWidth="1"/>
    <col min="1030" max="1030" width="17.7109375" style="166" customWidth="1"/>
    <col min="1031" max="1031" width="18.140625" style="166" customWidth="1"/>
    <col min="1032" max="1032" width="9.7109375" style="166"/>
    <col min="1033" max="1033" width="9.7109375" style="166" customWidth="1"/>
    <col min="1034" max="1281" width="9.7109375" style="166"/>
    <col min="1282" max="1282" width="9.28515625" style="166" customWidth="1"/>
    <col min="1283" max="1283" width="45.28515625" style="166" customWidth="1"/>
    <col min="1284" max="1284" width="5.5703125" style="166" customWidth="1"/>
    <col min="1285" max="1285" width="7.28515625" style="166" customWidth="1"/>
    <col min="1286" max="1286" width="17.7109375" style="166" customWidth="1"/>
    <col min="1287" max="1287" width="18.140625" style="166" customWidth="1"/>
    <col min="1288" max="1288" width="9.7109375" style="166"/>
    <col min="1289" max="1289" width="9.7109375" style="166" customWidth="1"/>
    <col min="1290" max="1537" width="9.7109375" style="166"/>
    <col min="1538" max="1538" width="9.28515625" style="166" customWidth="1"/>
    <col min="1539" max="1539" width="45.28515625" style="166" customWidth="1"/>
    <col min="1540" max="1540" width="5.5703125" style="166" customWidth="1"/>
    <col min="1541" max="1541" width="7.28515625" style="166" customWidth="1"/>
    <col min="1542" max="1542" width="17.7109375" style="166" customWidth="1"/>
    <col min="1543" max="1543" width="18.140625" style="166" customWidth="1"/>
    <col min="1544" max="1544" width="9.7109375" style="166"/>
    <col min="1545" max="1545" width="9.7109375" style="166" customWidth="1"/>
    <col min="1546" max="1793" width="9.7109375" style="166"/>
    <col min="1794" max="1794" width="9.28515625" style="166" customWidth="1"/>
    <col min="1795" max="1795" width="45.28515625" style="166" customWidth="1"/>
    <col min="1796" max="1796" width="5.5703125" style="166" customWidth="1"/>
    <col min="1797" max="1797" width="7.28515625" style="166" customWidth="1"/>
    <col min="1798" max="1798" width="17.7109375" style="166" customWidth="1"/>
    <col min="1799" max="1799" width="18.140625" style="166" customWidth="1"/>
    <col min="1800" max="1800" width="9.7109375" style="166"/>
    <col min="1801" max="1801" width="9.7109375" style="166" customWidth="1"/>
    <col min="1802" max="2049" width="9.7109375" style="166"/>
    <col min="2050" max="2050" width="9.28515625" style="166" customWidth="1"/>
    <col min="2051" max="2051" width="45.28515625" style="166" customWidth="1"/>
    <col min="2052" max="2052" width="5.5703125" style="166" customWidth="1"/>
    <col min="2053" max="2053" width="7.28515625" style="166" customWidth="1"/>
    <col min="2054" max="2054" width="17.7109375" style="166" customWidth="1"/>
    <col min="2055" max="2055" width="18.140625" style="166" customWidth="1"/>
    <col min="2056" max="2056" width="9.7109375" style="166"/>
    <col min="2057" max="2057" width="9.7109375" style="166" customWidth="1"/>
    <col min="2058" max="2305" width="9.7109375" style="166"/>
    <col min="2306" max="2306" width="9.28515625" style="166" customWidth="1"/>
    <col min="2307" max="2307" width="45.28515625" style="166" customWidth="1"/>
    <col min="2308" max="2308" width="5.5703125" style="166" customWidth="1"/>
    <col min="2309" max="2309" width="7.28515625" style="166" customWidth="1"/>
    <col min="2310" max="2310" width="17.7109375" style="166" customWidth="1"/>
    <col min="2311" max="2311" width="18.140625" style="166" customWidth="1"/>
    <col min="2312" max="2312" width="9.7109375" style="166"/>
    <col min="2313" max="2313" width="9.7109375" style="166" customWidth="1"/>
    <col min="2314" max="2561" width="9.7109375" style="166"/>
    <col min="2562" max="2562" width="9.28515625" style="166" customWidth="1"/>
    <col min="2563" max="2563" width="45.28515625" style="166" customWidth="1"/>
    <col min="2564" max="2564" width="5.5703125" style="166" customWidth="1"/>
    <col min="2565" max="2565" width="7.28515625" style="166" customWidth="1"/>
    <col min="2566" max="2566" width="17.7109375" style="166" customWidth="1"/>
    <col min="2567" max="2567" width="18.140625" style="166" customWidth="1"/>
    <col min="2568" max="2568" width="9.7109375" style="166"/>
    <col min="2569" max="2569" width="9.7109375" style="166" customWidth="1"/>
    <col min="2570" max="2817" width="9.7109375" style="166"/>
    <col min="2818" max="2818" width="9.28515625" style="166" customWidth="1"/>
    <col min="2819" max="2819" width="45.28515625" style="166" customWidth="1"/>
    <col min="2820" max="2820" width="5.5703125" style="166" customWidth="1"/>
    <col min="2821" max="2821" width="7.28515625" style="166" customWidth="1"/>
    <col min="2822" max="2822" width="17.7109375" style="166" customWidth="1"/>
    <col min="2823" max="2823" width="18.140625" style="166" customWidth="1"/>
    <col min="2824" max="2824" width="9.7109375" style="166"/>
    <col min="2825" max="2825" width="9.7109375" style="166" customWidth="1"/>
    <col min="2826" max="3073" width="9.7109375" style="166"/>
    <col min="3074" max="3074" width="9.28515625" style="166" customWidth="1"/>
    <col min="3075" max="3075" width="45.28515625" style="166" customWidth="1"/>
    <col min="3076" max="3076" width="5.5703125" style="166" customWidth="1"/>
    <col min="3077" max="3077" width="7.28515625" style="166" customWidth="1"/>
    <col min="3078" max="3078" width="17.7109375" style="166" customWidth="1"/>
    <col min="3079" max="3079" width="18.140625" style="166" customWidth="1"/>
    <col min="3080" max="3080" width="9.7109375" style="166"/>
    <col min="3081" max="3081" width="9.7109375" style="166" customWidth="1"/>
    <col min="3082" max="3329" width="9.7109375" style="166"/>
    <col min="3330" max="3330" width="9.28515625" style="166" customWidth="1"/>
    <col min="3331" max="3331" width="45.28515625" style="166" customWidth="1"/>
    <col min="3332" max="3332" width="5.5703125" style="166" customWidth="1"/>
    <col min="3333" max="3333" width="7.28515625" style="166" customWidth="1"/>
    <col min="3334" max="3334" width="17.7109375" style="166" customWidth="1"/>
    <col min="3335" max="3335" width="18.140625" style="166" customWidth="1"/>
    <col min="3336" max="3336" width="9.7109375" style="166"/>
    <col min="3337" max="3337" width="9.7109375" style="166" customWidth="1"/>
    <col min="3338" max="3585" width="9.7109375" style="166"/>
    <col min="3586" max="3586" width="9.28515625" style="166" customWidth="1"/>
    <col min="3587" max="3587" width="45.28515625" style="166" customWidth="1"/>
    <col min="3588" max="3588" width="5.5703125" style="166" customWidth="1"/>
    <col min="3589" max="3589" width="7.28515625" style="166" customWidth="1"/>
    <col min="3590" max="3590" width="17.7109375" style="166" customWidth="1"/>
    <col min="3591" max="3591" width="18.140625" style="166" customWidth="1"/>
    <col min="3592" max="3592" width="9.7109375" style="166"/>
    <col min="3593" max="3593" width="9.7109375" style="166" customWidth="1"/>
    <col min="3594" max="3841" width="9.7109375" style="166"/>
    <col min="3842" max="3842" width="9.28515625" style="166" customWidth="1"/>
    <col min="3843" max="3843" width="45.28515625" style="166" customWidth="1"/>
    <col min="3844" max="3844" width="5.5703125" style="166" customWidth="1"/>
    <col min="3845" max="3845" width="7.28515625" style="166" customWidth="1"/>
    <col min="3846" max="3846" width="17.7109375" style="166" customWidth="1"/>
    <col min="3847" max="3847" width="18.140625" style="166" customWidth="1"/>
    <col min="3848" max="3848" width="9.7109375" style="166"/>
    <col min="3849" max="3849" width="9.7109375" style="166" customWidth="1"/>
    <col min="3850" max="4097" width="9.7109375" style="166"/>
    <col min="4098" max="4098" width="9.28515625" style="166" customWidth="1"/>
    <col min="4099" max="4099" width="45.28515625" style="166" customWidth="1"/>
    <col min="4100" max="4100" width="5.5703125" style="166" customWidth="1"/>
    <col min="4101" max="4101" width="7.28515625" style="166" customWidth="1"/>
    <col min="4102" max="4102" width="17.7109375" style="166" customWidth="1"/>
    <col min="4103" max="4103" width="18.140625" style="166" customWidth="1"/>
    <col min="4104" max="4104" width="9.7109375" style="166"/>
    <col min="4105" max="4105" width="9.7109375" style="166" customWidth="1"/>
    <col min="4106" max="4353" width="9.7109375" style="166"/>
    <col min="4354" max="4354" width="9.28515625" style="166" customWidth="1"/>
    <col min="4355" max="4355" width="45.28515625" style="166" customWidth="1"/>
    <col min="4356" max="4356" width="5.5703125" style="166" customWidth="1"/>
    <col min="4357" max="4357" width="7.28515625" style="166" customWidth="1"/>
    <col min="4358" max="4358" width="17.7109375" style="166" customWidth="1"/>
    <col min="4359" max="4359" width="18.140625" style="166" customWidth="1"/>
    <col min="4360" max="4360" width="9.7109375" style="166"/>
    <col min="4361" max="4361" width="9.7109375" style="166" customWidth="1"/>
    <col min="4362" max="4609" width="9.7109375" style="166"/>
    <col min="4610" max="4610" width="9.28515625" style="166" customWidth="1"/>
    <col min="4611" max="4611" width="45.28515625" style="166" customWidth="1"/>
    <col min="4612" max="4612" width="5.5703125" style="166" customWidth="1"/>
    <col min="4613" max="4613" width="7.28515625" style="166" customWidth="1"/>
    <col min="4614" max="4614" width="17.7109375" style="166" customWidth="1"/>
    <col min="4615" max="4615" width="18.140625" style="166" customWidth="1"/>
    <col min="4616" max="4616" width="9.7109375" style="166"/>
    <col min="4617" max="4617" width="9.7109375" style="166" customWidth="1"/>
    <col min="4618" max="4865" width="9.7109375" style="166"/>
    <col min="4866" max="4866" width="9.28515625" style="166" customWidth="1"/>
    <col min="4867" max="4867" width="45.28515625" style="166" customWidth="1"/>
    <col min="4868" max="4868" width="5.5703125" style="166" customWidth="1"/>
    <col min="4869" max="4869" width="7.28515625" style="166" customWidth="1"/>
    <col min="4870" max="4870" width="17.7109375" style="166" customWidth="1"/>
    <col min="4871" max="4871" width="18.140625" style="166" customWidth="1"/>
    <col min="4872" max="4872" width="9.7109375" style="166"/>
    <col min="4873" max="4873" width="9.7109375" style="166" customWidth="1"/>
    <col min="4874" max="5121" width="9.7109375" style="166"/>
    <col min="5122" max="5122" width="9.28515625" style="166" customWidth="1"/>
    <col min="5123" max="5123" width="45.28515625" style="166" customWidth="1"/>
    <col min="5124" max="5124" width="5.5703125" style="166" customWidth="1"/>
    <col min="5125" max="5125" width="7.28515625" style="166" customWidth="1"/>
    <col min="5126" max="5126" width="17.7109375" style="166" customWidth="1"/>
    <col min="5127" max="5127" width="18.140625" style="166" customWidth="1"/>
    <col min="5128" max="5128" width="9.7109375" style="166"/>
    <col min="5129" max="5129" width="9.7109375" style="166" customWidth="1"/>
    <col min="5130" max="5377" width="9.7109375" style="166"/>
    <col min="5378" max="5378" width="9.28515625" style="166" customWidth="1"/>
    <col min="5379" max="5379" width="45.28515625" style="166" customWidth="1"/>
    <col min="5380" max="5380" width="5.5703125" style="166" customWidth="1"/>
    <col min="5381" max="5381" width="7.28515625" style="166" customWidth="1"/>
    <col min="5382" max="5382" width="17.7109375" style="166" customWidth="1"/>
    <col min="5383" max="5383" width="18.140625" style="166" customWidth="1"/>
    <col min="5384" max="5384" width="9.7109375" style="166"/>
    <col min="5385" max="5385" width="9.7109375" style="166" customWidth="1"/>
    <col min="5386" max="5633" width="9.7109375" style="166"/>
    <col min="5634" max="5634" width="9.28515625" style="166" customWidth="1"/>
    <col min="5635" max="5635" width="45.28515625" style="166" customWidth="1"/>
    <col min="5636" max="5636" width="5.5703125" style="166" customWidth="1"/>
    <col min="5637" max="5637" width="7.28515625" style="166" customWidth="1"/>
    <col min="5638" max="5638" width="17.7109375" style="166" customWidth="1"/>
    <col min="5639" max="5639" width="18.140625" style="166" customWidth="1"/>
    <col min="5640" max="5640" width="9.7109375" style="166"/>
    <col min="5641" max="5641" width="9.7109375" style="166" customWidth="1"/>
    <col min="5642" max="5889" width="9.7109375" style="166"/>
    <col min="5890" max="5890" width="9.28515625" style="166" customWidth="1"/>
    <col min="5891" max="5891" width="45.28515625" style="166" customWidth="1"/>
    <col min="5892" max="5892" width="5.5703125" style="166" customWidth="1"/>
    <col min="5893" max="5893" width="7.28515625" style="166" customWidth="1"/>
    <col min="5894" max="5894" width="17.7109375" style="166" customWidth="1"/>
    <col min="5895" max="5895" width="18.140625" style="166" customWidth="1"/>
    <col min="5896" max="5896" width="9.7109375" style="166"/>
    <col min="5897" max="5897" width="9.7109375" style="166" customWidth="1"/>
    <col min="5898" max="6145" width="9.7109375" style="166"/>
    <col min="6146" max="6146" width="9.28515625" style="166" customWidth="1"/>
    <col min="6147" max="6147" width="45.28515625" style="166" customWidth="1"/>
    <col min="6148" max="6148" width="5.5703125" style="166" customWidth="1"/>
    <col min="6149" max="6149" width="7.28515625" style="166" customWidth="1"/>
    <col min="6150" max="6150" width="17.7109375" style="166" customWidth="1"/>
    <col min="6151" max="6151" width="18.140625" style="166" customWidth="1"/>
    <col min="6152" max="6152" width="9.7109375" style="166"/>
    <col min="6153" max="6153" width="9.7109375" style="166" customWidth="1"/>
    <col min="6154" max="6401" width="9.7109375" style="166"/>
    <col min="6402" max="6402" width="9.28515625" style="166" customWidth="1"/>
    <col min="6403" max="6403" width="45.28515625" style="166" customWidth="1"/>
    <col min="6404" max="6404" width="5.5703125" style="166" customWidth="1"/>
    <col min="6405" max="6405" width="7.28515625" style="166" customWidth="1"/>
    <col min="6406" max="6406" width="17.7109375" style="166" customWidth="1"/>
    <col min="6407" max="6407" width="18.140625" style="166" customWidth="1"/>
    <col min="6408" max="6408" width="9.7109375" style="166"/>
    <col min="6409" max="6409" width="9.7109375" style="166" customWidth="1"/>
    <col min="6410" max="6657" width="9.7109375" style="166"/>
    <col min="6658" max="6658" width="9.28515625" style="166" customWidth="1"/>
    <col min="6659" max="6659" width="45.28515625" style="166" customWidth="1"/>
    <col min="6660" max="6660" width="5.5703125" style="166" customWidth="1"/>
    <col min="6661" max="6661" width="7.28515625" style="166" customWidth="1"/>
    <col min="6662" max="6662" width="17.7109375" style="166" customWidth="1"/>
    <col min="6663" max="6663" width="18.140625" style="166" customWidth="1"/>
    <col min="6664" max="6664" width="9.7109375" style="166"/>
    <col min="6665" max="6665" width="9.7109375" style="166" customWidth="1"/>
    <col min="6666" max="6913" width="9.7109375" style="166"/>
    <col min="6914" max="6914" width="9.28515625" style="166" customWidth="1"/>
    <col min="6915" max="6915" width="45.28515625" style="166" customWidth="1"/>
    <col min="6916" max="6916" width="5.5703125" style="166" customWidth="1"/>
    <col min="6917" max="6917" width="7.28515625" style="166" customWidth="1"/>
    <col min="6918" max="6918" width="17.7109375" style="166" customWidth="1"/>
    <col min="6919" max="6919" width="18.140625" style="166" customWidth="1"/>
    <col min="6920" max="6920" width="9.7109375" style="166"/>
    <col min="6921" max="6921" width="9.7109375" style="166" customWidth="1"/>
    <col min="6922" max="7169" width="9.7109375" style="166"/>
    <col min="7170" max="7170" width="9.28515625" style="166" customWidth="1"/>
    <col min="7171" max="7171" width="45.28515625" style="166" customWidth="1"/>
    <col min="7172" max="7172" width="5.5703125" style="166" customWidth="1"/>
    <col min="7173" max="7173" width="7.28515625" style="166" customWidth="1"/>
    <col min="7174" max="7174" width="17.7109375" style="166" customWidth="1"/>
    <col min="7175" max="7175" width="18.140625" style="166" customWidth="1"/>
    <col min="7176" max="7176" width="9.7109375" style="166"/>
    <col min="7177" max="7177" width="9.7109375" style="166" customWidth="1"/>
    <col min="7178" max="7425" width="9.7109375" style="166"/>
    <col min="7426" max="7426" width="9.28515625" style="166" customWidth="1"/>
    <col min="7427" max="7427" width="45.28515625" style="166" customWidth="1"/>
    <col min="7428" max="7428" width="5.5703125" style="166" customWidth="1"/>
    <col min="7429" max="7429" width="7.28515625" style="166" customWidth="1"/>
    <col min="7430" max="7430" width="17.7109375" style="166" customWidth="1"/>
    <col min="7431" max="7431" width="18.140625" style="166" customWidth="1"/>
    <col min="7432" max="7432" width="9.7109375" style="166"/>
    <col min="7433" max="7433" width="9.7109375" style="166" customWidth="1"/>
    <col min="7434" max="7681" width="9.7109375" style="166"/>
    <col min="7682" max="7682" width="9.28515625" style="166" customWidth="1"/>
    <col min="7683" max="7683" width="45.28515625" style="166" customWidth="1"/>
    <col min="7684" max="7684" width="5.5703125" style="166" customWidth="1"/>
    <col min="7685" max="7685" width="7.28515625" style="166" customWidth="1"/>
    <col min="7686" max="7686" width="17.7109375" style="166" customWidth="1"/>
    <col min="7687" max="7687" width="18.140625" style="166" customWidth="1"/>
    <col min="7688" max="7688" width="9.7109375" style="166"/>
    <col min="7689" max="7689" width="9.7109375" style="166" customWidth="1"/>
    <col min="7690" max="7937" width="9.7109375" style="166"/>
    <col min="7938" max="7938" width="9.28515625" style="166" customWidth="1"/>
    <col min="7939" max="7939" width="45.28515625" style="166" customWidth="1"/>
    <col min="7940" max="7940" width="5.5703125" style="166" customWidth="1"/>
    <col min="7941" max="7941" width="7.28515625" style="166" customWidth="1"/>
    <col min="7942" max="7942" width="17.7109375" style="166" customWidth="1"/>
    <col min="7943" max="7943" width="18.140625" style="166" customWidth="1"/>
    <col min="7944" max="7944" width="9.7109375" style="166"/>
    <col min="7945" max="7945" width="9.7109375" style="166" customWidth="1"/>
    <col min="7946" max="8193" width="9.7109375" style="166"/>
    <col min="8194" max="8194" width="9.28515625" style="166" customWidth="1"/>
    <col min="8195" max="8195" width="45.28515625" style="166" customWidth="1"/>
    <col min="8196" max="8196" width="5.5703125" style="166" customWidth="1"/>
    <col min="8197" max="8197" width="7.28515625" style="166" customWidth="1"/>
    <col min="8198" max="8198" width="17.7109375" style="166" customWidth="1"/>
    <col min="8199" max="8199" width="18.140625" style="166" customWidth="1"/>
    <col min="8200" max="8200" width="9.7109375" style="166"/>
    <col min="8201" max="8201" width="9.7109375" style="166" customWidth="1"/>
    <col min="8202" max="8449" width="9.7109375" style="166"/>
    <col min="8450" max="8450" width="9.28515625" style="166" customWidth="1"/>
    <col min="8451" max="8451" width="45.28515625" style="166" customWidth="1"/>
    <col min="8452" max="8452" width="5.5703125" style="166" customWidth="1"/>
    <col min="8453" max="8453" width="7.28515625" style="166" customWidth="1"/>
    <col min="8454" max="8454" width="17.7109375" style="166" customWidth="1"/>
    <col min="8455" max="8455" width="18.140625" style="166" customWidth="1"/>
    <col min="8456" max="8456" width="9.7109375" style="166"/>
    <col min="8457" max="8457" width="9.7109375" style="166" customWidth="1"/>
    <col min="8458" max="8705" width="9.7109375" style="166"/>
    <col min="8706" max="8706" width="9.28515625" style="166" customWidth="1"/>
    <col min="8707" max="8707" width="45.28515625" style="166" customWidth="1"/>
    <col min="8708" max="8708" width="5.5703125" style="166" customWidth="1"/>
    <col min="8709" max="8709" width="7.28515625" style="166" customWidth="1"/>
    <col min="8710" max="8710" width="17.7109375" style="166" customWidth="1"/>
    <col min="8711" max="8711" width="18.140625" style="166" customWidth="1"/>
    <col min="8712" max="8712" width="9.7109375" style="166"/>
    <col min="8713" max="8713" width="9.7109375" style="166" customWidth="1"/>
    <col min="8714" max="8961" width="9.7109375" style="166"/>
    <col min="8962" max="8962" width="9.28515625" style="166" customWidth="1"/>
    <col min="8963" max="8963" width="45.28515625" style="166" customWidth="1"/>
    <col min="8964" max="8964" width="5.5703125" style="166" customWidth="1"/>
    <col min="8965" max="8965" width="7.28515625" style="166" customWidth="1"/>
    <col min="8966" max="8966" width="17.7109375" style="166" customWidth="1"/>
    <col min="8967" max="8967" width="18.140625" style="166" customWidth="1"/>
    <col min="8968" max="8968" width="9.7109375" style="166"/>
    <col min="8969" max="8969" width="9.7109375" style="166" customWidth="1"/>
    <col min="8970" max="9217" width="9.7109375" style="166"/>
    <col min="9218" max="9218" width="9.28515625" style="166" customWidth="1"/>
    <col min="9219" max="9219" width="45.28515625" style="166" customWidth="1"/>
    <col min="9220" max="9220" width="5.5703125" style="166" customWidth="1"/>
    <col min="9221" max="9221" width="7.28515625" style="166" customWidth="1"/>
    <col min="9222" max="9222" width="17.7109375" style="166" customWidth="1"/>
    <col min="9223" max="9223" width="18.140625" style="166" customWidth="1"/>
    <col min="9224" max="9224" width="9.7109375" style="166"/>
    <col min="9225" max="9225" width="9.7109375" style="166" customWidth="1"/>
    <col min="9226" max="9473" width="9.7109375" style="166"/>
    <col min="9474" max="9474" width="9.28515625" style="166" customWidth="1"/>
    <col min="9475" max="9475" width="45.28515625" style="166" customWidth="1"/>
    <col min="9476" max="9476" width="5.5703125" style="166" customWidth="1"/>
    <col min="9477" max="9477" width="7.28515625" style="166" customWidth="1"/>
    <col min="9478" max="9478" width="17.7109375" style="166" customWidth="1"/>
    <col min="9479" max="9479" width="18.140625" style="166" customWidth="1"/>
    <col min="9480" max="9480" width="9.7109375" style="166"/>
    <col min="9481" max="9481" width="9.7109375" style="166" customWidth="1"/>
    <col min="9482" max="9729" width="9.7109375" style="166"/>
    <col min="9730" max="9730" width="9.28515625" style="166" customWidth="1"/>
    <col min="9731" max="9731" width="45.28515625" style="166" customWidth="1"/>
    <col min="9732" max="9732" width="5.5703125" style="166" customWidth="1"/>
    <col min="9733" max="9733" width="7.28515625" style="166" customWidth="1"/>
    <col min="9734" max="9734" width="17.7109375" style="166" customWidth="1"/>
    <col min="9735" max="9735" width="18.140625" style="166" customWidth="1"/>
    <col min="9736" max="9736" width="9.7109375" style="166"/>
    <col min="9737" max="9737" width="9.7109375" style="166" customWidth="1"/>
    <col min="9738" max="9985" width="9.7109375" style="166"/>
    <col min="9986" max="9986" width="9.28515625" style="166" customWidth="1"/>
    <col min="9987" max="9987" width="45.28515625" style="166" customWidth="1"/>
    <col min="9988" max="9988" width="5.5703125" style="166" customWidth="1"/>
    <col min="9989" max="9989" width="7.28515625" style="166" customWidth="1"/>
    <col min="9990" max="9990" width="17.7109375" style="166" customWidth="1"/>
    <col min="9991" max="9991" width="18.140625" style="166" customWidth="1"/>
    <col min="9992" max="9992" width="9.7109375" style="166"/>
    <col min="9993" max="9993" width="9.7109375" style="166" customWidth="1"/>
    <col min="9994" max="10241" width="9.7109375" style="166"/>
    <col min="10242" max="10242" width="9.28515625" style="166" customWidth="1"/>
    <col min="10243" max="10243" width="45.28515625" style="166" customWidth="1"/>
    <col min="10244" max="10244" width="5.5703125" style="166" customWidth="1"/>
    <col min="10245" max="10245" width="7.28515625" style="166" customWidth="1"/>
    <col min="10246" max="10246" width="17.7109375" style="166" customWidth="1"/>
    <col min="10247" max="10247" width="18.140625" style="166" customWidth="1"/>
    <col min="10248" max="10248" width="9.7109375" style="166"/>
    <col min="10249" max="10249" width="9.7109375" style="166" customWidth="1"/>
    <col min="10250" max="10497" width="9.7109375" style="166"/>
    <col min="10498" max="10498" width="9.28515625" style="166" customWidth="1"/>
    <col min="10499" max="10499" width="45.28515625" style="166" customWidth="1"/>
    <col min="10500" max="10500" width="5.5703125" style="166" customWidth="1"/>
    <col min="10501" max="10501" width="7.28515625" style="166" customWidth="1"/>
    <col min="10502" max="10502" width="17.7109375" style="166" customWidth="1"/>
    <col min="10503" max="10503" width="18.140625" style="166" customWidth="1"/>
    <col min="10504" max="10504" width="9.7109375" style="166"/>
    <col min="10505" max="10505" width="9.7109375" style="166" customWidth="1"/>
    <col min="10506" max="10753" width="9.7109375" style="166"/>
    <col min="10754" max="10754" width="9.28515625" style="166" customWidth="1"/>
    <col min="10755" max="10755" width="45.28515625" style="166" customWidth="1"/>
    <col min="10756" max="10756" width="5.5703125" style="166" customWidth="1"/>
    <col min="10757" max="10757" width="7.28515625" style="166" customWidth="1"/>
    <col min="10758" max="10758" width="17.7109375" style="166" customWidth="1"/>
    <col min="10759" max="10759" width="18.140625" style="166" customWidth="1"/>
    <col min="10760" max="10760" width="9.7109375" style="166"/>
    <col min="10761" max="10761" width="9.7109375" style="166" customWidth="1"/>
    <col min="10762" max="11009" width="9.7109375" style="166"/>
    <col min="11010" max="11010" width="9.28515625" style="166" customWidth="1"/>
    <col min="11011" max="11011" width="45.28515625" style="166" customWidth="1"/>
    <col min="11012" max="11012" width="5.5703125" style="166" customWidth="1"/>
    <col min="11013" max="11013" width="7.28515625" style="166" customWidth="1"/>
    <col min="11014" max="11014" width="17.7109375" style="166" customWidth="1"/>
    <col min="11015" max="11015" width="18.140625" style="166" customWidth="1"/>
    <col min="11016" max="11016" width="9.7109375" style="166"/>
    <col min="11017" max="11017" width="9.7109375" style="166" customWidth="1"/>
    <col min="11018" max="11265" width="9.7109375" style="166"/>
    <col min="11266" max="11266" width="9.28515625" style="166" customWidth="1"/>
    <col min="11267" max="11267" width="45.28515625" style="166" customWidth="1"/>
    <col min="11268" max="11268" width="5.5703125" style="166" customWidth="1"/>
    <col min="11269" max="11269" width="7.28515625" style="166" customWidth="1"/>
    <col min="11270" max="11270" width="17.7109375" style="166" customWidth="1"/>
    <col min="11271" max="11271" width="18.140625" style="166" customWidth="1"/>
    <col min="11272" max="11272" width="9.7109375" style="166"/>
    <col min="11273" max="11273" width="9.7109375" style="166" customWidth="1"/>
    <col min="11274" max="11521" width="9.7109375" style="166"/>
    <col min="11522" max="11522" width="9.28515625" style="166" customWidth="1"/>
    <col min="11523" max="11523" width="45.28515625" style="166" customWidth="1"/>
    <col min="11524" max="11524" width="5.5703125" style="166" customWidth="1"/>
    <col min="11525" max="11525" width="7.28515625" style="166" customWidth="1"/>
    <col min="11526" max="11526" width="17.7109375" style="166" customWidth="1"/>
    <col min="11527" max="11527" width="18.140625" style="166" customWidth="1"/>
    <col min="11528" max="11528" width="9.7109375" style="166"/>
    <col min="11529" max="11529" width="9.7109375" style="166" customWidth="1"/>
    <col min="11530" max="11777" width="9.7109375" style="166"/>
    <col min="11778" max="11778" width="9.28515625" style="166" customWidth="1"/>
    <col min="11779" max="11779" width="45.28515625" style="166" customWidth="1"/>
    <col min="11780" max="11780" width="5.5703125" style="166" customWidth="1"/>
    <col min="11781" max="11781" width="7.28515625" style="166" customWidth="1"/>
    <col min="11782" max="11782" width="17.7109375" style="166" customWidth="1"/>
    <col min="11783" max="11783" width="18.140625" style="166" customWidth="1"/>
    <col min="11784" max="11784" width="9.7109375" style="166"/>
    <col min="11785" max="11785" width="9.7109375" style="166" customWidth="1"/>
    <col min="11786" max="12033" width="9.7109375" style="166"/>
    <col min="12034" max="12034" width="9.28515625" style="166" customWidth="1"/>
    <col min="12035" max="12035" width="45.28515625" style="166" customWidth="1"/>
    <col min="12036" max="12036" width="5.5703125" style="166" customWidth="1"/>
    <col min="12037" max="12037" width="7.28515625" style="166" customWidth="1"/>
    <col min="12038" max="12038" width="17.7109375" style="166" customWidth="1"/>
    <col min="12039" max="12039" width="18.140625" style="166" customWidth="1"/>
    <col min="12040" max="12040" width="9.7109375" style="166"/>
    <col min="12041" max="12041" width="9.7109375" style="166" customWidth="1"/>
    <col min="12042" max="12289" width="9.7109375" style="166"/>
    <col min="12290" max="12290" width="9.28515625" style="166" customWidth="1"/>
    <col min="12291" max="12291" width="45.28515625" style="166" customWidth="1"/>
    <col min="12292" max="12292" width="5.5703125" style="166" customWidth="1"/>
    <col min="12293" max="12293" width="7.28515625" style="166" customWidth="1"/>
    <col min="12294" max="12294" width="17.7109375" style="166" customWidth="1"/>
    <col min="12295" max="12295" width="18.140625" style="166" customWidth="1"/>
    <col min="12296" max="12296" width="9.7109375" style="166"/>
    <col min="12297" max="12297" width="9.7109375" style="166" customWidth="1"/>
    <col min="12298" max="12545" width="9.7109375" style="166"/>
    <col min="12546" max="12546" width="9.28515625" style="166" customWidth="1"/>
    <col min="12547" max="12547" width="45.28515625" style="166" customWidth="1"/>
    <col min="12548" max="12548" width="5.5703125" style="166" customWidth="1"/>
    <col min="12549" max="12549" width="7.28515625" style="166" customWidth="1"/>
    <col min="12550" max="12550" width="17.7109375" style="166" customWidth="1"/>
    <col min="12551" max="12551" width="18.140625" style="166" customWidth="1"/>
    <col min="12552" max="12552" width="9.7109375" style="166"/>
    <col min="12553" max="12553" width="9.7109375" style="166" customWidth="1"/>
    <col min="12554" max="12801" width="9.7109375" style="166"/>
    <col min="12802" max="12802" width="9.28515625" style="166" customWidth="1"/>
    <col min="12803" max="12803" width="45.28515625" style="166" customWidth="1"/>
    <col min="12804" max="12804" width="5.5703125" style="166" customWidth="1"/>
    <col min="12805" max="12805" width="7.28515625" style="166" customWidth="1"/>
    <col min="12806" max="12806" width="17.7109375" style="166" customWidth="1"/>
    <col min="12807" max="12807" width="18.140625" style="166" customWidth="1"/>
    <col min="12808" max="12808" width="9.7109375" style="166"/>
    <col min="12809" max="12809" width="9.7109375" style="166" customWidth="1"/>
    <col min="12810" max="13057" width="9.7109375" style="166"/>
    <col min="13058" max="13058" width="9.28515625" style="166" customWidth="1"/>
    <col min="13059" max="13059" width="45.28515625" style="166" customWidth="1"/>
    <col min="13060" max="13060" width="5.5703125" style="166" customWidth="1"/>
    <col min="13061" max="13061" width="7.28515625" style="166" customWidth="1"/>
    <col min="13062" max="13062" width="17.7109375" style="166" customWidth="1"/>
    <col min="13063" max="13063" width="18.140625" style="166" customWidth="1"/>
    <col min="13064" max="13064" width="9.7109375" style="166"/>
    <col min="13065" max="13065" width="9.7109375" style="166" customWidth="1"/>
    <col min="13066" max="13313" width="9.7109375" style="166"/>
    <col min="13314" max="13314" width="9.28515625" style="166" customWidth="1"/>
    <col min="13315" max="13315" width="45.28515625" style="166" customWidth="1"/>
    <col min="13316" max="13316" width="5.5703125" style="166" customWidth="1"/>
    <col min="13317" max="13317" width="7.28515625" style="166" customWidth="1"/>
    <col min="13318" max="13318" width="17.7109375" style="166" customWidth="1"/>
    <col min="13319" max="13319" width="18.140625" style="166" customWidth="1"/>
    <col min="13320" max="13320" width="9.7109375" style="166"/>
    <col min="13321" max="13321" width="9.7109375" style="166" customWidth="1"/>
    <col min="13322" max="13569" width="9.7109375" style="166"/>
    <col min="13570" max="13570" width="9.28515625" style="166" customWidth="1"/>
    <col min="13571" max="13571" width="45.28515625" style="166" customWidth="1"/>
    <col min="13572" max="13572" width="5.5703125" style="166" customWidth="1"/>
    <col min="13573" max="13573" width="7.28515625" style="166" customWidth="1"/>
    <col min="13574" max="13574" width="17.7109375" style="166" customWidth="1"/>
    <col min="13575" max="13575" width="18.140625" style="166" customWidth="1"/>
    <col min="13576" max="13576" width="9.7109375" style="166"/>
    <col min="13577" max="13577" width="9.7109375" style="166" customWidth="1"/>
    <col min="13578" max="13825" width="9.7109375" style="166"/>
    <col min="13826" max="13826" width="9.28515625" style="166" customWidth="1"/>
    <col min="13827" max="13827" width="45.28515625" style="166" customWidth="1"/>
    <col min="13828" max="13828" width="5.5703125" style="166" customWidth="1"/>
    <col min="13829" max="13829" width="7.28515625" style="166" customWidth="1"/>
    <col min="13830" max="13830" width="17.7109375" style="166" customWidth="1"/>
    <col min="13831" max="13831" width="18.140625" style="166" customWidth="1"/>
    <col min="13832" max="13832" width="9.7109375" style="166"/>
    <col min="13833" max="13833" width="9.7109375" style="166" customWidth="1"/>
    <col min="13834" max="14081" width="9.7109375" style="166"/>
    <col min="14082" max="14082" width="9.28515625" style="166" customWidth="1"/>
    <col min="14083" max="14083" width="45.28515625" style="166" customWidth="1"/>
    <col min="14084" max="14084" width="5.5703125" style="166" customWidth="1"/>
    <col min="14085" max="14085" width="7.28515625" style="166" customWidth="1"/>
    <col min="14086" max="14086" width="17.7109375" style="166" customWidth="1"/>
    <col min="14087" max="14087" width="18.140625" style="166" customWidth="1"/>
    <col min="14088" max="14088" width="9.7109375" style="166"/>
    <col min="14089" max="14089" width="9.7109375" style="166" customWidth="1"/>
    <col min="14090" max="14337" width="9.7109375" style="166"/>
    <col min="14338" max="14338" width="9.28515625" style="166" customWidth="1"/>
    <col min="14339" max="14339" width="45.28515625" style="166" customWidth="1"/>
    <col min="14340" max="14340" width="5.5703125" style="166" customWidth="1"/>
    <col min="14341" max="14341" width="7.28515625" style="166" customWidth="1"/>
    <col min="14342" max="14342" width="17.7109375" style="166" customWidth="1"/>
    <col min="14343" max="14343" width="18.140625" style="166" customWidth="1"/>
    <col min="14344" max="14344" width="9.7109375" style="166"/>
    <col min="14345" max="14345" width="9.7109375" style="166" customWidth="1"/>
    <col min="14346" max="14593" width="9.7109375" style="166"/>
    <col min="14594" max="14594" width="9.28515625" style="166" customWidth="1"/>
    <col min="14595" max="14595" width="45.28515625" style="166" customWidth="1"/>
    <col min="14596" max="14596" width="5.5703125" style="166" customWidth="1"/>
    <col min="14597" max="14597" width="7.28515625" style="166" customWidth="1"/>
    <col min="14598" max="14598" width="17.7109375" style="166" customWidth="1"/>
    <col min="14599" max="14599" width="18.140625" style="166" customWidth="1"/>
    <col min="14600" max="14600" width="9.7109375" style="166"/>
    <col min="14601" max="14601" width="9.7109375" style="166" customWidth="1"/>
    <col min="14602" max="14849" width="9.7109375" style="166"/>
    <col min="14850" max="14850" width="9.28515625" style="166" customWidth="1"/>
    <col min="14851" max="14851" width="45.28515625" style="166" customWidth="1"/>
    <col min="14852" max="14852" width="5.5703125" style="166" customWidth="1"/>
    <col min="14853" max="14853" width="7.28515625" style="166" customWidth="1"/>
    <col min="14854" max="14854" width="17.7109375" style="166" customWidth="1"/>
    <col min="14855" max="14855" width="18.140625" style="166" customWidth="1"/>
    <col min="14856" max="14856" width="9.7109375" style="166"/>
    <col min="14857" max="14857" width="9.7109375" style="166" customWidth="1"/>
    <col min="14858" max="15105" width="9.7109375" style="166"/>
    <col min="15106" max="15106" width="9.28515625" style="166" customWidth="1"/>
    <col min="15107" max="15107" width="45.28515625" style="166" customWidth="1"/>
    <col min="15108" max="15108" width="5.5703125" style="166" customWidth="1"/>
    <col min="15109" max="15109" width="7.28515625" style="166" customWidth="1"/>
    <col min="15110" max="15110" width="17.7109375" style="166" customWidth="1"/>
    <col min="15111" max="15111" width="18.140625" style="166" customWidth="1"/>
    <col min="15112" max="15112" width="9.7109375" style="166"/>
    <col min="15113" max="15113" width="9.7109375" style="166" customWidth="1"/>
    <col min="15114" max="15361" width="9.7109375" style="166"/>
    <col min="15362" max="15362" width="9.28515625" style="166" customWidth="1"/>
    <col min="15363" max="15363" width="45.28515625" style="166" customWidth="1"/>
    <col min="15364" max="15364" width="5.5703125" style="166" customWidth="1"/>
    <col min="15365" max="15365" width="7.28515625" style="166" customWidth="1"/>
    <col min="15366" max="15366" width="17.7109375" style="166" customWidth="1"/>
    <col min="15367" max="15367" width="18.140625" style="166" customWidth="1"/>
    <col min="15368" max="15368" width="9.7109375" style="166"/>
    <col min="15369" max="15369" width="9.7109375" style="166" customWidth="1"/>
    <col min="15370" max="15617" width="9.7109375" style="166"/>
    <col min="15618" max="15618" width="9.28515625" style="166" customWidth="1"/>
    <col min="15619" max="15619" width="45.28515625" style="166" customWidth="1"/>
    <col min="15620" max="15620" width="5.5703125" style="166" customWidth="1"/>
    <col min="15621" max="15621" width="7.28515625" style="166" customWidth="1"/>
    <col min="15622" max="15622" width="17.7109375" style="166" customWidth="1"/>
    <col min="15623" max="15623" width="18.140625" style="166" customWidth="1"/>
    <col min="15624" max="15624" width="9.7109375" style="166"/>
    <col min="15625" max="15625" width="9.7109375" style="166" customWidth="1"/>
    <col min="15626" max="15873" width="9.7109375" style="166"/>
    <col min="15874" max="15874" width="9.28515625" style="166" customWidth="1"/>
    <col min="15875" max="15875" width="45.28515625" style="166" customWidth="1"/>
    <col min="15876" max="15876" width="5.5703125" style="166" customWidth="1"/>
    <col min="15877" max="15877" width="7.28515625" style="166" customWidth="1"/>
    <col min="15878" max="15878" width="17.7109375" style="166" customWidth="1"/>
    <col min="15879" max="15879" width="18.140625" style="166" customWidth="1"/>
    <col min="15880" max="15880" width="9.7109375" style="166"/>
    <col min="15881" max="15881" width="9.7109375" style="166" customWidth="1"/>
    <col min="15882" max="16129" width="9.7109375" style="166"/>
    <col min="16130" max="16130" width="9.28515625" style="166" customWidth="1"/>
    <col min="16131" max="16131" width="45.28515625" style="166" customWidth="1"/>
    <col min="16132" max="16132" width="5.5703125" style="166" customWidth="1"/>
    <col min="16133" max="16133" width="7.28515625" style="166" customWidth="1"/>
    <col min="16134" max="16134" width="17.7109375" style="166" customWidth="1"/>
    <col min="16135" max="16135" width="18.140625" style="166" customWidth="1"/>
    <col min="16136" max="16136" width="9.7109375" style="166"/>
    <col min="16137" max="16137" width="9.7109375" style="166" customWidth="1"/>
    <col min="16138" max="16384" width="9.7109375" style="166"/>
  </cols>
  <sheetData>
    <row r="1" spans="1:7" s="162" customFormat="1" ht="14.1" customHeight="1">
      <c r="A1" s="159" t="s">
        <v>101</v>
      </c>
      <c r="B1" s="160" t="s">
        <v>113</v>
      </c>
      <c r="C1" s="159"/>
      <c r="D1" s="246"/>
      <c r="E1" s="159"/>
      <c r="F1" s="159"/>
      <c r="G1" s="161"/>
    </row>
    <row r="2" spans="1:7" s="162" customFormat="1" ht="16.5" customHeight="1">
      <c r="A2" s="159" t="s">
        <v>102</v>
      </c>
      <c r="B2" s="160" t="s">
        <v>356</v>
      </c>
      <c r="C2" s="159"/>
      <c r="D2" s="246"/>
      <c r="E2" s="159"/>
      <c r="F2" s="159"/>
      <c r="G2" s="161"/>
    </row>
    <row r="3" spans="1:7" s="162" customFormat="1">
      <c r="A3" s="159" t="s">
        <v>103</v>
      </c>
      <c r="B3" s="160"/>
      <c r="C3" s="159"/>
      <c r="D3" s="246"/>
      <c r="E3" s="159"/>
      <c r="F3" s="159"/>
      <c r="G3" s="161"/>
    </row>
    <row r="4" spans="1:7" ht="13.5" thickBot="1">
      <c r="A4" s="159" t="s">
        <v>104</v>
      </c>
      <c r="B4" s="163" t="s">
        <v>183</v>
      </c>
      <c r="C4" s="164"/>
      <c r="D4" s="246"/>
      <c r="E4" s="159"/>
      <c r="F4" s="159"/>
      <c r="G4" s="161"/>
    </row>
    <row r="5" spans="1:7" s="207" customFormat="1" ht="24" thickBot="1">
      <c r="A5" s="281" t="s">
        <v>105</v>
      </c>
      <c r="B5" s="263" t="s">
        <v>106</v>
      </c>
      <c r="C5" s="242" t="s">
        <v>107</v>
      </c>
      <c r="D5" s="261" t="s">
        <v>108</v>
      </c>
      <c r="E5" s="271" t="s">
        <v>188</v>
      </c>
      <c r="F5" s="269" t="s">
        <v>187</v>
      </c>
      <c r="G5" s="245" t="s">
        <v>189</v>
      </c>
    </row>
    <row r="6" spans="1:7" s="207" customFormat="1" ht="14.25" customHeight="1">
      <c r="A6" s="285"/>
      <c r="B6" s="264" t="s">
        <v>268</v>
      </c>
      <c r="C6" s="167"/>
      <c r="D6" s="297"/>
      <c r="E6" s="298"/>
      <c r="F6" s="208"/>
      <c r="G6" s="209"/>
    </row>
    <row r="7" spans="1:7" s="207" customFormat="1" ht="8.25" customHeight="1">
      <c r="A7" s="286"/>
      <c r="B7" s="265"/>
      <c r="C7" s="169"/>
      <c r="D7" s="299"/>
      <c r="E7" s="300"/>
      <c r="F7" s="210"/>
      <c r="G7" s="211"/>
    </row>
    <row r="8" spans="1:7" s="250" customFormat="1" ht="11.25">
      <c r="A8" s="282">
        <v>3</v>
      </c>
      <c r="B8" s="247" t="s">
        <v>232</v>
      </c>
      <c r="C8" s="267"/>
      <c r="D8" s="252"/>
      <c r="E8" s="272"/>
      <c r="F8" s="248"/>
      <c r="G8" s="249"/>
    </row>
    <row r="9" spans="1:7" s="250" customFormat="1" ht="11.25">
      <c r="A9" s="282"/>
      <c r="B9" s="247"/>
      <c r="C9" s="267"/>
      <c r="D9" s="252"/>
      <c r="E9" s="272"/>
      <c r="F9" s="248"/>
      <c r="G9" s="249"/>
    </row>
    <row r="10" spans="1:7" s="250" customFormat="1" ht="11.25">
      <c r="A10" s="282">
        <v>3.1</v>
      </c>
      <c r="B10" s="247" t="s">
        <v>233</v>
      </c>
      <c r="C10" s="267"/>
      <c r="D10" s="252"/>
      <c r="E10" s="272"/>
      <c r="F10" s="248"/>
      <c r="G10" s="249"/>
    </row>
    <row r="11" spans="1:7" s="250" customFormat="1" ht="11.25">
      <c r="A11" s="282"/>
      <c r="B11" s="247"/>
      <c r="C11" s="267"/>
      <c r="D11" s="252"/>
      <c r="E11" s="272"/>
      <c r="F11" s="248"/>
      <c r="G11" s="249"/>
    </row>
    <row r="12" spans="1:7" s="250" customFormat="1" ht="33.75">
      <c r="A12" s="287" t="s">
        <v>271</v>
      </c>
      <c r="B12" s="251" t="s">
        <v>358</v>
      </c>
      <c r="C12" s="268" t="s">
        <v>153</v>
      </c>
      <c r="D12" s="252">
        <v>1</v>
      </c>
      <c r="E12" s="301"/>
      <c r="F12" s="248"/>
      <c r="G12" s="249">
        <f>SUM(F12+E12)*D12</f>
        <v>0</v>
      </c>
    </row>
    <row r="13" spans="1:7" s="250" customFormat="1" ht="11.25">
      <c r="A13" s="287"/>
      <c r="B13" s="251"/>
      <c r="C13" s="268"/>
      <c r="D13" s="252"/>
      <c r="E13" s="301"/>
      <c r="F13" s="248"/>
      <c r="G13" s="249"/>
    </row>
    <row r="14" spans="1:7" s="250" customFormat="1" ht="9.75" customHeight="1">
      <c r="A14" s="287"/>
      <c r="B14" s="253"/>
      <c r="C14" s="267"/>
      <c r="D14" s="252"/>
      <c r="E14" s="272"/>
      <c r="F14" s="248"/>
      <c r="G14" s="249"/>
    </row>
    <row r="15" spans="1:7" s="250" customFormat="1" ht="12.75" customHeight="1">
      <c r="A15" s="287" t="s">
        <v>272</v>
      </c>
      <c r="B15" s="253" t="s">
        <v>357</v>
      </c>
      <c r="C15" s="267" t="s">
        <v>118</v>
      </c>
      <c r="D15" s="252">
        <v>1</v>
      </c>
      <c r="E15" s="272"/>
      <c r="F15" s="248"/>
      <c r="G15" s="249">
        <f>SUM(F15+E15)*D15</f>
        <v>0</v>
      </c>
    </row>
    <row r="16" spans="1:7" s="250" customFormat="1" ht="12.75" customHeight="1">
      <c r="A16" s="287"/>
      <c r="B16" s="253"/>
      <c r="C16" s="267"/>
      <c r="D16" s="252"/>
      <c r="E16" s="272"/>
      <c r="F16" s="248"/>
      <c r="G16" s="249"/>
    </row>
    <row r="17" spans="1:7" s="250" customFormat="1" ht="12.75" customHeight="1">
      <c r="A17" s="287" t="s">
        <v>273</v>
      </c>
      <c r="B17" s="253" t="s">
        <v>190</v>
      </c>
      <c r="C17" s="267" t="s">
        <v>153</v>
      </c>
      <c r="D17" s="252">
        <v>1</v>
      </c>
      <c r="E17" s="272"/>
      <c r="F17" s="248"/>
      <c r="G17" s="249">
        <f>SUM(F17+E17)*D17</f>
        <v>0</v>
      </c>
    </row>
    <row r="18" spans="1:7" s="250" customFormat="1" ht="12.75" customHeight="1">
      <c r="A18" s="287"/>
      <c r="B18" s="253"/>
      <c r="C18" s="267"/>
      <c r="D18" s="252"/>
      <c r="E18" s="272"/>
      <c r="F18" s="248"/>
      <c r="G18" s="249"/>
    </row>
    <row r="19" spans="1:7" s="250" customFormat="1" ht="12.75" customHeight="1">
      <c r="A19" s="287" t="s">
        <v>274</v>
      </c>
      <c r="B19" s="253" t="s">
        <v>191</v>
      </c>
      <c r="C19" s="267" t="s">
        <v>118</v>
      </c>
      <c r="D19" s="252">
        <v>1</v>
      </c>
      <c r="E19" s="272"/>
      <c r="F19" s="248"/>
      <c r="G19" s="249">
        <f>SUM(F19+E19)*D19</f>
        <v>0</v>
      </c>
    </row>
    <row r="20" spans="1:7" s="250" customFormat="1" ht="12.75" customHeight="1">
      <c r="A20" s="287"/>
      <c r="B20" s="253"/>
      <c r="C20" s="267"/>
      <c r="D20" s="252"/>
      <c r="E20" s="272"/>
      <c r="F20" s="248"/>
      <c r="G20" s="249"/>
    </row>
    <row r="21" spans="1:7" s="250" customFormat="1" ht="12.75" customHeight="1">
      <c r="A21" s="287" t="s">
        <v>275</v>
      </c>
      <c r="B21" s="253" t="s">
        <v>192</v>
      </c>
      <c r="C21" s="267" t="s">
        <v>118</v>
      </c>
      <c r="D21" s="252">
        <v>1</v>
      </c>
      <c r="E21" s="272"/>
      <c r="F21" s="248"/>
      <c r="G21" s="249">
        <f>SUM(F21+E21)*D21</f>
        <v>0</v>
      </c>
    </row>
    <row r="22" spans="1:7" s="250" customFormat="1" ht="12.75" customHeight="1">
      <c r="A22" s="287"/>
      <c r="B22" s="253"/>
      <c r="C22" s="267"/>
      <c r="D22" s="252"/>
      <c r="E22" s="272"/>
      <c r="F22" s="248"/>
      <c r="G22" s="249"/>
    </row>
    <row r="23" spans="1:7" s="250" customFormat="1" ht="22.5">
      <c r="A23" s="287" t="s">
        <v>366</v>
      </c>
      <c r="B23" s="253" t="s">
        <v>367</v>
      </c>
      <c r="C23" s="267" t="s">
        <v>118</v>
      </c>
      <c r="D23" s="252">
        <v>1</v>
      </c>
      <c r="E23" s="272"/>
      <c r="F23" s="248"/>
      <c r="G23" s="249">
        <f>SUM(F23+E23)*D23</f>
        <v>0</v>
      </c>
    </row>
    <row r="24" spans="1:7" s="250" customFormat="1" ht="12.75" customHeight="1">
      <c r="A24" s="287"/>
      <c r="B24" s="253"/>
      <c r="C24" s="267"/>
      <c r="D24" s="252"/>
      <c r="E24" s="272"/>
      <c r="F24" s="248"/>
      <c r="G24" s="249"/>
    </row>
    <row r="25" spans="1:7" s="250" customFormat="1" ht="12.75" customHeight="1">
      <c r="A25" s="287">
        <v>3.2</v>
      </c>
      <c r="B25" s="247" t="s">
        <v>193</v>
      </c>
      <c r="C25" s="267"/>
      <c r="D25" s="252"/>
      <c r="E25" s="301"/>
      <c r="F25" s="248"/>
      <c r="G25" s="249"/>
    </row>
    <row r="26" spans="1:7" s="250" customFormat="1" ht="12.75" customHeight="1">
      <c r="A26" s="287"/>
      <c r="B26" s="247"/>
      <c r="C26" s="267"/>
      <c r="D26" s="252"/>
      <c r="E26" s="301"/>
      <c r="F26" s="248"/>
      <c r="G26" s="249"/>
    </row>
    <row r="27" spans="1:7" s="250" customFormat="1" ht="11.25">
      <c r="A27" s="287" t="s">
        <v>276</v>
      </c>
      <c r="B27" s="247" t="s">
        <v>194</v>
      </c>
      <c r="C27" s="267"/>
      <c r="D27" s="252"/>
      <c r="E27" s="301"/>
      <c r="F27" s="248"/>
      <c r="G27" s="249"/>
    </row>
    <row r="28" spans="1:7" s="250" customFormat="1" ht="11.25">
      <c r="A28" s="287"/>
      <c r="B28" s="247"/>
      <c r="C28" s="267"/>
      <c r="D28" s="252"/>
      <c r="E28" s="301"/>
      <c r="F28" s="248"/>
      <c r="G28" s="249"/>
    </row>
    <row r="29" spans="1:7" s="250" customFormat="1" ht="12.75" customHeight="1">
      <c r="A29" s="287" t="s">
        <v>277</v>
      </c>
      <c r="B29" s="253" t="s">
        <v>249</v>
      </c>
      <c r="C29" s="267" t="s">
        <v>153</v>
      </c>
      <c r="D29" s="252">
        <v>0</v>
      </c>
      <c r="E29" s="272"/>
      <c r="F29" s="248"/>
      <c r="G29" s="249" t="s">
        <v>254</v>
      </c>
    </row>
    <row r="30" spans="1:7" s="250" customFormat="1" ht="12.75" customHeight="1" thickBot="1">
      <c r="A30" s="282"/>
      <c r="B30" s="253"/>
      <c r="C30" s="267"/>
      <c r="D30" s="252"/>
      <c r="E30" s="301"/>
      <c r="F30" s="248"/>
      <c r="G30" s="249"/>
    </row>
    <row r="31" spans="1:7" s="250" customFormat="1" ht="19.5" customHeight="1" thickBot="1">
      <c r="A31" s="288"/>
      <c r="B31" s="278" t="s">
        <v>269</v>
      </c>
      <c r="C31" s="275"/>
      <c r="D31" s="302"/>
      <c r="E31" s="303"/>
      <c r="F31" s="276"/>
      <c r="G31" s="277"/>
    </row>
    <row r="32" spans="1:7" s="250" customFormat="1" ht="19.5" customHeight="1" thickBot="1">
      <c r="A32" s="288"/>
      <c r="B32" s="278" t="s">
        <v>270</v>
      </c>
      <c r="C32" s="275"/>
      <c r="D32" s="302"/>
      <c r="E32" s="303"/>
      <c r="F32" s="276"/>
      <c r="G32" s="277"/>
    </row>
    <row r="33" spans="1:7" s="250" customFormat="1" ht="19.5" customHeight="1">
      <c r="A33" s="282"/>
      <c r="B33" s="279"/>
      <c r="C33" s="267"/>
      <c r="D33" s="252"/>
      <c r="E33" s="301"/>
      <c r="F33" s="248"/>
      <c r="G33" s="280"/>
    </row>
    <row r="34" spans="1:7" s="250" customFormat="1" ht="12.75" customHeight="1">
      <c r="A34" s="282" t="s">
        <v>278</v>
      </c>
      <c r="B34" s="247" t="s">
        <v>195</v>
      </c>
      <c r="C34" s="267"/>
      <c r="D34" s="252"/>
      <c r="E34" s="301"/>
      <c r="F34" s="248"/>
      <c r="G34" s="249"/>
    </row>
    <row r="35" spans="1:7" s="250" customFormat="1" ht="12.75" customHeight="1">
      <c r="A35" s="282"/>
      <c r="B35" s="247"/>
      <c r="C35" s="267"/>
      <c r="D35" s="252"/>
      <c r="E35" s="301"/>
      <c r="F35" s="248"/>
      <c r="G35" s="249"/>
    </row>
    <row r="36" spans="1:7" s="250" customFormat="1" ht="12.75" customHeight="1">
      <c r="A36" s="282" t="s">
        <v>279</v>
      </c>
      <c r="B36" s="253" t="s">
        <v>196</v>
      </c>
      <c r="C36" s="267" t="s">
        <v>197</v>
      </c>
      <c r="D36" s="252">
        <v>30</v>
      </c>
      <c r="E36" s="301"/>
      <c r="F36" s="248"/>
      <c r="G36" s="249">
        <f>SUM(F36+E36)*D36</f>
        <v>0</v>
      </c>
    </row>
    <row r="37" spans="1:7" s="250" customFormat="1" ht="12.75" customHeight="1">
      <c r="A37" s="282"/>
      <c r="B37" s="253"/>
      <c r="C37" s="267"/>
      <c r="D37" s="252"/>
      <c r="E37" s="301"/>
      <c r="F37" s="248"/>
      <c r="G37" s="249"/>
    </row>
    <row r="38" spans="1:7" s="250" customFormat="1" ht="11.25">
      <c r="A38" s="282" t="s">
        <v>280</v>
      </c>
      <c r="B38" s="247" t="s">
        <v>198</v>
      </c>
      <c r="C38" s="267"/>
      <c r="D38" s="252"/>
      <c r="E38" s="272"/>
      <c r="F38" s="248"/>
      <c r="G38" s="249"/>
    </row>
    <row r="39" spans="1:7" s="250" customFormat="1" ht="11.25">
      <c r="A39" s="282"/>
      <c r="B39" s="247"/>
      <c r="C39" s="267"/>
      <c r="D39" s="252"/>
      <c r="E39" s="272"/>
      <c r="F39" s="248"/>
      <c r="G39" s="249"/>
    </row>
    <row r="40" spans="1:7" s="250" customFormat="1" ht="11.25">
      <c r="A40" s="282" t="s">
        <v>281</v>
      </c>
      <c r="B40" s="253" t="s">
        <v>251</v>
      </c>
      <c r="C40" s="267" t="s">
        <v>73</v>
      </c>
      <c r="D40" s="252">
        <v>20</v>
      </c>
      <c r="E40" s="272"/>
      <c r="F40" s="248"/>
      <c r="G40" s="249">
        <f>SUM(F40+E40)*D40</f>
        <v>0</v>
      </c>
    </row>
    <row r="41" spans="1:7" s="250" customFormat="1" ht="11.25">
      <c r="A41" s="282"/>
      <c r="B41" s="253"/>
      <c r="C41" s="267"/>
      <c r="D41" s="252"/>
      <c r="E41" s="272"/>
      <c r="F41" s="248"/>
      <c r="G41" s="249"/>
    </row>
    <row r="42" spans="1:7" s="250" customFormat="1" ht="11.25">
      <c r="A42" s="282" t="s">
        <v>282</v>
      </c>
      <c r="B42" s="253" t="s">
        <v>252</v>
      </c>
      <c r="C42" s="267" t="s">
        <v>153</v>
      </c>
      <c r="D42" s="252">
        <v>2</v>
      </c>
      <c r="E42" s="272"/>
      <c r="F42" s="248"/>
      <c r="G42" s="249">
        <f>SUM(F42+E42)*D42</f>
        <v>0</v>
      </c>
    </row>
    <row r="43" spans="1:7" s="250" customFormat="1" ht="11.25">
      <c r="A43" s="282"/>
      <c r="B43" s="253"/>
      <c r="C43" s="267"/>
      <c r="D43" s="252"/>
      <c r="E43" s="272"/>
      <c r="F43" s="248"/>
      <c r="G43" s="249"/>
    </row>
    <row r="44" spans="1:7" s="250" customFormat="1" ht="11.25">
      <c r="A44" s="282" t="s">
        <v>283</v>
      </c>
      <c r="B44" s="253" t="s">
        <v>253</v>
      </c>
      <c r="C44" s="267" t="s">
        <v>153</v>
      </c>
      <c r="D44" s="252">
        <v>2</v>
      </c>
      <c r="E44" s="272"/>
      <c r="F44" s="248"/>
      <c r="G44" s="249">
        <f>SUM(F44+E44)*D44</f>
        <v>0</v>
      </c>
    </row>
    <row r="45" spans="1:7" s="250" customFormat="1" ht="11.25">
      <c r="A45" s="282"/>
      <c r="B45" s="253"/>
      <c r="C45" s="267"/>
      <c r="D45" s="252"/>
      <c r="E45" s="272"/>
      <c r="F45" s="248"/>
      <c r="G45" s="249"/>
    </row>
    <row r="46" spans="1:7" s="250" customFormat="1" ht="11.25">
      <c r="A46" s="282" t="s">
        <v>284</v>
      </c>
      <c r="B46" s="253" t="s">
        <v>199</v>
      </c>
      <c r="C46" s="267" t="s">
        <v>73</v>
      </c>
      <c r="D46" s="252"/>
      <c r="E46" s="272"/>
      <c r="F46" s="248"/>
      <c r="G46" s="249" t="s">
        <v>254</v>
      </c>
    </row>
    <row r="47" spans="1:7" s="250" customFormat="1" ht="11.25">
      <c r="A47" s="282"/>
      <c r="B47" s="253"/>
      <c r="C47" s="267"/>
      <c r="D47" s="252"/>
      <c r="E47" s="272"/>
      <c r="F47" s="248"/>
      <c r="G47" s="249"/>
    </row>
    <row r="48" spans="1:7" s="250" customFormat="1" ht="11.25">
      <c r="A48" s="282" t="s">
        <v>285</v>
      </c>
      <c r="B48" s="253" t="s">
        <v>200</v>
      </c>
      <c r="C48" s="267" t="s">
        <v>153</v>
      </c>
      <c r="D48" s="252"/>
      <c r="E48" s="272"/>
      <c r="F48" s="248"/>
      <c r="G48" s="249" t="s">
        <v>254</v>
      </c>
    </row>
    <row r="49" spans="1:7" s="250" customFormat="1" ht="11.25">
      <c r="A49" s="282"/>
      <c r="B49" s="253"/>
      <c r="C49" s="267"/>
      <c r="D49" s="252"/>
      <c r="E49" s="272"/>
      <c r="F49" s="248"/>
      <c r="G49" s="249"/>
    </row>
    <row r="50" spans="1:7" s="250" customFormat="1" ht="11.25">
      <c r="A50" s="282" t="s">
        <v>286</v>
      </c>
      <c r="B50" s="253" t="s">
        <v>201</v>
      </c>
      <c r="C50" s="267" t="s">
        <v>153</v>
      </c>
      <c r="D50" s="252"/>
      <c r="E50" s="272"/>
      <c r="F50" s="248"/>
      <c r="G50" s="249" t="s">
        <v>254</v>
      </c>
    </row>
    <row r="51" spans="1:7" s="250" customFormat="1" ht="11.25">
      <c r="A51" s="282"/>
      <c r="B51" s="253"/>
      <c r="C51" s="267"/>
      <c r="D51" s="252"/>
      <c r="E51" s="272"/>
      <c r="F51" s="248"/>
      <c r="G51" s="249"/>
    </row>
    <row r="52" spans="1:7" s="250" customFormat="1" ht="11.25">
      <c r="A52" s="282" t="s">
        <v>287</v>
      </c>
      <c r="B52" s="253" t="s">
        <v>255</v>
      </c>
      <c r="C52" s="267" t="s">
        <v>73</v>
      </c>
      <c r="D52" s="252"/>
      <c r="E52" s="272"/>
      <c r="F52" s="248"/>
      <c r="G52" s="249" t="s">
        <v>254</v>
      </c>
    </row>
    <row r="53" spans="1:7" s="250" customFormat="1" ht="11.25">
      <c r="A53" s="282"/>
      <c r="B53" s="253"/>
      <c r="C53" s="267"/>
      <c r="D53" s="252"/>
      <c r="E53" s="272"/>
      <c r="F53" s="248"/>
      <c r="G53" s="249"/>
    </row>
    <row r="54" spans="1:7" s="250" customFormat="1" ht="11.25">
      <c r="A54" s="282" t="s">
        <v>288</v>
      </c>
      <c r="B54" s="253" t="s">
        <v>256</v>
      </c>
      <c r="C54" s="267" t="s">
        <v>153</v>
      </c>
      <c r="D54" s="252"/>
      <c r="E54" s="272"/>
      <c r="F54" s="248"/>
      <c r="G54" s="249" t="s">
        <v>254</v>
      </c>
    </row>
    <row r="55" spans="1:7" s="250" customFormat="1" ht="11.25">
      <c r="A55" s="282"/>
      <c r="B55" s="253"/>
      <c r="C55" s="267"/>
      <c r="D55" s="252"/>
      <c r="E55" s="272"/>
      <c r="F55" s="248"/>
      <c r="G55" s="249"/>
    </row>
    <row r="56" spans="1:7" s="250" customFormat="1" ht="11.25">
      <c r="A56" s="282" t="s">
        <v>289</v>
      </c>
      <c r="B56" s="253" t="s">
        <v>257</v>
      </c>
      <c r="C56" s="267" t="s">
        <v>153</v>
      </c>
      <c r="D56" s="252"/>
      <c r="E56" s="272"/>
      <c r="F56" s="248"/>
      <c r="G56" s="249" t="s">
        <v>254</v>
      </c>
    </row>
    <row r="57" spans="1:7" s="250" customFormat="1" ht="11.25">
      <c r="A57" s="282"/>
      <c r="B57" s="253"/>
      <c r="C57" s="267"/>
      <c r="D57" s="252"/>
      <c r="E57" s="272"/>
      <c r="F57" s="248"/>
      <c r="G57" s="249"/>
    </row>
    <row r="58" spans="1:7" s="250" customFormat="1" ht="11.25">
      <c r="A58" s="282" t="s">
        <v>290</v>
      </c>
      <c r="B58" s="247" t="s">
        <v>202</v>
      </c>
      <c r="C58" s="267"/>
      <c r="D58" s="252"/>
      <c r="E58" s="301"/>
      <c r="F58" s="248"/>
      <c r="G58" s="249"/>
    </row>
    <row r="59" spans="1:7" s="250" customFormat="1" ht="11.25">
      <c r="A59" s="282"/>
      <c r="B59" s="247"/>
      <c r="C59" s="267"/>
      <c r="D59" s="252"/>
      <c r="E59" s="301"/>
      <c r="F59" s="248"/>
      <c r="G59" s="249"/>
    </row>
    <row r="60" spans="1:7" s="250" customFormat="1" ht="22.5">
      <c r="A60" s="282" t="s">
        <v>291</v>
      </c>
      <c r="B60" s="253" t="s">
        <v>245</v>
      </c>
      <c r="C60" s="267" t="s">
        <v>73</v>
      </c>
      <c r="D60" s="252"/>
      <c r="E60" s="272"/>
      <c r="F60" s="248"/>
      <c r="G60" s="249" t="s">
        <v>254</v>
      </c>
    </row>
    <row r="61" spans="1:7" s="250" customFormat="1" ht="11.25">
      <c r="A61" s="282"/>
      <c r="B61" s="253"/>
      <c r="C61" s="267"/>
      <c r="D61" s="252"/>
      <c r="E61" s="272"/>
      <c r="F61" s="248"/>
      <c r="G61" s="249"/>
    </row>
    <row r="62" spans="1:7" s="250" customFormat="1" ht="22.5">
      <c r="A62" s="282" t="s">
        <v>292</v>
      </c>
      <c r="B62" s="253" t="s">
        <v>246</v>
      </c>
      <c r="C62" s="267" t="s">
        <v>73</v>
      </c>
      <c r="D62" s="252"/>
      <c r="E62" s="272"/>
      <c r="F62" s="248"/>
      <c r="G62" s="249" t="s">
        <v>254</v>
      </c>
    </row>
    <row r="63" spans="1:7" s="250" customFormat="1" ht="11.25">
      <c r="A63" s="282"/>
      <c r="B63" s="253"/>
      <c r="C63" s="267"/>
      <c r="D63" s="252"/>
      <c r="E63" s="272"/>
      <c r="F63" s="248"/>
      <c r="G63" s="249"/>
    </row>
    <row r="64" spans="1:7" s="250" customFormat="1" ht="11.25">
      <c r="A64" s="282" t="s">
        <v>293</v>
      </c>
      <c r="B64" s="253" t="s">
        <v>203</v>
      </c>
      <c r="C64" s="267" t="s">
        <v>73</v>
      </c>
      <c r="D64" s="252"/>
      <c r="E64" s="272"/>
      <c r="F64" s="248"/>
      <c r="G64" s="249" t="s">
        <v>254</v>
      </c>
    </row>
    <row r="65" spans="1:7" s="250" customFormat="1" ht="11.25">
      <c r="A65" s="282"/>
      <c r="B65" s="253"/>
      <c r="C65" s="267"/>
      <c r="D65" s="252"/>
      <c r="E65" s="272"/>
      <c r="F65" s="248"/>
      <c r="G65" s="249"/>
    </row>
    <row r="66" spans="1:7" s="250" customFormat="1" ht="11.25">
      <c r="A66" s="282" t="s">
        <v>294</v>
      </c>
      <c r="B66" s="253" t="s">
        <v>204</v>
      </c>
      <c r="C66" s="267" t="s">
        <v>73</v>
      </c>
      <c r="D66" s="252"/>
      <c r="E66" s="272"/>
      <c r="F66" s="248"/>
      <c r="G66" s="249" t="s">
        <v>254</v>
      </c>
    </row>
    <row r="67" spans="1:7" s="257" customFormat="1" ht="9.75" customHeight="1">
      <c r="A67" s="282"/>
      <c r="B67" s="255"/>
      <c r="C67" s="267"/>
      <c r="D67" s="252"/>
      <c r="E67" s="273"/>
      <c r="F67" s="256"/>
      <c r="G67" s="249"/>
    </row>
    <row r="68" spans="1:7" s="250" customFormat="1" ht="11.25">
      <c r="A68" s="282">
        <v>3.3</v>
      </c>
      <c r="B68" s="247" t="s">
        <v>205</v>
      </c>
      <c r="C68" s="267"/>
      <c r="D68" s="252"/>
      <c r="E68" s="304"/>
      <c r="F68" s="248"/>
      <c r="G68" s="249"/>
    </row>
    <row r="69" spans="1:7" s="250" customFormat="1" ht="11.25">
      <c r="A69" s="282"/>
      <c r="B69" s="247"/>
      <c r="C69" s="267"/>
      <c r="D69" s="252"/>
      <c r="E69" s="304"/>
      <c r="F69" s="248"/>
      <c r="G69" s="249"/>
    </row>
    <row r="70" spans="1:7" s="250" customFormat="1" ht="11.25">
      <c r="A70" s="282" t="s">
        <v>295</v>
      </c>
      <c r="B70" s="254" t="s">
        <v>206</v>
      </c>
      <c r="C70" s="267"/>
      <c r="D70" s="252"/>
      <c r="E70" s="304"/>
      <c r="F70" s="248"/>
      <c r="G70" s="249"/>
    </row>
    <row r="71" spans="1:7" s="250" customFormat="1" ht="11.25">
      <c r="A71" s="282"/>
      <c r="B71" s="254"/>
      <c r="C71" s="267"/>
      <c r="D71" s="252"/>
      <c r="E71" s="304"/>
      <c r="F71" s="248"/>
      <c r="G71" s="249"/>
    </row>
    <row r="72" spans="1:7" s="250" customFormat="1" ht="14.25" customHeight="1">
      <c r="A72" s="282" t="s">
        <v>296</v>
      </c>
      <c r="B72" s="255" t="s">
        <v>258</v>
      </c>
      <c r="C72" s="267" t="s">
        <v>73</v>
      </c>
      <c r="D72" s="252"/>
      <c r="E72" s="272"/>
      <c r="F72" s="248"/>
      <c r="G72" s="249" t="s">
        <v>254</v>
      </c>
    </row>
    <row r="73" spans="1:7" s="250" customFormat="1" ht="11.25">
      <c r="A73" s="282"/>
      <c r="B73" s="255"/>
      <c r="C73" s="267"/>
      <c r="D73" s="252"/>
      <c r="E73" s="301"/>
      <c r="F73" s="248"/>
      <c r="G73" s="249"/>
    </row>
    <row r="74" spans="1:7" s="250" customFormat="1" ht="14.25" customHeight="1">
      <c r="A74" s="282" t="s">
        <v>297</v>
      </c>
      <c r="B74" s="255" t="s">
        <v>207</v>
      </c>
      <c r="C74" s="267" t="s">
        <v>73</v>
      </c>
      <c r="D74" s="252">
        <v>50</v>
      </c>
      <c r="E74" s="301"/>
      <c r="F74" s="248"/>
      <c r="G74" s="249">
        <f>SUM(F74+E74)*D74</f>
        <v>0</v>
      </c>
    </row>
    <row r="75" spans="1:7" s="250" customFormat="1" ht="14.25" customHeight="1">
      <c r="A75" s="282"/>
      <c r="B75" s="255"/>
      <c r="C75" s="267"/>
      <c r="D75" s="252"/>
      <c r="E75" s="301"/>
      <c r="F75" s="248"/>
      <c r="G75" s="249"/>
    </row>
    <row r="76" spans="1:7" s="250" customFormat="1" ht="14.25" customHeight="1">
      <c r="A76" s="282" t="s">
        <v>298</v>
      </c>
      <c r="B76" s="255" t="s">
        <v>259</v>
      </c>
      <c r="C76" s="267" t="s">
        <v>73</v>
      </c>
      <c r="D76" s="252"/>
      <c r="E76" s="272"/>
      <c r="F76" s="248"/>
      <c r="G76" s="249" t="s">
        <v>254</v>
      </c>
    </row>
    <row r="77" spans="1:7" s="250" customFormat="1" ht="11.25">
      <c r="A77" s="282"/>
      <c r="B77" s="255"/>
      <c r="C77" s="267"/>
      <c r="D77" s="252"/>
      <c r="E77" s="301"/>
      <c r="F77" s="248"/>
      <c r="G77" s="249"/>
    </row>
    <row r="78" spans="1:7" s="250" customFormat="1" ht="14.25" customHeight="1">
      <c r="A78" s="282" t="s">
        <v>299</v>
      </c>
      <c r="B78" s="255" t="s">
        <v>208</v>
      </c>
      <c r="C78" s="267" t="s">
        <v>73</v>
      </c>
      <c r="D78" s="252"/>
      <c r="E78" s="272" t="s">
        <v>359</v>
      </c>
      <c r="F78" s="248"/>
      <c r="G78" s="249"/>
    </row>
    <row r="79" spans="1:7" s="250" customFormat="1" ht="11.25">
      <c r="A79" s="282"/>
      <c r="B79" s="254"/>
      <c r="C79" s="267"/>
      <c r="D79" s="252"/>
      <c r="E79" s="304"/>
      <c r="F79" s="248"/>
      <c r="G79" s="249"/>
    </row>
    <row r="80" spans="1:7" s="250" customFormat="1" ht="14.25" customHeight="1">
      <c r="A80" s="282" t="s">
        <v>300</v>
      </c>
      <c r="B80" s="255" t="s">
        <v>262</v>
      </c>
      <c r="C80" s="267" t="s">
        <v>73</v>
      </c>
      <c r="D80" s="252"/>
      <c r="E80" s="272" t="s">
        <v>359</v>
      </c>
      <c r="F80" s="248"/>
      <c r="G80" s="249"/>
    </row>
    <row r="81" spans="1:7" s="250" customFormat="1" ht="11.25">
      <c r="A81" s="282"/>
      <c r="B81" s="255"/>
      <c r="C81" s="267"/>
      <c r="D81" s="252"/>
      <c r="E81" s="301"/>
      <c r="F81" s="248"/>
      <c r="G81" s="249"/>
    </row>
    <row r="82" spans="1:7" s="250" customFormat="1" ht="14.25" customHeight="1">
      <c r="A82" s="282" t="s">
        <v>301</v>
      </c>
      <c r="B82" s="255" t="s">
        <v>263</v>
      </c>
      <c r="C82" s="267" t="s">
        <v>73</v>
      </c>
      <c r="D82" s="252"/>
      <c r="E82" s="272" t="s">
        <v>359</v>
      </c>
      <c r="F82" s="248"/>
      <c r="G82" s="249"/>
    </row>
    <row r="83" spans="1:7" s="250" customFormat="1" ht="14.25" customHeight="1">
      <c r="A83" s="282"/>
      <c r="B83" s="255"/>
      <c r="C83" s="267"/>
      <c r="D83" s="252"/>
      <c r="E83" s="301"/>
      <c r="F83" s="248"/>
      <c r="G83" s="249"/>
    </row>
    <row r="84" spans="1:7" s="250" customFormat="1" ht="14.25" customHeight="1">
      <c r="A84" s="282" t="s">
        <v>302</v>
      </c>
      <c r="B84" s="255" t="s">
        <v>264</v>
      </c>
      <c r="C84" s="267" t="s">
        <v>73</v>
      </c>
      <c r="D84" s="252"/>
      <c r="E84" s="272" t="s">
        <v>359</v>
      </c>
      <c r="F84" s="248"/>
      <c r="G84" s="249"/>
    </row>
    <row r="85" spans="1:7" s="250" customFormat="1" ht="11.25">
      <c r="A85" s="282"/>
      <c r="B85" s="255"/>
      <c r="C85" s="267"/>
      <c r="D85" s="252"/>
      <c r="E85" s="301"/>
      <c r="F85" s="248"/>
      <c r="G85" s="249"/>
    </row>
    <row r="86" spans="1:7" s="250" customFormat="1" ht="14.25" customHeight="1">
      <c r="A86" s="282" t="s">
        <v>303</v>
      </c>
      <c r="B86" s="255" t="s">
        <v>265</v>
      </c>
      <c r="C86" s="267" t="s">
        <v>73</v>
      </c>
      <c r="D86" s="252"/>
      <c r="E86" s="272" t="s">
        <v>359</v>
      </c>
      <c r="F86" s="248"/>
      <c r="G86" s="249"/>
    </row>
    <row r="87" spans="1:7" s="250" customFormat="1" ht="11.25">
      <c r="A87" s="282"/>
      <c r="B87" s="255"/>
      <c r="C87" s="267"/>
      <c r="D87" s="252"/>
      <c r="E87" s="301"/>
      <c r="F87" s="248"/>
      <c r="G87" s="249"/>
    </row>
    <row r="88" spans="1:7" s="250" customFormat="1" ht="14.25" customHeight="1">
      <c r="A88" s="282" t="s">
        <v>304</v>
      </c>
      <c r="B88" s="254" t="s">
        <v>209</v>
      </c>
      <c r="C88" s="267"/>
      <c r="D88" s="252"/>
      <c r="E88" s="301"/>
      <c r="F88" s="248"/>
      <c r="G88" s="249"/>
    </row>
    <row r="89" spans="1:7" s="250" customFormat="1" ht="14.25" customHeight="1">
      <c r="A89" s="282"/>
      <c r="B89" s="254"/>
      <c r="C89" s="267"/>
      <c r="D89" s="252"/>
      <c r="E89" s="301"/>
      <c r="F89" s="248"/>
      <c r="G89" s="249"/>
    </row>
    <row r="90" spans="1:7" s="250" customFormat="1" ht="11.25">
      <c r="A90" s="282" t="s">
        <v>305</v>
      </c>
      <c r="B90" s="255" t="s">
        <v>210</v>
      </c>
      <c r="C90" s="267" t="s">
        <v>73</v>
      </c>
      <c r="D90" s="252">
        <v>0</v>
      </c>
      <c r="E90" s="272" t="s">
        <v>359</v>
      </c>
      <c r="F90" s="248"/>
      <c r="G90" s="249"/>
    </row>
    <row r="91" spans="1:7" s="250" customFormat="1" ht="11.25">
      <c r="A91" s="282"/>
      <c r="B91" s="255"/>
      <c r="C91" s="267"/>
      <c r="D91" s="252"/>
      <c r="E91" s="301"/>
      <c r="F91" s="248"/>
      <c r="G91" s="249"/>
    </row>
    <row r="92" spans="1:7" s="250" customFormat="1" ht="14.25" customHeight="1">
      <c r="A92" s="282" t="s">
        <v>306</v>
      </c>
      <c r="B92" s="254" t="s">
        <v>211</v>
      </c>
      <c r="C92" s="267"/>
      <c r="D92" s="252"/>
      <c r="E92" s="301"/>
      <c r="F92" s="248"/>
      <c r="G92" s="249"/>
    </row>
    <row r="93" spans="1:7" s="250" customFormat="1" ht="14.25" customHeight="1">
      <c r="A93" s="282"/>
      <c r="B93" s="254"/>
      <c r="C93" s="267"/>
      <c r="D93" s="252"/>
      <c r="E93" s="301"/>
      <c r="F93" s="248"/>
      <c r="G93" s="249"/>
    </row>
    <row r="94" spans="1:7" s="250" customFormat="1" ht="11.25">
      <c r="A94" s="282" t="s">
        <v>307</v>
      </c>
      <c r="B94" s="255" t="s">
        <v>258</v>
      </c>
      <c r="C94" s="267" t="s">
        <v>153</v>
      </c>
      <c r="D94" s="252"/>
      <c r="E94" s="272"/>
      <c r="F94" s="248"/>
      <c r="G94" s="249" t="s">
        <v>254</v>
      </c>
    </row>
    <row r="95" spans="1:7" s="250" customFormat="1" ht="14.25" customHeight="1">
      <c r="A95" s="282"/>
      <c r="B95" s="255"/>
      <c r="C95" s="267"/>
      <c r="D95" s="252"/>
      <c r="E95" s="291"/>
      <c r="F95" s="248"/>
      <c r="G95" s="249"/>
    </row>
    <row r="96" spans="1:7" s="250" customFormat="1" ht="11.25">
      <c r="A96" s="282" t="s">
        <v>308</v>
      </c>
      <c r="B96" s="255" t="s">
        <v>207</v>
      </c>
      <c r="C96" s="267" t="s">
        <v>153</v>
      </c>
      <c r="D96" s="252">
        <v>4</v>
      </c>
      <c r="E96" s="291"/>
      <c r="F96" s="248"/>
      <c r="G96" s="249">
        <f>SUM(F96+E96)*D96</f>
        <v>0</v>
      </c>
    </row>
    <row r="97" spans="1:7" s="250" customFormat="1" ht="11.25">
      <c r="A97" s="282"/>
      <c r="B97" s="255"/>
      <c r="C97" s="267"/>
      <c r="D97" s="252"/>
      <c r="E97" s="291"/>
      <c r="F97" s="248"/>
      <c r="G97" s="249"/>
    </row>
    <row r="98" spans="1:7" s="250" customFormat="1" ht="11.25">
      <c r="A98" s="282" t="s">
        <v>309</v>
      </c>
      <c r="B98" s="255" t="s">
        <v>259</v>
      </c>
      <c r="C98" s="267" t="s">
        <v>153</v>
      </c>
      <c r="D98" s="252"/>
      <c r="E98" s="272"/>
      <c r="F98" s="248"/>
      <c r="G98" s="249" t="s">
        <v>254</v>
      </c>
    </row>
    <row r="99" spans="1:7" s="250" customFormat="1" ht="14.25" customHeight="1">
      <c r="A99" s="282"/>
      <c r="B99" s="255"/>
      <c r="C99" s="267"/>
      <c r="D99" s="252"/>
      <c r="E99" s="291"/>
      <c r="F99" s="248"/>
      <c r="G99" s="249"/>
    </row>
    <row r="100" spans="1:7" s="250" customFormat="1" ht="11.25">
      <c r="A100" s="282" t="s">
        <v>310</v>
      </c>
      <c r="B100" s="255" t="s">
        <v>208</v>
      </c>
      <c r="C100" s="267" t="s">
        <v>153</v>
      </c>
      <c r="D100" s="252"/>
      <c r="E100" s="272" t="s">
        <v>359</v>
      </c>
      <c r="F100" s="248"/>
      <c r="G100" s="249"/>
    </row>
    <row r="101" spans="1:7" s="250" customFormat="1" ht="11.25">
      <c r="A101" s="282"/>
      <c r="B101" s="254"/>
      <c r="C101" s="267"/>
      <c r="D101" s="252"/>
      <c r="E101" s="304"/>
      <c r="F101" s="248"/>
      <c r="G101" s="249"/>
    </row>
    <row r="102" spans="1:7" s="250" customFormat="1" ht="14.25" customHeight="1" thickBot="1">
      <c r="A102" s="282" t="s">
        <v>311</v>
      </c>
      <c r="B102" s="255" t="s">
        <v>262</v>
      </c>
      <c r="C102" s="267" t="s">
        <v>153</v>
      </c>
      <c r="D102" s="252"/>
      <c r="E102" s="272" t="s">
        <v>359</v>
      </c>
      <c r="F102" s="248"/>
      <c r="G102" s="249"/>
    </row>
    <row r="103" spans="1:7" s="250" customFormat="1" ht="19.5" customHeight="1" thickBot="1">
      <c r="A103" s="288"/>
      <c r="B103" s="278" t="s">
        <v>269</v>
      </c>
      <c r="C103" s="275"/>
      <c r="D103" s="302"/>
      <c r="E103" s="303"/>
      <c r="F103" s="276"/>
      <c r="G103" s="277"/>
    </row>
    <row r="104" spans="1:7" s="250" customFormat="1" ht="19.5" customHeight="1" thickBot="1">
      <c r="A104" s="288"/>
      <c r="B104" s="278" t="s">
        <v>270</v>
      </c>
      <c r="C104" s="275"/>
      <c r="D104" s="302"/>
      <c r="E104" s="303"/>
      <c r="F104" s="276"/>
      <c r="G104" s="277"/>
    </row>
    <row r="105" spans="1:7" s="250" customFormat="1" ht="11.25">
      <c r="A105" s="282"/>
      <c r="B105" s="255"/>
      <c r="C105" s="267"/>
      <c r="D105" s="252"/>
      <c r="E105" s="291"/>
      <c r="F105" s="248"/>
      <c r="G105" s="249"/>
    </row>
    <row r="106" spans="1:7" s="258" customFormat="1" ht="14.25" customHeight="1">
      <c r="A106" s="287" t="s">
        <v>312</v>
      </c>
      <c r="B106" s="290" t="s">
        <v>263</v>
      </c>
      <c r="C106" s="268" t="s">
        <v>153</v>
      </c>
      <c r="D106" s="252"/>
      <c r="E106" s="272" t="s">
        <v>359</v>
      </c>
      <c r="F106" s="248"/>
      <c r="G106" s="249"/>
    </row>
    <row r="107" spans="1:7" s="258" customFormat="1" ht="14.25" customHeight="1">
      <c r="A107" s="287"/>
      <c r="B107" s="290"/>
      <c r="C107" s="268"/>
      <c r="D107" s="252"/>
      <c r="E107" s="291"/>
      <c r="F107" s="248"/>
      <c r="G107" s="249"/>
    </row>
    <row r="108" spans="1:7" s="258" customFormat="1" ht="14.25" customHeight="1">
      <c r="A108" s="287" t="s">
        <v>313</v>
      </c>
      <c r="B108" s="290" t="s">
        <v>264</v>
      </c>
      <c r="C108" s="268" t="s">
        <v>153</v>
      </c>
      <c r="D108" s="252"/>
      <c r="E108" s="272" t="s">
        <v>359</v>
      </c>
      <c r="F108" s="248"/>
      <c r="G108" s="249"/>
    </row>
    <row r="109" spans="1:7" s="258" customFormat="1" ht="11.25">
      <c r="A109" s="287"/>
      <c r="B109" s="290"/>
      <c r="C109" s="268"/>
      <c r="D109" s="252"/>
      <c r="E109" s="291"/>
      <c r="F109" s="248"/>
      <c r="G109" s="249"/>
    </row>
    <row r="110" spans="1:7" s="258" customFormat="1" ht="14.25" customHeight="1">
      <c r="A110" s="287" t="s">
        <v>314</v>
      </c>
      <c r="B110" s="290" t="s">
        <v>265</v>
      </c>
      <c r="C110" s="268" t="s">
        <v>153</v>
      </c>
      <c r="D110" s="252"/>
      <c r="E110" s="272" t="s">
        <v>359</v>
      </c>
      <c r="F110" s="248"/>
      <c r="G110" s="249"/>
    </row>
    <row r="111" spans="1:7" s="258" customFormat="1" ht="11.25">
      <c r="A111" s="287"/>
      <c r="B111" s="290"/>
      <c r="C111" s="268"/>
      <c r="D111" s="252"/>
      <c r="E111" s="291"/>
      <c r="F111" s="248"/>
      <c r="G111" s="249"/>
    </row>
    <row r="112" spans="1:7" s="258" customFormat="1" ht="14.25" customHeight="1">
      <c r="A112" s="287" t="s">
        <v>315</v>
      </c>
      <c r="B112" s="292" t="s">
        <v>212</v>
      </c>
      <c r="C112" s="268"/>
      <c r="D112" s="252"/>
      <c r="E112" s="291"/>
      <c r="F112" s="248"/>
      <c r="G112" s="249"/>
    </row>
    <row r="113" spans="1:7" s="258" customFormat="1" ht="14.25" customHeight="1">
      <c r="A113" s="287"/>
      <c r="B113" s="292"/>
      <c r="C113" s="268"/>
      <c r="D113" s="252"/>
      <c r="E113" s="291"/>
      <c r="F113" s="248"/>
      <c r="G113" s="249"/>
    </row>
    <row r="114" spans="1:7" s="258" customFormat="1" ht="11.25">
      <c r="A114" s="287" t="s">
        <v>316</v>
      </c>
      <c r="B114" s="290" t="s">
        <v>210</v>
      </c>
      <c r="C114" s="268" t="s">
        <v>153</v>
      </c>
      <c r="D114" s="252"/>
      <c r="E114" s="272" t="s">
        <v>359</v>
      </c>
      <c r="F114" s="248"/>
      <c r="G114" s="249"/>
    </row>
    <row r="115" spans="1:7" s="258" customFormat="1" ht="11.25">
      <c r="A115" s="287"/>
      <c r="B115" s="290"/>
      <c r="C115" s="268"/>
      <c r="D115" s="252"/>
      <c r="E115" s="291"/>
      <c r="F115" s="248"/>
      <c r="G115" s="249"/>
    </row>
    <row r="116" spans="1:7" s="258" customFormat="1" ht="14.25" customHeight="1">
      <c r="A116" s="287" t="s">
        <v>317</v>
      </c>
      <c r="B116" s="292" t="s">
        <v>260</v>
      </c>
      <c r="C116" s="268"/>
      <c r="D116" s="252"/>
      <c r="E116" s="291"/>
      <c r="F116" s="248"/>
      <c r="G116" s="249"/>
    </row>
    <row r="117" spans="1:7" s="258" customFormat="1" ht="14.25" customHeight="1">
      <c r="A117" s="287"/>
      <c r="B117" s="292"/>
      <c r="C117" s="268"/>
      <c r="D117" s="252"/>
      <c r="E117" s="291"/>
      <c r="F117" s="248"/>
      <c r="G117" s="249"/>
    </row>
    <row r="118" spans="1:7" s="258" customFormat="1" ht="11.25">
      <c r="A118" s="287" t="s">
        <v>318</v>
      </c>
      <c r="B118" s="290" t="s">
        <v>258</v>
      </c>
      <c r="C118" s="268" t="s">
        <v>153</v>
      </c>
      <c r="D118" s="252"/>
      <c r="E118" s="272" t="s">
        <v>359</v>
      </c>
      <c r="F118" s="248"/>
      <c r="G118" s="249"/>
    </row>
    <row r="119" spans="1:7" s="258" customFormat="1" ht="11.25">
      <c r="A119" s="287"/>
      <c r="B119" s="290"/>
      <c r="C119" s="268"/>
      <c r="D119" s="252"/>
      <c r="E119" s="291"/>
      <c r="F119" s="248"/>
      <c r="G119" s="249"/>
    </row>
    <row r="120" spans="1:7" s="258" customFormat="1" ht="11.25">
      <c r="A120" s="287" t="s">
        <v>319</v>
      </c>
      <c r="B120" s="290" t="s">
        <v>207</v>
      </c>
      <c r="C120" s="268" t="s">
        <v>153</v>
      </c>
      <c r="D120" s="252"/>
      <c r="E120" s="272" t="s">
        <v>359</v>
      </c>
      <c r="F120" s="248"/>
      <c r="G120" s="249"/>
    </row>
    <row r="121" spans="1:7" s="258" customFormat="1" ht="11.25">
      <c r="A121" s="287"/>
      <c r="B121" s="290"/>
      <c r="C121" s="268"/>
      <c r="D121" s="252"/>
      <c r="E121" s="272"/>
      <c r="F121" s="248"/>
      <c r="G121" s="249"/>
    </row>
    <row r="122" spans="1:7" s="258" customFormat="1" ht="11.25">
      <c r="A122" s="287" t="s">
        <v>320</v>
      </c>
      <c r="B122" s="290" t="s">
        <v>259</v>
      </c>
      <c r="C122" s="268" t="s">
        <v>153</v>
      </c>
      <c r="D122" s="252"/>
      <c r="E122" s="272" t="s">
        <v>359</v>
      </c>
      <c r="F122" s="248"/>
      <c r="G122" s="249"/>
    </row>
    <row r="123" spans="1:7" s="258" customFormat="1" ht="14.25" customHeight="1">
      <c r="A123" s="287"/>
      <c r="B123" s="290"/>
      <c r="C123" s="268"/>
      <c r="D123" s="252"/>
      <c r="E123" s="291"/>
      <c r="F123" s="248"/>
      <c r="G123" s="249"/>
    </row>
    <row r="124" spans="1:7" s="258" customFormat="1" ht="9.75" customHeight="1">
      <c r="A124" s="287" t="s">
        <v>321</v>
      </c>
      <c r="B124" s="290" t="s">
        <v>208</v>
      </c>
      <c r="C124" s="268" t="s">
        <v>153</v>
      </c>
      <c r="D124" s="252"/>
      <c r="E124" s="272" t="s">
        <v>359</v>
      </c>
      <c r="F124" s="248"/>
      <c r="G124" s="249"/>
    </row>
    <row r="125" spans="1:7" s="258" customFormat="1" ht="9.75" customHeight="1">
      <c r="A125" s="287"/>
      <c r="B125" s="290"/>
      <c r="C125" s="268"/>
      <c r="D125" s="252"/>
      <c r="E125" s="272"/>
      <c r="F125" s="248"/>
      <c r="G125" s="249"/>
    </row>
    <row r="126" spans="1:7" s="258" customFormat="1" ht="14.25" customHeight="1">
      <c r="A126" s="287" t="s">
        <v>322</v>
      </c>
      <c r="B126" s="292" t="s">
        <v>266</v>
      </c>
      <c r="C126" s="268"/>
      <c r="D126" s="252"/>
      <c r="E126" s="291"/>
      <c r="F126" s="248"/>
      <c r="G126" s="249"/>
    </row>
    <row r="127" spans="1:7" s="258" customFormat="1" ht="9.75" customHeight="1">
      <c r="A127" s="287"/>
      <c r="B127" s="290"/>
      <c r="C127" s="268"/>
      <c r="D127" s="252"/>
      <c r="E127" s="272"/>
      <c r="F127" s="248"/>
      <c r="G127" s="249"/>
    </row>
    <row r="128" spans="1:7" s="258" customFormat="1" ht="14.25" customHeight="1">
      <c r="A128" s="287" t="s">
        <v>323</v>
      </c>
      <c r="B128" s="290" t="s">
        <v>262</v>
      </c>
      <c r="C128" s="268" t="s">
        <v>153</v>
      </c>
      <c r="D128" s="252"/>
      <c r="E128" s="272" t="s">
        <v>359</v>
      </c>
      <c r="F128" s="248"/>
      <c r="G128" s="249"/>
    </row>
    <row r="129" spans="1:7" s="250" customFormat="1" ht="11.25">
      <c r="A129" s="287"/>
      <c r="B129" s="255"/>
      <c r="C129" s="267"/>
      <c r="D129" s="252"/>
      <c r="E129" s="291"/>
      <c r="F129" s="248"/>
      <c r="G129" s="249"/>
    </row>
    <row r="130" spans="1:7" s="250" customFormat="1" ht="14.25" customHeight="1">
      <c r="A130" s="287" t="s">
        <v>324</v>
      </c>
      <c r="B130" s="255" t="s">
        <v>263</v>
      </c>
      <c r="C130" s="267" t="s">
        <v>153</v>
      </c>
      <c r="D130" s="252"/>
      <c r="E130" s="272" t="s">
        <v>359</v>
      </c>
      <c r="F130" s="248"/>
      <c r="G130" s="249"/>
    </row>
    <row r="131" spans="1:7" s="250" customFormat="1" ht="14.25" customHeight="1">
      <c r="A131" s="287"/>
      <c r="B131" s="255"/>
      <c r="C131" s="267"/>
      <c r="D131" s="252"/>
      <c r="E131" s="291"/>
      <c r="F131" s="248"/>
      <c r="G131" s="249"/>
    </row>
    <row r="132" spans="1:7" s="250" customFormat="1" ht="14.25" customHeight="1">
      <c r="A132" s="287" t="s">
        <v>325</v>
      </c>
      <c r="B132" s="255" t="s">
        <v>264</v>
      </c>
      <c r="C132" s="267" t="s">
        <v>153</v>
      </c>
      <c r="D132" s="252"/>
      <c r="E132" s="272" t="s">
        <v>359</v>
      </c>
      <c r="F132" s="248"/>
      <c r="G132" s="249"/>
    </row>
    <row r="133" spans="1:7" s="250" customFormat="1" ht="11.25">
      <c r="A133" s="287"/>
      <c r="B133" s="255"/>
      <c r="C133" s="267"/>
      <c r="D133" s="252"/>
      <c r="E133" s="291"/>
      <c r="F133" s="248"/>
      <c r="G133" s="249"/>
    </row>
    <row r="134" spans="1:7" s="250" customFormat="1" ht="14.25" customHeight="1">
      <c r="A134" s="287" t="s">
        <v>326</v>
      </c>
      <c r="B134" s="255" t="s">
        <v>265</v>
      </c>
      <c r="C134" s="267" t="s">
        <v>153</v>
      </c>
      <c r="D134" s="252"/>
      <c r="E134" s="272" t="s">
        <v>359</v>
      </c>
      <c r="F134" s="248"/>
      <c r="G134" s="249"/>
    </row>
    <row r="135" spans="1:7" s="257" customFormat="1" ht="14.25" customHeight="1">
      <c r="A135" s="282"/>
      <c r="B135" s="255"/>
      <c r="C135" s="267"/>
      <c r="D135" s="252"/>
      <c r="E135" s="301"/>
      <c r="F135" s="256"/>
      <c r="G135" s="249"/>
    </row>
    <row r="136" spans="1:7" s="250" customFormat="1" ht="22.5">
      <c r="A136" s="287">
        <v>3.4</v>
      </c>
      <c r="B136" s="247" t="s">
        <v>213</v>
      </c>
      <c r="C136" s="267"/>
      <c r="D136" s="252"/>
      <c r="E136" s="272"/>
      <c r="F136" s="248"/>
      <c r="G136" s="249"/>
    </row>
    <row r="137" spans="1:7" s="250" customFormat="1" ht="9" customHeight="1">
      <c r="A137" s="282"/>
      <c r="B137" s="247"/>
      <c r="C137" s="267"/>
      <c r="D137" s="252"/>
      <c r="E137" s="272"/>
      <c r="F137" s="248"/>
      <c r="G137" s="249"/>
    </row>
    <row r="138" spans="1:7" s="250" customFormat="1" ht="14.25" customHeight="1">
      <c r="A138" s="282" t="s">
        <v>327</v>
      </c>
      <c r="B138" s="254" t="s">
        <v>214</v>
      </c>
      <c r="C138" s="267"/>
      <c r="D138" s="252"/>
      <c r="E138" s="301"/>
      <c r="F138" s="248"/>
      <c r="G138" s="249"/>
    </row>
    <row r="139" spans="1:7" s="250" customFormat="1" ht="14.25" customHeight="1">
      <c r="A139" s="282" t="s">
        <v>328</v>
      </c>
      <c r="B139" s="253" t="s">
        <v>230</v>
      </c>
      <c r="C139" s="267" t="s">
        <v>73</v>
      </c>
      <c r="D139" s="252">
        <v>50</v>
      </c>
      <c r="E139" s="301"/>
      <c r="F139" s="248"/>
      <c r="G139" s="249">
        <f>SUM(F139+E139)*D139</f>
        <v>0</v>
      </c>
    </row>
    <row r="140" spans="1:7" s="250" customFormat="1" ht="14.25" customHeight="1">
      <c r="A140" s="282"/>
      <c r="B140" s="253"/>
      <c r="C140" s="267"/>
      <c r="D140" s="252"/>
      <c r="E140" s="301"/>
      <c r="F140" s="248"/>
      <c r="G140" s="249"/>
    </row>
    <row r="141" spans="1:7" s="250" customFormat="1" ht="14.25" customHeight="1">
      <c r="A141" s="282" t="s">
        <v>329</v>
      </c>
      <c r="B141" s="253" t="s">
        <v>261</v>
      </c>
      <c r="C141" s="267" t="s">
        <v>73</v>
      </c>
      <c r="D141" s="252"/>
      <c r="E141" s="272"/>
      <c r="F141" s="248"/>
      <c r="G141" s="249" t="s">
        <v>254</v>
      </c>
    </row>
    <row r="142" spans="1:7" s="250" customFormat="1" ht="14.25" customHeight="1">
      <c r="A142" s="282"/>
      <c r="B142" s="253"/>
      <c r="C142" s="267"/>
      <c r="D142" s="252"/>
      <c r="E142" s="301"/>
      <c r="F142" s="248"/>
      <c r="G142" s="249"/>
    </row>
    <row r="143" spans="1:7" s="250" customFormat="1" ht="11.25">
      <c r="A143" s="282" t="s">
        <v>330</v>
      </c>
      <c r="B143" s="253" t="s">
        <v>231</v>
      </c>
      <c r="C143" s="267" t="s">
        <v>73</v>
      </c>
      <c r="D143" s="252"/>
      <c r="E143" s="272"/>
      <c r="F143" s="248"/>
      <c r="G143" s="249" t="s">
        <v>254</v>
      </c>
    </row>
    <row r="144" spans="1:7" s="250" customFormat="1" ht="11.25">
      <c r="A144" s="282"/>
      <c r="B144" s="253"/>
      <c r="C144" s="267"/>
      <c r="D144" s="252"/>
      <c r="E144" s="272"/>
      <c r="F144" s="248"/>
      <c r="G144" s="249"/>
    </row>
    <row r="145" spans="1:7" s="250" customFormat="1" ht="14.25" customHeight="1">
      <c r="A145" s="282" t="s">
        <v>331</v>
      </c>
      <c r="B145" s="254" t="s">
        <v>215</v>
      </c>
      <c r="C145" s="267"/>
      <c r="D145" s="252"/>
      <c r="E145" s="301"/>
      <c r="F145" s="248"/>
      <c r="G145" s="249"/>
    </row>
    <row r="146" spans="1:7" s="250" customFormat="1" ht="14.25" customHeight="1">
      <c r="A146" s="282"/>
      <c r="B146" s="254"/>
      <c r="C146" s="267"/>
      <c r="D146" s="252"/>
      <c r="E146" s="301"/>
      <c r="F146" s="248"/>
      <c r="G146" s="249"/>
    </row>
    <row r="147" spans="1:7" s="250" customFormat="1" ht="11.25">
      <c r="A147" s="282" t="s">
        <v>332</v>
      </c>
      <c r="B147" s="253" t="s">
        <v>230</v>
      </c>
      <c r="C147" s="267" t="s">
        <v>153</v>
      </c>
      <c r="D147" s="252">
        <v>4</v>
      </c>
      <c r="E147" s="272"/>
      <c r="F147" s="248"/>
      <c r="G147" s="249">
        <f>SUM(F147+E147)*D147</f>
        <v>0</v>
      </c>
    </row>
    <row r="148" spans="1:7" s="250" customFormat="1" ht="11.25">
      <c r="A148" s="282"/>
      <c r="B148" s="253"/>
      <c r="C148" s="267"/>
      <c r="D148" s="252"/>
      <c r="E148" s="272"/>
      <c r="F148" s="248"/>
      <c r="G148" s="249"/>
    </row>
    <row r="149" spans="1:7" s="250" customFormat="1" ht="11.25">
      <c r="A149" s="282" t="s">
        <v>333</v>
      </c>
      <c r="B149" s="253" t="s">
        <v>261</v>
      </c>
      <c r="C149" s="267" t="s">
        <v>153</v>
      </c>
      <c r="D149" s="252"/>
      <c r="E149" s="272"/>
      <c r="F149" s="248"/>
      <c r="G149" s="249" t="s">
        <v>254</v>
      </c>
    </row>
    <row r="150" spans="1:7" s="250" customFormat="1" ht="11.25">
      <c r="A150" s="282"/>
      <c r="B150" s="253"/>
      <c r="C150" s="267"/>
      <c r="D150" s="252"/>
      <c r="E150" s="272"/>
      <c r="F150" s="248"/>
      <c r="G150" s="249"/>
    </row>
    <row r="151" spans="1:7" s="250" customFormat="1" ht="14.25" customHeight="1">
      <c r="A151" s="282" t="s">
        <v>334</v>
      </c>
      <c r="B151" s="253" t="s">
        <v>231</v>
      </c>
      <c r="C151" s="267" t="s">
        <v>153</v>
      </c>
      <c r="D151" s="252"/>
      <c r="E151" s="272"/>
      <c r="F151" s="248"/>
      <c r="G151" s="249" t="s">
        <v>254</v>
      </c>
    </row>
    <row r="152" spans="1:7" s="257" customFormat="1" ht="14.25" customHeight="1">
      <c r="A152" s="282"/>
      <c r="B152" s="253"/>
      <c r="C152" s="267"/>
      <c r="D152" s="252"/>
      <c r="E152" s="301"/>
      <c r="F152" s="256"/>
      <c r="G152" s="249"/>
    </row>
    <row r="153" spans="1:7" s="250" customFormat="1" ht="11.25">
      <c r="A153" s="282">
        <v>3.5</v>
      </c>
      <c r="B153" s="247" t="s">
        <v>216</v>
      </c>
      <c r="C153" s="267"/>
      <c r="D153" s="252"/>
      <c r="E153" s="272"/>
      <c r="F153" s="248"/>
      <c r="G153" s="249"/>
    </row>
    <row r="154" spans="1:7" s="250" customFormat="1" ht="11.25">
      <c r="A154" s="282"/>
      <c r="B154" s="247"/>
      <c r="C154" s="267"/>
      <c r="D154" s="252"/>
      <c r="E154" s="272"/>
      <c r="F154" s="248"/>
      <c r="G154" s="249"/>
    </row>
    <row r="155" spans="1:7" s="250" customFormat="1" ht="14.25" customHeight="1">
      <c r="A155" s="282" t="s">
        <v>335</v>
      </c>
      <c r="B155" s="254" t="s">
        <v>217</v>
      </c>
      <c r="C155" s="267"/>
      <c r="D155" s="252"/>
      <c r="E155" s="273"/>
      <c r="F155" s="248"/>
      <c r="G155" s="249"/>
    </row>
    <row r="156" spans="1:7" s="250" customFormat="1" ht="14.25" customHeight="1">
      <c r="A156" s="282"/>
      <c r="B156" s="254"/>
      <c r="C156" s="267"/>
      <c r="D156" s="252"/>
      <c r="E156" s="273"/>
      <c r="F156" s="248"/>
      <c r="G156" s="249"/>
    </row>
    <row r="157" spans="1:7" s="250" customFormat="1" ht="11.25">
      <c r="A157" s="282" t="s">
        <v>336</v>
      </c>
      <c r="B157" s="255" t="s">
        <v>360</v>
      </c>
      <c r="C157" s="267" t="s">
        <v>118</v>
      </c>
      <c r="D157" s="252">
        <v>1</v>
      </c>
      <c r="E157" s="272"/>
      <c r="F157" s="248"/>
      <c r="G157" s="249">
        <f>SUM(F157+E157)*D157</f>
        <v>0</v>
      </c>
    </row>
    <row r="158" spans="1:7" s="250" customFormat="1" ht="11.25">
      <c r="A158" s="282"/>
      <c r="B158" s="255"/>
      <c r="C158" s="267"/>
      <c r="D158" s="252"/>
      <c r="E158" s="272"/>
      <c r="F158" s="248"/>
      <c r="G158" s="249"/>
    </row>
    <row r="159" spans="1:7" s="257" customFormat="1" ht="11.25">
      <c r="A159" s="282"/>
      <c r="B159" s="253"/>
      <c r="C159" s="267"/>
      <c r="D159" s="252"/>
      <c r="E159" s="273"/>
      <c r="F159" s="256"/>
      <c r="G159" s="249"/>
    </row>
    <row r="160" spans="1:7" s="250" customFormat="1" ht="11.25">
      <c r="A160" s="282">
        <v>3.6</v>
      </c>
      <c r="B160" s="247" t="s">
        <v>218</v>
      </c>
      <c r="C160" s="267"/>
      <c r="D160" s="252"/>
      <c r="E160" s="272"/>
      <c r="F160" s="248"/>
      <c r="G160" s="249"/>
    </row>
    <row r="161" spans="1:7" s="250" customFormat="1" ht="11.25">
      <c r="A161" s="282"/>
      <c r="B161" s="247"/>
      <c r="C161" s="267"/>
      <c r="D161" s="252"/>
      <c r="E161" s="272"/>
      <c r="F161" s="248"/>
      <c r="G161" s="249"/>
    </row>
    <row r="162" spans="1:7" s="258" customFormat="1" ht="14.25" customHeight="1">
      <c r="A162" s="287" t="s">
        <v>337</v>
      </c>
      <c r="B162" s="292" t="s">
        <v>219</v>
      </c>
      <c r="C162" s="268"/>
      <c r="D162" s="252"/>
      <c r="E162" s="272"/>
      <c r="F162" s="248"/>
      <c r="G162" s="249"/>
    </row>
    <row r="163" spans="1:7" s="258" customFormat="1" ht="14.25" customHeight="1">
      <c r="A163" s="287"/>
      <c r="B163" s="292"/>
      <c r="C163" s="268"/>
      <c r="D163" s="252"/>
      <c r="E163" s="272"/>
      <c r="F163" s="248"/>
      <c r="G163" s="249"/>
    </row>
    <row r="164" spans="1:7" s="258" customFormat="1" ht="14.25" customHeight="1">
      <c r="A164" s="287" t="s">
        <v>338</v>
      </c>
      <c r="B164" s="290" t="s">
        <v>361</v>
      </c>
      <c r="C164" s="268" t="s">
        <v>118</v>
      </c>
      <c r="D164" s="252">
        <v>1</v>
      </c>
      <c r="E164" s="293"/>
      <c r="F164" s="248"/>
      <c r="G164" s="249">
        <f>SUM(F164+E164)*D164</f>
        <v>0</v>
      </c>
    </row>
    <row r="165" spans="1:7" s="258" customFormat="1" ht="14.25" customHeight="1">
      <c r="A165" s="287"/>
      <c r="B165" s="290"/>
      <c r="C165" s="268"/>
      <c r="D165" s="252"/>
      <c r="E165" s="293"/>
      <c r="F165" s="248"/>
      <c r="G165" s="249"/>
    </row>
    <row r="166" spans="1:7" s="258" customFormat="1" ht="14.25" customHeight="1">
      <c r="A166" s="287" t="s">
        <v>339</v>
      </c>
      <c r="B166" s="292" t="s">
        <v>238</v>
      </c>
      <c r="C166" s="268"/>
      <c r="D166" s="252"/>
      <c r="E166" s="293"/>
      <c r="F166" s="248"/>
      <c r="G166" s="249"/>
    </row>
    <row r="167" spans="1:7" s="258" customFormat="1" ht="14.25" customHeight="1">
      <c r="A167" s="287"/>
      <c r="B167" s="292"/>
      <c r="C167" s="268"/>
      <c r="D167" s="252"/>
      <c r="E167" s="293"/>
      <c r="F167" s="248"/>
      <c r="G167" s="249"/>
    </row>
    <row r="168" spans="1:7" s="258" customFormat="1" ht="11.25">
      <c r="A168" s="287" t="s">
        <v>340</v>
      </c>
      <c r="B168" s="251" t="s">
        <v>220</v>
      </c>
      <c r="C168" s="268" t="s">
        <v>73</v>
      </c>
      <c r="D168" s="252">
        <v>60</v>
      </c>
      <c r="E168" s="293"/>
      <c r="F168" s="248"/>
      <c r="G168" s="249">
        <f>SUM(F168+E168)*D168</f>
        <v>0</v>
      </c>
    </row>
    <row r="169" spans="1:7" s="258" customFormat="1" ht="12" thickBot="1">
      <c r="A169" s="287"/>
      <c r="B169" s="251"/>
      <c r="C169" s="268"/>
      <c r="D169" s="252"/>
      <c r="E169" s="293"/>
      <c r="F169" s="248"/>
      <c r="G169" s="280"/>
    </row>
    <row r="170" spans="1:7" s="250" customFormat="1" ht="19.5" customHeight="1" thickBot="1">
      <c r="A170" s="288"/>
      <c r="B170" s="278" t="s">
        <v>269</v>
      </c>
      <c r="C170" s="275"/>
      <c r="D170" s="302"/>
      <c r="E170" s="303"/>
      <c r="F170" s="276"/>
      <c r="G170" s="277"/>
    </row>
    <row r="171" spans="1:7" s="250" customFormat="1" ht="19.5" customHeight="1" thickBot="1">
      <c r="A171" s="288"/>
      <c r="B171" s="278" t="s">
        <v>270</v>
      </c>
      <c r="C171" s="275"/>
      <c r="D171" s="302"/>
      <c r="E171" s="303"/>
      <c r="F171" s="276"/>
      <c r="G171" s="277"/>
    </row>
    <row r="172" spans="1:7" s="250" customFormat="1" ht="19.5" customHeight="1">
      <c r="A172" s="282"/>
      <c r="B172" s="279"/>
      <c r="C172" s="267"/>
      <c r="D172" s="252"/>
      <c r="E172" s="301"/>
      <c r="F172" s="248"/>
      <c r="G172" s="280"/>
    </row>
    <row r="173" spans="1:7" s="250" customFormat="1" ht="11.25">
      <c r="A173" s="282" t="s">
        <v>341</v>
      </c>
      <c r="B173" s="253" t="s">
        <v>221</v>
      </c>
      <c r="C173" s="267" t="s">
        <v>153</v>
      </c>
      <c r="D173" s="252">
        <v>0</v>
      </c>
      <c r="E173" s="272"/>
      <c r="F173" s="248"/>
      <c r="G173" s="249"/>
    </row>
    <row r="174" spans="1:7" s="250" customFormat="1" ht="11.25">
      <c r="A174" s="282"/>
      <c r="B174" s="253"/>
      <c r="C174" s="267"/>
      <c r="D174" s="252"/>
      <c r="E174" s="272"/>
      <c r="F174" s="248"/>
      <c r="G174" s="249"/>
    </row>
    <row r="175" spans="1:7" s="250" customFormat="1" ht="14.25" customHeight="1">
      <c r="A175" s="282" t="s">
        <v>342</v>
      </c>
      <c r="B175" s="253" t="s">
        <v>222</v>
      </c>
      <c r="C175" s="267" t="s">
        <v>153</v>
      </c>
      <c r="D175" s="252">
        <v>4</v>
      </c>
      <c r="E175" s="293"/>
      <c r="F175" s="248"/>
      <c r="G175" s="249">
        <f>SUM(F175+E175)*D175</f>
        <v>0</v>
      </c>
    </row>
    <row r="176" spans="1:7" s="250" customFormat="1" ht="14.25" customHeight="1">
      <c r="A176" s="282"/>
      <c r="B176" s="253"/>
      <c r="C176" s="267"/>
      <c r="D176" s="252"/>
      <c r="E176" s="293"/>
      <c r="F176" s="248"/>
      <c r="G176" s="249"/>
    </row>
    <row r="177" spans="1:7" s="250" customFormat="1" ht="14.25" customHeight="1">
      <c r="A177" s="282" t="s">
        <v>343</v>
      </c>
      <c r="B177" s="253" t="s">
        <v>223</v>
      </c>
      <c r="C177" s="267" t="s">
        <v>153</v>
      </c>
      <c r="D177" s="252">
        <v>4</v>
      </c>
      <c r="E177" s="293"/>
      <c r="F177" s="248"/>
      <c r="G177" s="249">
        <f>SUM(F177+E177)*D177</f>
        <v>0</v>
      </c>
    </row>
    <row r="178" spans="1:7" s="250" customFormat="1" ht="14.25" customHeight="1">
      <c r="A178" s="282"/>
      <c r="B178" s="253"/>
      <c r="C178" s="267"/>
      <c r="D178" s="252"/>
      <c r="E178" s="293"/>
      <c r="F178" s="248"/>
      <c r="G178" s="249"/>
    </row>
    <row r="179" spans="1:7" s="250" customFormat="1" ht="22.5">
      <c r="A179" s="282" t="s">
        <v>344</v>
      </c>
      <c r="B179" s="260" t="s">
        <v>224</v>
      </c>
      <c r="C179" s="267" t="s">
        <v>153</v>
      </c>
      <c r="D179" s="252">
        <v>4</v>
      </c>
      <c r="E179" s="293"/>
      <c r="F179" s="248"/>
      <c r="G179" s="249">
        <f>SUM(F179+E179)*D179</f>
        <v>0</v>
      </c>
    </row>
    <row r="180" spans="1:7" s="250" customFormat="1" ht="11.25">
      <c r="A180" s="282"/>
      <c r="B180" s="260"/>
      <c r="C180" s="267"/>
      <c r="D180" s="252"/>
      <c r="E180" s="293"/>
      <c r="F180" s="248"/>
      <c r="G180" s="249"/>
    </row>
    <row r="181" spans="1:7" s="250" customFormat="1" ht="14.25" customHeight="1">
      <c r="A181" s="282" t="s">
        <v>345</v>
      </c>
      <c r="B181" s="259" t="s">
        <v>225</v>
      </c>
      <c r="C181" s="267" t="s">
        <v>153</v>
      </c>
      <c r="D181" s="252">
        <v>4</v>
      </c>
      <c r="E181" s="293"/>
      <c r="F181" s="248"/>
      <c r="G181" s="249">
        <f>SUM(F181+E181)*D181</f>
        <v>0</v>
      </c>
    </row>
    <row r="182" spans="1:7" s="250" customFormat="1" ht="14.25" customHeight="1">
      <c r="A182" s="282"/>
      <c r="B182" s="259"/>
      <c r="C182" s="267"/>
      <c r="D182" s="252"/>
      <c r="E182" s="293"/>
      <c r="F182" s="248"/>
      <c r="G182" s="249"/>
    </row>
    <row r="183" spans="1:7" s="250" customFormat="1" ht="22.5">
      <c r="A183" s="282" t="s">
        <v>346</v>
      </c>
      <c r="B183" s="253" t="s">
        <v>226</v>
      </c>
      <c r="C183" s="267" t="s">
        <v>153</v>
      </c>
      <c r="D183" s="252">
        <v>1</v>
      </c>
      <c r="E183" s="293"/>
      <c r="F183" s="248"/>
      <c r="G183" s="249">
        <f>SUM(F183+E183)*D183</f>
        <v>0</v>
      </c>
    </row>
    <row r="184" spans="1:7" s="250" customFormat="1" ht="14.25" customHeight="1">
      <c r="A184" s="282"/>
      <c r="B184" s="253"/>
      <c r="C184" s="267"/>
      <c r="D184" s="252"/>
      <c r="E184" s="293"/>
      <c r="F184" s="248"/>
      <c r="G184" s="249"/>
    </row>
    <row r="185" spans="1:7" s="250" customFormat="1" ht="11.25">
      <c r="A185" s="282" t="s">
        <v>347</v>
      </c>
      <c r="B185" s="253" t="s">
        <v>227</v>
      </c>
      <c r="C185" s="267" t="s">
        <v>73</v>
      </c>
      <c r="D185" s="252">
        <v>30</v>
      </c>
      <c r="E185" s="272"/>
      <c r="F185" s="248"/>
      <c r="G185" s="249">
        <f>SUM(F185+E185)*D185</f>
        <v>0</v>
      </c>
    </row>
    <row r="186" spans="1:7" s="250" customFormat="1" ht="11.25">
      <c r="A186" s="282"/>
      <c r="B186" s="253"/>
      <c r="C186" s="267"/>
      <c r="D186" s="252"/>
      <c r="E186" s="272"/>
      <c r="F186" s="248"/>
      <c r="G186" s="249"/>
    </row>
    <row r="187" spans="1:7" s="250" customFormat="1" ht="14.25" customHeight="1">
      <c r="A187" s="282" t="s">
        <v>348</v>
      </c>
      <c r="B187" s="253" t="s">
        <v>228</v>
      </c>
      <c r="C187" s="267" t="s">
        <v>73</v>
      </c>
      <c r="D187" s="252">
        <v>30</v>
      </c>
      <c r="E187" s="293"/>
      <c r="F187" s="248"/>
      <c r="G187" s="249">
        <f>SUM(F187+E187)*D187</f>
        <v>0</v>
      </c>
    </row>
    <row r="188" spans="1:7" s="250" customFormat="1" ht="14.25" customHeight="1">
      <c r="A188" s="282"/>
      <c r="B188" s="253"/>
      <c r="C188" s="267"/>
      <c r="D188" s="252"/>
      <c r="E188" s="293"/>
      <c r="F188" s="248"/>
      <c r="G188" s="249"/>
    </row>
    <row r="189" spans="1:7" s="250" customFormat="1" ht="14.25" customHeight="1">
      <c r="A189" s="282" t="s">
        <v>349</v>
      </c>
      <c r="B189" s="253" t="s">
        <v>229</v>
      </c>
      <c r="C189" s="267" t="s">
        <v>73</v>
      </c>
      <c r="D189" s="252">
        <v>60</v>
      </c>
      <c r="E189" s="293"/>
      <c r="F189" s="248"/>
      <c r="G189" s="249">
        <f>SUM(F189+E189)*D189</f>
        <v>0</v>
      </c>
    </row>
    <row r="190" spans="1:7" s="250" customFormat="1" ht="14.25" customHeight="1">
      <c r="A190" s="282"/>
      <c r="B190" s="253"/>
      <c r="C190" s="267"/>
      <c r="D190" s="252"/>
      <c r="E190" s="293"/>
      <c r="F190" s="248"/>
      <c r="G190" s="249"/>
    </row>
    <row r="191" spans="1:7" s="250" customFormat="1" ht="22.5">
      <c r="A191" s="282" t="s">
        <v>364</v>
      </c>
      <c r="B191" s="253" t="s">
        <v>365</v>
      </c>
      <c r="C191" s="267" t="s">
        <v>73</v>
      </c>
      <c r="D191" s="252">
        <v>30</v>
      </c>
      <c r="E191" s="293"/>
      <c r="F191" s="248"/>
      <c r="G191" s="249">
        <f>SUM(F191+E191)*D191</f>
        <v>0</v>
      </c>
    </row>
    <row r="192" spans="1:7" s="250" customFormat="1" ht="14.25" customHeight="1">
      <c r="A192" s="282"/>
      <c r="B192" s="253"/>
      <c r="C192" s="267"/>
      <c r="D192" s="252"/>
      <c r="E192" s="293"/>
      <c r="F192" s="248"/>
      <c r="G192" s="249"/>
    </row>
    <row r="193" spans="1:7" s="250" customFormat="1" ht="11.25">
      <c r="A193" s="282">
        <v>3.7</v>
      </c>
      <c r="B193" s="247" t="s">
        <v>247</v>
      </c>
      <c r="C193" s="267"/>
      <c r="D193" s="252"/>
      <c r="E193" s="272"/>
      <c r="F193" s="248"/>
      <c r="G193" s="249"/>
    </row>
    <row r="194" spans="1:7" s="250" customFormat="1" ht="11.25">
      <c r="A194" s="282"/>
      <c r="B194" s="247"/>
      <c r="C194" s="267"/>
      <c r="D194" s="252"/>
      <c r="E194" s="272"/>
      <c r="F194" s="248"/>
      <c r="G194" s="249"/>
    </row>
    <row r="195" spans="1:7" s="258" customFormat="1" ht="14.25" customHeight="1">
      <c r="A195" s="287" t="s">
        <v>350</v>
      </c>
      <c r="B195" s="292" t="s">
        <v>248</v>
      </c>
      <c r="C195" s="268"/>
      <c r="D195" s="252"/>
      <c r="E195" s="272"/>
      <c r="F195" s="248"/>
      <c r="G195" s="249"/>
    </row>
    <row r="196" spans="1:7" s="250" customFormat="1" ht="14.25" customHeight="1">
      <c r="A196" s="282"/>
      <c r="B196" s="254"/>
      <c r="C196" s="267"/>
      <c r="D196" s="252"/>
      <c r="E196" s="272"/>
      <c r="F196" s="248"/>
      <c r="G196" s="249"/>
    </row>
    <row r="197" spans="1:7" s="258" customFormat="1" ht="14.25" customHeight="1">
      <c r="A197" s="287" t="s">
        <v>351</v>
      </c>
      <c r="B197" s="290" t="s">
        <v>362</v>
      </c>
      <c r="C197" s="268" t="s">
        <v>118</v>
      </c>
      <c r="D197" s="252">
        <v>1</v>
      </c>
      <c r="E197" s="293"/>
      <c r="F197" s="248"/>
      <c r="G197" s="249">
        <f>SUM(F197+E197)*D197</f>
        <v>0</v>
      </c>
    </row>
    <row r="198" spans="1:7" s="258" customFormat="1" ht="14.25" customHeight="1">
      <c r="A198" s="287"/>
      <c r="B198" s="290"/>
      <c r="C198" s="268"/>
      <c r="D198" s="252"/>
      <c r="E198" s="293"/>
      <c r="F198" s="248"/>
      <c r="G198" s="249"/>
    </row>
    <row r="199" spans="1:7" ht="13.5" thickBot="1">
      <c r="A199" s="289"/>
      <c r="B199" s="266"/>
      <c r="C199" s="262"/>
      <c r="D199" s="305"/>
      <c r="E199" s="306"/>
      <c r="F199" s="270"/>
      <c r="G199" s="249"/>
    </row>
    <row r="200" spans="1:7" customFormat="1" ht="15">
      <c r="A200" s="283"/>
      <c r="B200" s="176"/>
      <c r="C200" s="175"/>
      <c r="D200" s="307"/>
      <c r="E200" s="308"/>
      <c r="F200" s="309"/>
      <c r="G200" s="294"/>
    </row>
    <row r="201" spans="1:7" customFormat="1" ht="15">
      <c r="A201" s="232"/>
      <c r="B201" s="359" t="s">
        <v>237</v>
      </c>
      <c r="C201" s="360"/>
      <c r="D201" s="360"/>
      <c r="E201" s="236"/>
      <c r="F201" s="310"/>
      <c r="G201" s="295">
        <f>SUM(G6:G199)</f>
        <v>0</v>
      </c>
    </row>
    <row r="202" spans="1:7" customFormat="1" ht="15.75" thickBot="1">
      <c r="A202" s="284"/>
      <c r="B202" s="358"/>
      <c r="C202" s="358"/>
      <c r="D202" s="358"/>
      <c r="E202" s="358"/>
      <c r="F202" s="358"/>
      <c r="G202" s="296"/>
    </row>
    <row r="203" spans="1:7" s="212" customFormat="1">
      <c r="A203" s="166"/>
      <c r="B203" s="166"/>
      <c r="C203" s="166"/>
      <c r="D203" s="311"/>
      <c r="E203" s="162"/>
      <c r="F203" s="162"/>
      <c r="G203" s="162"/>
    </row>
    <row r="204" spans="1:7" s="212" customFormat="1">
      <c r="A204" s="166"/>
      <c r="B204" s="166"/>
      <c r="C204" s="166"/>
      <c r="D204" s="311"/>
      <c r="E204" s="162"/>
      <c r="F204" s="162"/>
      <c r="G204" s="162"/>
    </row>
    <row r="205" spans="1:7" s="212" customFormat="1">
      <c r="A205" s="166"/>
      <c r="B205" s="166"/>
      <c r="C205" s="166"/>
      <c r="D205" s="311"/>
      <c r="E205" s="162"/>
      <c r="F205" s="162"/>
      <c r="G205" s="162"/>
    </row>
    <row r="206" spans="1:7" s="212" customFormat="1">
      <c r="A206" s="166"/>
      <c r="B206" s="166"/>
      <c r="C206" s="166"/>
      <c r="D206" s="311"/>
      <c r="E206" s="162"/>
      <c r="F206" s="162"/>
      <c r="G206" s="162"/>
    </row>
  </sheetData>
  <mergeCells count="2">
    <mergeCell ref="B201:D201"/>
    <mergeCell ref="B202:F202"/>
  </mergeCells>
  <pageMargins left="0.70866141732283472" right="0.70866141732283472" top="0.74803149606299213" bottom="0.74803149606299213" header="0.31496062992125984" footer="0.31496062992125984"/>
  <pageSetup paperSize="9" scale="83" orientation="portrait" r:id="rId1"/>
  <headerFooter>
    <oddFooter>&amp;R&amp;P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Covering Letter</vt:lpstr>
      <vt:lpstr>App. Form</vt:lpstr>
      <vt:lpstr>Detailed Plan</vt:lpstr>
      <vt:lpstr>Cashflow</vt:lpstr>
      <vt:lpstr>Front Page</vt:lpstr>
      <vt:lpstr>Notes</vt:lpstr>
      <vt:lpstr>1 - Preliminary and General </vt:lpstr>
      <vt:lpstr>2 - Provisional Sums</vt:lpstr>
      <vt:lpstr>3 - Back-up Power Installation</vt:lpstr>
      <vt:lpstr>Summary</vt:lpstr>
      <vt:lpstr>'1 - Preliminary and General '!Print_Area</vt:lpstr>
      <vt:lpstr>'3 - Back-up Power Installation'!Print_Area</vt:lpstr>
      <vt:lpstr>'App. Form'!Print_Area</vt:lpstr>
      <vt:lpstr>'Covering Letter'!Print_Area</vt:lpstr>
      <vt:lpstr>'Detailed Plan'!Print_Area</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Yash</dc:creator>
  <cp:lastModifiedBy>Prince Hlongwane</cp:lastModifiedBy>
  <cp:lastPrinted>2020-08-18T14:31:15Z</cp:lastPrinted>
  <dcterms:created xsi:type="dcterms:W3CDTF">2014-09-18T09:02:45Z</dcterms:created>
  <dcterms:modified xsi:type="dcterms:W3CDTF">2024-03-05T13:36:02Z</dcterms:modified>
</cp:coreProperties>
</file>