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nomjans\Desktop\Projects\School Projects\Enoch Sontonga\Contract Docs\"/>
    </mc:Choice>
  </mc:AlternateContent>
  <xr:revisionPtr revIDLastSave="0" documentId="13_ncr:1_{6768162A-58E0-4C41-A47E-7337C7F102C7}" xr6:coauthVersionLast="47" xr6:coauthVersionMax="47" xr10:uidLastSave="{00000000-0000-0000-0000-000000000000}"/>
  <bookViews>
    <workbookView xWindow="28680" yWindow="-120" windowWidth="29040" windowHeight="15720" activeTab="4" xr2:uid="{BE087FB9-28EC-461B-9376-DB76D99CC4F6}"/>
  </bookViews>
  <sheets>
    <sheet name="Cover Page" sheetId="13" r:id="rId1"/>
    <sheet name="Civil Works 1" sheetId="14" r:id="rId2"/>
    <sheet name="Steel Erection 1" sheetId="15" r:id="rId3"/>
    <sheet name="Cond-clamps-earthing 1" sheetId="16" r:id="rId4"/>
    <sheet name="Electrical" sheetId="8" r:id="rId5"/>
    <sheet name="App B1" sheetId="17" r:id="rId6"/>
  </sheets>
  <definedNames>
    <definedName name="_xlnm.Print_Area" localSheetId="5">'App B1'!$A$1:$G$26</definedName>
    <definedName name="_xlnm.Print_Area" localSheetId="0">'Cover Page'!$A$1:$H$51</definedName>
    <definedName name="_xlnm.Print_Area" localSheetId="4">Electrical!$A$1:$K$99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47" i="8" l="1"/>
  <c r="G47" i="8"/>
  <c r="K47" i="8" s="1"/>
  <c r="J96" i="8"/>
  <c r="K96" i="8" s="1"/>
  <c r="G46" i="8"/>
  <c r="J46" i="8"/>
  <c r="G75" i="8"/>
  <c r="J75" i="8"/>
  <c r="G32" i="8"/>
  <c r="J32" i="8"/>
  <c r="J56" i="8"/>
  <c r="G56" i="8"/>
  <c r="G22" i="8"/>
  <c r="J22" i="8"/>
  <c r="G23" i="8"/>
  <c r="J23" i="8"/>
  <c r="K23" i="8" s="1"/>
  <c r="G24" i="8"/>
  <c r="J24" i="8"/>
  <c r="G25" i="8"/>
  <c r="J25" i="8"/>
  <c r="K25" i="8" s="1"/>
  <c r="G26" i="8"/>
  <c r="J26" i="8"/>
  <c r="G27" i="8"/>
  <c r="J27" i="8"/>
  <c r="K27" i="8" s="1"/>
  <c r="G28" i="8"/>
  <c r="J28" i="8"/>
  <c r="G29" i="8"/>
  <c r="J29" i="8"/>
  <c r="G30" i="8"/>
  <c r="J30" i="8"/>
  <c r="G31" i="8"/>
  <c r="J31" i="8"/>
  <c r="K31" i="8" s="1"/>
  <c r="G33" i="13"/>
  <c r="G32" i="13"/>
  <c r="G35" i="13"/>
  <c r="J58" i="8"/>
  <c r="G58" i="8"/>
  <c r="J19" i="8"/>
  <c r="I11" i="15"/>
  <c r="I13" i="15"/>
  <c r="I15" i="15"/>
  <c r="I17" i="15"/>
  <c r="I19" i="15"/>
  <c r="I21" i="15"/>
  <c r="I9" i="15"/>
  <c r="I9" i="16"/>
  <c r="I10" i="16"/>
  <c r="I11" i="16"/>
  <c r="I12" i="16"/>
  <c r="I13" i="16"/>
  <c r="I14" i="16"/>
  <c r="I15" i="16"/>
  <c r="I16" i="16"/>
  <c r="I17" i="16"/>
  <c r="I18" i="16"/>
  <c r="I19" i="16"/>
  <c r="I8" i="16"/>
  <c r="I17" i="14"/>
  <c r="K46" i="8" l="1"/>
  <c r="K28" i="8"/>
  <c r="K75" i="8"/>
  <c r="K32" i="8"/>
  <c r="K26" i="8"/>
  <c r="K24" i="8"/>
  <c r="K30" i="8"/>
  <c r="K22" i="8"/>
  <c r="K29" i="8"/>
  <c r="K56" i="8"/>
  <c r="K58" i="8"/>
  <c r="I28" i="16" l="1"/>
  <c r="F10" i="13" s="1"/>
  <c r="G38" i="13"/>
  <c r="G39" i="13"/>
  <c r="G40" i="13"/>
  <c r="G41" i="13"/>
  <c r="G42" i="13"/>
  <c r="G43" i="13"/>
  <c r="G44" i="13"/>
  <c r="G45" i="13"/>
  <c r="G46" i="13"/>
  <c r="G47" i="13"/>
  <c r="G37" i="13"/>
  <c r="G28" i="13"/>
  <c r="G27" i="13"/>
  <c r="G26" i="13"/>
  <c r="G25" i="13"/>
  <c r="G24" i="13"/>
  <c r="G23" i="13"/>
  <c r="G21" i="13"/>
  <c r="G49" i="13" l="1"/>
  <c r="F7" i="13" s="1"/>
  <c r="G83" i="8"/>
  <c r="G19" i="8" l="1"/>
  <c r="K19" i="8" s="1"/>
  <c r="J18" i="8"/>
  <c r="I25" i="14" l="1"/>
  <c r="I23" i="14"/>
  <c r="I19" i="14"/>
  <c r="I15" i="14"/>
  <c r="I11" i="14"/>
  <c r="I9" i="14"/>
  <c r="I13" i="14"/>
  <c r="I29" i="14" s="1"/>
  <c r="F8" i="13" s="1"/>
  <c r="I33" i="15"/>
  <c r="F9" i="13" s="1"/>
  <c r="F17" i="15"/>
  <c r="F13" i="15"/>
  <c r="F11" i="15"/>
  <c r="G29" i="13"/>
  <c r="F6" i="13" s="1"/>
  <c r="J86" i="8" l="1"/>
  <c r="G86" i="8"/>
  <c r="J85" i="8"/>
  <c r="J84" i="8"/>
  <c r="J82" i="8"/>
  <c r="G82" i="8"/>
  <c r="K86" i="8" l="1"/>
  <c r="K82" i="8"/>
  <c r="G84" i="8"/>
  <c r="K84" i="8" s="1"/>
  <c r="G85" i="8"/>
  <c r="K85" i="8" s="1"/>
  <c r="J94" i="8" l="1"/>
  <c r="K94" i="8" s="1"/>
  <c r="J95" i="8"/>
  <c r="K95" i="8" s="1"/>
  <c r="J68" i="8"/>
  <c r="J64" i="8"/>
  <c r="J65" i="8"/>
  <c r="J66" i="8"/>
  <c r="J67" i="8"/>
  <c r="G37" i="8"/>
  <c r="J37" i="8"/>
  <c r="G38" i="8"/>
  <c r="J38" i="8"/>
  <c r="G39" i="8"/>
  <c r="J39" i="8"/>
  <c r="G40" i="8"/>
  <c r="J40" i="8"/>
  <c r="G41" i="8"/>
  <c r="J41" i="8"/>
  <c r="G45" i="8"/>
  <c r="J45" i="8"/>
  <c r="K38" i="8" l="1"/>
  <c r="K40" i="8"/>
  <c r="K41" i="8"/>
  <c r="K39" i="8"/>
  <c r="K45" i="8"/>
  <c r="K37" i="8"/>
  <c r="J80" i="8" l="1"/>
  <c r="G80" i="8"/>
  <c r="J78" i="8"/>
  <c r="G78" i="8"/>
  <c r="J74" i="8"/>
  <c r="G74" i="8"/>
  <c r="J73" i="8"/>
  <c r="G73" i="8"/>
  <c r="J72" i="8"/>
  <c r="G72" i="8"/>
  <c r="J71" i="8"/>
  <c r="G71" i="8"/>
  <c r="J70" i="8"/>
  <c r="G70" i="8"/>
  <c r="J34" i="8"/>
  <c r="G34" i="8"/>
  <c r="J42" i="8"/>
  <c r="G42" i="8"/>
  <c r="K70" i="8" l="1"/>
  <c r="K71" i="8"/>
  <c r="K72" i="8"/>
  <c r="K74" i="8"/>
  <c r="K80" i="8"/>
  <c r="K78" i="8"/>
  <c r="K73" i="8"/>
  <c r="K34" i="8"/>
  <c r="K42" i="8"/>
  <c r="G66" i="8" l="1"/>
  <c r="K66" i="8" s="1"/>
  <c r="G68" i="8" l="1"/>
  <c r="K68" i="8" s="1"/>
  <c r="G67" i="8"/>
  <c r="K67" i="8" s="1"/>
  <c r="G65" i="8"/>
  <c r="K65" i="8" s="1"/>
  <c r="G64" i="8"/>
  <c r="K64" i="8" s="1"/>
  <c r="G18" i="8"/>
  <c r="H13" i="8"/>
  <c r="K18" i="8" l="1"/>
  <c r="J90" i="8"/>
  <c r="J91" i="8" s="1"/>
  <c r="G90" i="8"/>
  <c r="G91" i="8" s="1"/>
  <c r="J35" i="8"/>
  <c r="J36" i="8"/>
  <c r="J43" i="8"/>
  <c r="J44" i="8"/>
  <c r="J49" i="8"/>
  <c r="J50" i="8"/>
  <c r="J51" i="8"/>
  <c r="J52" i="8"/>
  <c r="J53" i="8"/>
  <c r="J54" i="8"/>
  <c r="J55" i="8"/>
  <c r="J60" i="8"/>
  <c r="J61" i="8"/>
  <c r="J62" i="8"/>
  <c r="J63" i="8"/>
  <c r="J76" i="8"/>
  <c r="G35" i="8"/>
  <c r="G36" i="8"/>
  <c r="G43" i="8"/>
  <c r="G44" i="8"/>
  <c r="G49" i="8"/>
  <c r="G50" i="8"/>
  <c r="G51" i="8"/>
  <c r="G52" i="8"/>
  <c r="G53" i="8"/>
  <c r="G54" i="8"/>
  <c r="G55" i="8"/>
  <c r="G60" i="8"/>
  <c r="G61" i="8"/>
  <c r="G62" i="8"/>
  <c r="G63" i="8"/>
  <c r="G76" i="8"/>
  <c r="J93" i="8"/>
  <c r="J14" i="8"/>
  <c r="J13" i="8"/>
  <c r="K91" i="8" l="1"/>
  <c r="G88" i="8"/>
  <c r="G99" i="8" s="1"/>
  <c r="J88" i="8"/>
  <c r="K93" i="8"/>
  <c r="J97" i="8"/>
  <c r="K90" i="8"/>
  <c r="K13" i="8"/>
  <c r="J15" i="8"/>
  <c r="K43" i="8"/>
  <c r="K44" i="8"/>
  <c r="K49" i="8"/>
  <c r="K50" i="8"/>
  <c r="K51" i="8"/>
  <c r="K52" i="8"/>
  <c r="K53" i="8"/>
  <c r="K54" i="8"/>
  <c r="K55" i="8"/>
  <c r="K60" i="8"/>
  <c r="K61" i="8"/>
  <c r="K62" i="8"/>
  <c r="K63" i="8"/>
  <c r="K76" i="8"/>
  <c r="K35" i="8"/>
  <c r="K36" i="8"/>
  <c r="K14" i="8"/>
  <c r="K88" i="8" l="1"/>
  <c r="K97" i="8"/>
  <c r="J99" i="8"/>
  <c r="K99" i="8" s="1"/>
  <c r="F11" i="13" s="1"/>
  <c r="F13" i="13" s="1"/>
  <c r="F14" i="13" s="1"/>
  <c r="F15" i="13" s="1"/>
  <c r="K15" i="8"/>
</calcChain>
</file>

<file path=xl/sharedStrings.xml><?xml version="1.0" encoding="utf-8"?>
<sst xmlns="http://schemas.openxmlformats.org/spreadsheetml/2006/main" count="523" uniqueCount="387">
  <si>
    <t>Site Assessment</t>
  </si>
  <si>
    <t>Functional tests, safety checks, inverter commissioning, Certificate of Compliance (CoC) by a registered electrician per SANS 10142-1 / SANS 10142-1-2. (SAPVIA PV GreenCard compliance or equivalent.</t>
  </si>
  <si>
    <t>System Parameter</t>
  </si>
  <si>
    <t>Minimum PV (Wp)</t>
  </si>
  <si>
    <t>Minimum BESS (kWh)</t>
  </si>
  <si>
    <t>System Detailed Engineering &amp; Design</t>
  </si>
  <si>
    <t xml:space="preserve">Electrical single-line diagrams, string design, mounting layout, earthing, switchgear design, protection. Comply with NRS / SANS standards. </t>
  </si>
  <si>
    <t>Sum</t>
  </si>
  <si>
    <t>Each</t>
  </si>
  <si>
    <t>A</t>
  </si>
  <si>
    <t>B</t>
  </si>
  <si>
    <t>1000VDC, 40kA, 2P</t>
  </si>
  <si>
    <t>m</t>
  </si>
  <si>
    <t>bag</t>
  </si>
  <si>
    <t>AC ELECTRICAL &amp; DISTRIBUTION</t>
  </si>
  <si>
    <t>DC String Combiner Boxes</t>
  </si>
  <si>
    <t>String Fuses</t>
  </si>
  <si>
    <t>Surge Protection (DC SPD Type II)</t>
  </si>
  <si>
    <t>CHANGEOVER SWITCHES</t>
  </si>
  <si>
    <t>METERING &amp; MONITIORING</t>
  </si>
  <si>
    <t>CT Clamps</t>
  </si>
  <si>
    <t>BOS (BALANCE OF SYSTEM)</t>
  </si>
  <si>
    <t>PV Solar Modules</t>
  </si>
  <si>
    <t xml:space="preserve">DISTRIBUTION </t>
  </si>
  <si>
    <t>DESCRIPTION</t>
  </si>
  <si>
    <t>SUPPLY TOTAL</t>
  </si>
  <si>
    <t>LABOUR TOTAL</t>
  </si>
  <si>
    <t>C</t>
  </si>
  <si>
    <t>D</t>
  </si>
  <si>
    <t>E</t>
  </si>
  <si>
    <t>MISCELLANEOUS</t>
  </si>
  <si>
    <t xml:space="preserve">SMART TECHNOLOGY BOQ including Rates </t>
  </si>
  <si>
    <t>UNIT</t>
  </si>
  <si>
    <t>RATE</t>
  </si>
  <si>
    <t>BILL OF ACTIVITIES</t>
  </si>
  <si>
    <t>SUPPLY QTY</t>
  </si>
  <si>
    <t>SUPPLY RATE</t>
  </si>
  <si>
    <t>LABOUR RATE</t>
  </si>
  <si>
    <t xml:space="preserve">GRAND TOTAL </t>
  </si>
  <si>
    <t xml:space="preserve">ITEM </t>
  </si>
  <si>
    <t>LABOUR QTY</t>
  </si>
  <si>
    <t>SUB-TOTAL B</t>
  </si>
  <si>
    <t xml:space="preserve">CONSTRUCTION </t>
  </si>
  <si>
    <t>MOUNTING SYSTEM</t>
  </si>
  <si>
    <t>Modules</t>
  </si>
  <si>
    <t>SUB-TOTAL C</t>
  </si>
  <si>
    <t>SUB-TOTAL D</t>
  </si>
  <si>
    <t xml:space="preserve">PRE-CONSTRUCTION </t>
  </si>
  <si>
    <t xml:space="preserve">POST CONSTRUCTION </t>
  </si>
  <si>
    <t xml:space="preserve">Allow for the following end items to be applied as per relevant Eskom instructions/bulletins/procedures and standards where not already allowed for in structure package. </t>
  </si>
  <si>
    <t>SUB-TOTAL E</t>
  </si>
  <si>
    <t>Shade-tolerant sites: consider DC optimisers or microinverters. Priced as option / provisional sum.</t>
  </si>
  <si>
    <t>PV DC ELECTRICAL &amp; DISTRIBUTION</t>
  </si>
  <si>
    <t>Cable Glands IP65 rated</t>
  </si>
  <si>
    <t>Metric thread, per cable OD.</t>
  </si>
  <si>
    <t>Bi-directional Smart Meter (MID Class B, 3-phase)</t>
  </si>
  <si>
    <t>100 A, DIN rail, RS485 Modbus; required for SSEG/NRS 097-2-1 compliance.</t>
  </si>
  <si>
    <t>Power Quality Analyser (RS485 / MID Class)</t>
  </si>
  <si>
    <t>3-phase harmonics, THD, PF, voltage sag/swell; EN 50160 logging.</t>
  </si>
  <si>
    <t>Matching CTs sized to main incomer current.</t>
  </si>
  <si>
    <t>Monitoring Gateway / Edge Controller</t>
  </si>
  <si>
    <t>Modbus → MQTT / cloud; local data logger with minimum 30-day buffer.</t>
  </si>
  <si>
    <t>For sites without fixed broadband; SIM-slot; outdoor IP65 antenna.</t>
  </si>
  <si>
    <t>Monthly data plan for inverter / gateway monitoring.</t>
  </si>
  <si>
    <t xml:space="preserve">RS485 LTE Modem </t>
  </si>
  <si>
    <t>The PUSR LTE modem DR154 is an ultra-small size industrial cellular modem designed for seamless data transmission between RS485 devices and the 4G network. It supports multiple protocols such as TCP, UDP, HTTP, and MQTT, and includes features like heartbeat and registration packets for reliable connectivity. The modem is compact, making it suitable for space-constrained setups, and it supports Modbus TCP/RTU conversion, allowing integration with traditional serial devices.</t>
  </si>
  <si>
    <t>month</t>
  </si>
  <si>
    <t>Safety &amp; Identification Labels</t>
  </si>
  <si>
    <t>Copper Earth Bars</t>
  </si>
  <si>
    <t>25×3 mm, 12-way, with green/yellow shroud.</t>
  </si>
  <si>
    <t>DC SPD 1000 VDC 40 kA 2P</t>
  </si>
  <si>
    <t>Fire-rated sealing at all cable penetrations through fire-compartment walls/floors.</t>
  </si>
  <si>
    <t>Fire Extinguisher 9 L AVD Lithex (Lithium fire rated)</t>
  </si>
  <si>
    <t>ENERGY STORAGE SYSTEM ESS PACKAGES</t>
  </si>
  <si>
    <t>Warranty Management Schedule (NEW)</t>
  </si>
  <si>
    <t>12-month defects liability schedule; contact list for equipment warranties (panels 25 yr, inverter 5 yr min, battery 10 yr min).</t>
  </si>
  <si>
    <t>Post-commissioning yield vs design comparison; power quality compliance report.</t>
  </si>
  <si>
    <t xml:space="preserve">FIRE SAFETY &amp; EMERGENCY </t>
  </si>
  <si>
    <t>Main DB Upgrade / New DB</t>
  </si>
  <si>
    <t>Performance Monitoring Report (3-month for a period of 12 months) (NEW)</t>
  </si>
  <si>
    <t>Testing, Commissioning , COC, O&amp;M Manual &amp; Handover Pack (NEW)</t>
  </si>
  <si>
    <t>Initial site visit:Contractor to evaluate existing infrastructure and do all  safety assessment.  Contractor to do circuit analysis of existing electrical circuits per existing DBs.</t>
  </si>
  <si>
    <t>Roof-mounted racking, rails, brackets, supports; structural components for
 mounting.</t>
  </si>
  <si>
    <t>Mono-PERC / TOPCon, 640Wp, Tier-1 manufacturer, IEC 61215 &amp; IEC 61730 certified, PAN file available. (Including MC4 compatible male/female connectors, warning &amp; identification labels, earthing lugs, etc)</t>
  </si>
  <si>
    <t>Mono-PERC / TOPCon, 640 Wp, Tier-1 manufacturer, IEC 61215 &amp; IEC 61730 certified, PAN file available</t>
  </si>
  <si>
    <t>Automatic Transfer Switch - Provision for PV - Utility interchangeability</t>
  </si>
  <si>
    <t>20A Single Pole C-Curve MCB, 230/400VAC, 6kA breaking capacity</t>
  </si>
  <si>
    <t>XLPE Cable, armoured</t>
  </si>
  <si>
    <t xml:space="preserve">PV DC Cable </t>
  </si>
  <si>
    <t>DC Isolator</t>
  </si>
  <si>
    <t>600 VDC, 20 kA, Type II  2P,  installed in a combiner box.</t>
  </si>
  <si>
    <t>Cloud dashboard (e.g., Solar-Log, GoodWe SEMS, Solarman, SolisCloud, DeyeCloud, Sunsynk Connect, or open-source HA). 12-month initial subscription.</t>
  </si>
  <si>
    <t>Smart Energy Meter (RS485)</t>
  </si>
  <si>
    <t>to measure grid import and export, site consumption, battery management. Model recommended by inverter manufacturer</t>
  </si>
  <si>
    <t>Module-Level Power Electronics / Optimisers</t>
  </si>
  <si>
    <t>Inclusive of roof mount rails, hook/brackets, clamps, splices, T-bolt&amp;nuts, cable clips, lugs, EPDM flashing kit, etc. Equipement for 32 Modules mounted on IBR square profile building roofs</t>
  </si>
  <si>
    <t xml:space="preserve">Two row, 30-WAY Distribution Board with DIN rails, IP31 minimum; earth bar, neutral bar. </t>
  </si>
  <si>
    <t xml:space="preserve">Switch Disconnector </t>
  </si>
  <si>
    <t xml:space="preserve">Moulded Case Circuit Breaker(MCCB) </t>
  </si>
  <si>
    <r>
      <t xml:space="preserve">Moulded Case Circuit Breaker (MCCB): 40A, 4-Pole, 10kA, 400VAC, Thermal-Magnetic Adjustable Trip Unit, terminal shrouds, phase barriers, mounting accessories, </t>
    </r>
    <r>
      <rPr>
        <sz val="11"/>
        <rFont val="Arial"/>
        <family val="2"/>
      </rPr>
      <t>and lockable OFF position.</t>
    </r>
  </si>
  <si>
    <t>3-Phase, 4P, 32A S-Type (Selective/Time Delayed), 100mA rated residual operating current that conforms with SANS 10142-1</t>
  </si>
  <si>
    <t>32A Residual Current Device (RCD)</t>
  </si>
  <si>
    <t>Surge Protection (AC SPD Type II)</t>
  </si>
  <si>
    <t xml:space="preserve">400VAC, 20kA,4P, Type II </t>
  </si>
  <si>
    <t>32A 3-Pole C-Curve MCB, 400VAC, 10kA breaking capacity</t>
  </si>
  <si>
    <t>60A  4P, 3-Phase AC Manual Switch Disconnector with a locakable OFF position, Lock-Out Tag-Out (LOTO) capable. (Acting as Dead Grid Safety Lock equivalent) kiosk. (SANS/IEC 60947-3)</t>
  </si>
  <si>
    <t>32A MCB</t>
  </si>
  <si>
    <t>20A MCB</t>
  </si>
  <si>
    <t>40A MCB</t>
  </si>
  <si>
    <t>40A 3-Pole C-Curve MCB, 400VAC, 20kA breaking capacity</t>
  </si>
  <si>
    <t>40A, 1000VDC Isolator</t>
  </si>
  <si>
    <t>40A Automatic Changeover Switch (ATS)</t>
  </si>
  <si>
    <t>Two door Grid/PV Distribution Kiosk</t>
  </si>
  <si>
    <t>AC Isolator 100A</t>
  </si>
  <si>
    <t>400–415 V AC, 4 Pole (3 Phase + Neutral)</t>
  </si>
  <si>
    <t>Class F/D lithium-rated</t>
  </si>
  <si>
    <t>41kWh</t>
  </si>
  <si>
    <t>gPV 20 A,20kA, 2-Pole, 1000VDC fuses</t>
  </si>
  <si>
    <t>AC Cable, 3-core, 6 mm²</t>
  </si>
  <si>
    <t>AC Cable,3-core, 10 mm²</t>
  </si>
  <si>
    <t>20kW-41kWh ESS Supply &amp; Install</t>
  </si>
  <si>
    <t xml:space="preserve">Conduit Sealing Compound / Fire-Stop Putty </t>
  </si>
  <si>
    <t xml:space="preserve">Cellular Data SIM Subscription </t>
  </si>
  <si>
    <t xml:space="preserve">4G Router with External Antenna </t>
  </si>
  <si>
    <t xml:space="preserve">Remote Monitoring Platform Subscription </t>
  </si>
  <si>
    <t>Houses the protection, isolation, metering, and control equipment between the PV array, inverter(s), and the grid or building electrical system including cable glands. Dimensions 1800 × 1200 × 600 mm.</t>
  </si>
  <si>
    <t xml:space="preserve">6 mm² red and black PV cable </t>
  </si>
  <si>
    <t>Outdoor DC String Combiner Box. Able to accommodate 4 fuse holders, 2 SPDs, and 2 DC isolators</t>
  </si>
  <si>
    <t>UV Resistant Cable Conduit</t>
  </si>
  <si>
    <t xml:space="preserve">UV resistant cable conduit to cater for four overhead 6mm^2 DC cables </t>
  </si>
  <si>
    <t>Complete Installation: Inverter(20kW), batteries(10.24kWh*4=41kWh), HVAC (12000BTU), All necessary Protection, Cable glands/accessories etc.</t>
  </si>
  <si>
    <t xml:space="preserve"> AC Cable , 25 mm² </t>
  </si>
  <si>
    <t>25 mm² armoured 4-core Aluminium cable</t>
  </si>
  <si>
    <t>TRENCHING</t>
  </si>
  <si>
    <t>Cable Trenching (DC/AC cables)</t>
  </si>
  <si>
    <t>~150 m; includes excavation, backfill, warning tape, reinstatement.</t>
  </si>
  <si>
    <t>m3</t>
  </si>
  <si>
    <t>CableLaying</t>
  </si>
  <si>
    <t>Including cable markers</t>
  </si>
  <si>
    <t>Cable Backfill Materials</t>
  </si>
  <si>
    <t>Screened sand, red warning tape, marker tape.</t>
  </si>
  <si>
    <t>Cable Sleeves / Ducts Through Plinth</t>
  </si>
  <si>
    <t>HDPE sleeve per cable entry.</t>
  </si>
  <si>
    <t>For cable route penetrations through walls or slabs.</t>
  </si>
  <si>
    <t xml:space="preserve">Concrete Cutting / Core Drilling </t>
  </si>
  <si>
    <t>Bill of Quantities: Estimated Schools Costing- Primary Plant and Civil</t>
  </si>
  <si>
    <t>Site Activities</t>
  </si>
  <si>
    <t>Fixed Charged Items</t>
  </si>
  <si>
    <t>Time Related items (Will be paid as % of work done to date)</t>
  </si>
  <si>
    <t>C1</t>
  </si>
  <si>
    <t>Civil Works</t>
  </si>
  <si>
    <t>C2</t>
  </si>
  <si>
    <t>Steelwork  Erection</t>
  </si>
  <si>
    <t>C3</t>
  </si>
  <si>
    <t>Clamps and Earthing</t>
  </si>
  <si>
    <t>Sub Total</t>
  </si>
  <si>
    <t>15% Vat</t>
  </si>
  <si>
    <t>Total</t>
  </si>
  <si>
    <t>CODE</t>
  </si>
  <si>
    <t>STANDARD ACTIVITY</t>
  </si>
  <si>
    <t>QTY</t>
  </si>
  <si>
    <t>TENDER PRICE</t>
  </si>
  <si>
    <t>FIXED CHARGE ITEMS</t>
  </si>
  <si>
    <t>A.1</t>
  </si>
  <si>
    <t>Contractual requirements i.e., insurance’s, statutory contributions, etc.</t>
  </si>
  <si>
    <t>sum</t>
  </si>
  <si>
    <t>A.2</t>
  </si>
  <si>
    <t xml:space="preserve">Site Establishment - including, offices, telephone and fax, lighting, fencing, toilet facilities, water, etc. </t>
  </si>
  <si>
    <t>A.2.1</t>
  </si>
  <si>
    <t>Office complete as per works information</t>
  </si>
  <si>
    <t>A.2.2</t>
  </si>
  <si>
    <t>Staff Accommodation</t>
  </si>
  <si>
    <t>A.2.3</t>
  </si>
  <si>
    <t>Stores</t>
  </si>
  <si>
    <t>A.2.4</t>
  </si>
  <si>
    <t>Water, Sanitation and Electricity</t>
  </si>
  <si>
    <t>A.2.5</t>
  </si>
  <si>
    <t>Communication</t>
  </si>
  <si>
    <t>A.3</t>
  </si>
  <si>
    <t xml:space="preserve">Removal of site establishment on completion of the contract </t>
  </si>
  <si>
    <t>Sub Total 'A'</t>
  </si>
  <si>
    <t>TIME RELATED ITEMS</t>
  </si>
  <si>
    <t>B.1</t>
  </si>
  <si>
    <t>Outages</t>
  </si>
  <si>
    <t xml:space="preserve">Contractors must allow for outages being done on weekends. </t>
  </si>
  <si>
    <t>each</t>
  </si>
  <si>
    <t>B.1.1</t>
  </si>
  <si>
    <t>Provide a detailed breakdown of outage scope complete with time allocation to be handed to the Project Co-ordinator at the outage planning meeting prior to the outage - [minimum of 48 hours]</t>
  </si>
  <si>
    <t>B.2</t>
  </si>
  <si>
    <t>Programme and Planning</t>
  </si>
  <si>
    <t>B.2.1</t>
  </si>
  <si>
    <t xml:space="preserve">Contractors must allow for the preparation of a detailed programme reflecting the outage dates. </t>
  </si>
  <si>
    <t>B.3</t>
  </si>
  <si>
    <t>Site Establishment</t>
  </si>
  <si>
    <t>B.3.1</t>
  </si>
  <si>
    <t>weeks</t>
  </si>
  <si>
    <t>B.3.2</t>
  </si>
  <si>
    <t>B.3.3</t>
  </si>
  <si>
    <t>B.3.4</t>
  </si>
  <si>
    <t>B.3.5</t>
  </si>
  <si>
    <t>B.4</t>
  </si>
  <si>
    <t xml:space="preserve">Supervision </t>
  </si>
  <si>
    <t>B.5</t>
  </si>
  <si>
    <t>Site Security as per works information</t>
  </si>
  <si>
    <t>B.6</t>
  </si>
  <si>
    <t xml:space="preserve">Plant and Equipment </t>
  </si>
  <si>
    <t>B.7</t>
  </si>
  <si>
    <t>Cost for Health and Safety measures</t>
  </si>
  <si>
    <t>B.8</t>
  </si>
  <si>
    <t>Transport to site and back for Staff (Local)</t>
  </si>
  <si>
    <t>B.9</t>
  </si>
  <si>
    <t>Other time related charges (specify hereunder):</t>
  </si>
  <si>
    <t>B.10</t>
  </si>
  <si>
    <t>Sub Total 'B'</t>
  </si>
  <si>
    <t>TOTAL CARRIED FORWARD TO SUMMARY PAGE 'B'</t>
  </si>
  <si>
    <t>ENOCH SONTONGA SENIOR SS CIVIL &amp; PRIMARY PLANT BOQ</t>
  </si>
  <si>
    <t>Item No.</t>
  </si>
  <si>
    <t>Ref. DRG. No. Proj. Spec.</t>
  </si>
  <si>
    <t>Description of the item</t>
  </si>
  <si>
    <t>Unit</t>
  </si>
  <si>
    <t>Quantity</t>
  </si>
  <si>
    <t>Material Rate</t>
  </si>
  <si>
    <t>Labour Rate</t>
  </si>
  <si>
    <t>Total Price</t>
  </si>
  <si>
    <t>Rands</t>
  </si>
  <si>
    <t>1.1</t>
  </si>
  <si>
    <t>Extra over all excavations:</t>
  </si>
  <si>
    <t>1.1.1</t>
  </si>
  <si>
    <t>Intermediate material (Provisional amount).</t>
  </si>
  <si>
    <t>m³</t>
  </si>
  <si>
    <t>1.2</t>
  </si>
  <si>
    <t>1.2.1</t>
  </si>
  <si>
    <t>Hard rock material (Provisional amount).</t>
  </si>
  <si>
    <t>1.3</t>
  </si>
  <si>
    <t>SANS 1200 C</t>
  </si>
  <si>
    <t>Site Clearance:</t>
  </si>
  <si>
    <t>1.3.1</t>
  </si>
  <si>
    <t>8.2.1</t>
  </si>
  <si>
    <t>Clear and strip site.</t>
  </si>
  <si>
    <t>m²</t>
  </si>
  <si>
    <t>1.4</t>
  </si>
  <si>
    <t>SANS 1200 D</t>
  </si>
  <si>
    <t>Excavation:</t>
  </si>
  <si>
    <t>1.4.1</t>
  </si>
  <si>
    <t>8.3.1.2</t>
  </si>
  <si>
    <t>Remove topsoil to nominal depth 150mm including loose rock, stockpile and maintain.</t>
  </si>
  <si>
    <t>1.5</t>
  </si>
  <si>
    <t>ESS Slab/Foundation:</t>
  </si>
  <si>
    <t>1.5.1</t>
  </si>
  <si>
    <t>Supply and Install (1600*1500*300)</t>
  </si>
  <si>
    <t>1.6</t>
  </si>
  <si>
    <t>D-DT- 4407 Rev 0</t>
  </si>
  <si>
    <t>Yard stone ((26-38mm)</t>
  </si>
  <si>
    <t>1.6.1</t>
  </si>
  <si>
    <t xml:space="preserve"> Sht 1A</t>
  </si>
  <si>
    <t xml:space="preserve">Supply and Install </t>
  </si>
  <si>
    <t>Project Specification</t>
  </si>
  <si>
    <t>Excess material:</t>
  </si>
  <si>
    <t>1.8.1</t>
  </si>
  <si>
    <t>Remove excess material from platform and dispose of at demacrated site at a rate of (cube/km).</t>
  </si>
  <si>
    <t>m³/km</t>
  </si>
  <si>
    <t>---</t>
  </si>
  <si>
    <t>Rate only</t>
  </si>
  <si>
    <t>1.9.1</t>
  </si>
  <si>
    <t>Remove excess material from platform and dispose of within site boundary, make good and level.</t>
  </si>
  <si>
    <t>item</t>
  </si>
  <si>
    <t>n/a</t>
  </si>
  <si>
    <t>Weed killer:</t>
  </si>
  <si>
    <t>1.10.1</t>
  </si>
  <si>
    <t>Supply and spray (Project specification).</t>
  </si>
  <si>
    <t>1.11.1</t>
  </si>
  <si>
    <t>Total C1</t>
  </si>
  <si>
    <t>Erection of Steelwork</t>
  </si>
  <si>
    <t>D-DT-5237 Rev 2</t>
  </si>
  <si>
    <t>Palisade fence swing gate (5m) : (1 x 5m = 2 x 2.4m)</t>
  </si>
  <si>
    <t>2.3.1</t>
  </si>
  <si>
    <t xml:space="preserve"> Sht 7E</t>
  </si>
  <si>
    <t>Supply Prepare and Install Palisade gate.</t>
  </si>
  <si>
    <t>no</t>
  </si>
  <si>
    <t>High Security Single sheet Mesh fence panels (3m): Cage for ESS</t>
  </si>
  <si>
    <t>2.4.1</t>
  </si>
  <si>
    <t xml:space="preserve">Supply, prepare area and install. </t>
  </si>
  <si>
    <t>High Security Single sheet Mesh fence gate: Modified panels (0.5-2m)</t>
  </si>
  <si>
    <t>2.5.1</t>
  </si>
  <si>
    <t>Supply, prepare area and install.</t>
  </si>
  <si>
    <t>High Security Single sheet Mesh fence gate: 1.5m  access gate</t>
  </si>
  <si>
    <t>2.6.1</t>
  </si>
  <si>
    <t xml:space="preserve">Fence, Gate and ESS Cage Signs/Labels </t>
  </si>
  <si>
    <t>2.7.1</t>
  </si>
  <si>
    <t>Supply and install label on each ESS cage, Fence and Gates</t>
  </si>
  <si>
    <t>ESS Sheeted Cover</t>
  </si>
  <si>
    <t>2.8.1</t>
  </si>
  <si>
    <t>Fire Safety</t>
  </si>
  <si>
    <t>2.11.1</t>
  </si>
  <si>
    <t>Fire Extinguisher- 9kg DCP</t>
  </si>
  <si>
    <t>Total C2</t>
  </si>
  <si>
    <t>Conductor, Clamps and Earthing</t>
  </si>
  <si>
    <t>Earth rod, copper-clad M16, 1.5 m, 250 µm (ACDC ER1516)</t>
  </si>
  <si>
    <t>ea</t>
  </si>
  <si>
    <t>Earth rod coupler M16 (ACDC ERA03)</t>
  </si>
  <si>
    <t>Driving tip for earth rod (ACDC ERA02)</t>
  </si>
  <si>
    <t>Driving cap for earth rod (ACDC ERA01)</t>
  </si>
  <si>
    <t>Earth inspection pit, polymer (WJ Furse PT205)</t>
  </si>
  <si>
    <t>Conductive earthing compound/backfill 25 kg (ACDC E175)</t>
  </si>
  <si>
    <t>Bare copper earth conductor 25 mm² (per metre)</t>
  </si>
  <si>
    <t>G/Y insulated earth wire 16 mm² (100 m coil)</t>
  </si>
  <si>
    <t>coil (100m)</t>
  </si>
  <si>
    <t>Main earth bar 2×12‑way (ElectroMechanica MRS3005)</t>
  </si>
  <si>
    <t>DIN earth bar 12‑way, 6×9 mm (Key Electric / ACDC class)</t>
  </si>
  <si>
    <t>Rod‑to‑cable clamps for 16 mm rod / 25‑70 mm² cable (pack of 10)</t>
  </si>
  <si>
    <t>pack (10)</t>
  </si>
  <si>
    <t xml:space="preserve">Miscellaneous </t>
  </si>
  <si>
    <t>value</t>
  </si>
  <si>
    <t>Total C3</t>
  </si>
  <si>
    <t>List all drawings applicable to the works or the asset and temporary works, indicating whether they are approved for use (ABU) or not.</t>
  </si>
  <si>
    <t>Drawing No.</t>
  </si>
  <si>
    <t>Rev</t>
  </si>
  <si>
    <t>Title</t>
  </si>
  <si>
    <t>AFU Attached</t>
  </si>
  <si>
    <t>Foundations</t>
  </si>
  <si>
    <t>D-EC-2250</t>
  </si>
  <si>
    <t>ESS SLAB</t>
  </si>
  <si>
    <t>Yes</t>
  </si>
  <si>
    <t>Fencing Manufacturing and Assembly</t>
  </si>
  <si>
    <t xml:space="preserve">D-DT-5237-7A </t>
  </si>
  <si>
    <t>Security Fence: 2,4m Steel palisade panels assembly &amp; sections</t>
  </si>
  <si>
    <t xml:space="preserve">D-DT-5237-7B </t>
  </si>
  <si>
    <t xml:space="preserve">Security Fence: 2,4m Steel palisade panels manufacturing details </t>
  </si>
  <si>
    <t xml:space="preserve">D-DT-5237-7E </t>
  </si>
  <si>
    <t>Security Fence: 2,4m Steel palisade manual gates 1m, 1.5m, 2m &amp; 2.5m assembly &amp; sections</t>
  </si>
  <si>
    <t xml:space="preserve">D-DT-5237-7F  </t>
  </si>
  <si>
    <t>Security Fence: 2,4m Steel palisade manual gates 1m, 1.5m, 2m, 2.5m manufacturing details</t>
  </si>
  <si>
    <t xml:space="preserve">Specifications </t>
  </si>
  <si>
    <t xml:space="preserve">Supply and Install (3m x 3m)IBR sheeting on Cage to cover the ESS </t>
  </si>
  <si>
    <t>C4</t>
  </si>
  <si>
    <t>Electrical</t>
  </si>
  <si>
    <t>TOTAL ELECTRICAL</t>
  </si>
  <si>
    <t>Packet</t>
  </si>
  <si>
    <t>2.1.1</t>
  </si>
  <si>
    <t>2.1.2</t>
  </si>
  <si>
    <t>End Clamps</t>
  </si>
  <si>
    <t>Rail Splices</t>
  </si>
  <si>
    <t>Rail joining connectors</t>
  </si>
  <si>
    <t>Roof mounting rails</t>
  </si>
  <si>
    <t>Roof Hooks/Brackets</t>
  </si>
  <si>
    <t>Mid Clamps</t>
  </si>
  <si>
    <t>Rail to brackets T-bolt/nuts</t>
  </si>
  <si>
    <t>One set (bolt and nut) per bracket</t>
  </si>
  <si>
    <t>Earthing bonding clips</t>
  </si>
  <si>
    <t>Bond adjacent modules together</t>
  </si>
  <si>
    <t>PV roof alunimum mounting rails</t>
  </si>
  <si>
    <t>Cable clips</t>
  </si>
  <si>
    <t>To secure module cables underneath modules</t>
  </si>
  <si>
    <t>Earth conductor</t>
  </si>
  <si>
    <t>6 mm² insulated copper earth conductor</t>
  </si>
  <si>
    <t>End Caps for rails</t>
  </si>
  <si>
    <t>Two end caps per rail</t>
  </si>
  <si>
    <t>EPDM kit</t>
  </si>
  <si>
    <t>Connect rails to roof structure</t>
  </si>
  <si>
    <t>Secure outer modules. Two at each end of the row (upper and lower rails).</t>
  </si>
  <si>
    <t>To secure modules in the middle</t>
  </si>
  <si>
    <t>Rail earthing lugs</t>
  </si>
  <si>
    <t xml:space="preserve">Connect rails to PE </t>
  </si>
  <si>
    <t xml:space="preserve">PV Roof Mounting equipment </t>
  </si>
  <si>
    <t>Set</t>
  </si>
  <si>
    <t>EPDM flashing, sealing washer/gasket, metal flashing plate/base, 
metal flashing plate/base, stainless-steel fixing screw bolts-nuts-washer, collar/seal etc.</t>
  </si>
  <si>
    <t>2.1.3</t>
  </si>
  <si>
    <t>2.1.4</t>
  </si>
  <si>
    <t>2.1.5</t>
  </si>
  <si>
    <t>2.1.6</t>
  </si>
  <si>
    <t>2.1.7</t>
  </si>
  <si>
    <t>2.1.8</t>
  </si>
  <si>
    <t>2.1.9</t>
  </si>
  <si>
    <t>2.1.10</t>
  </si>
  <si>
    <t>2.1.11</t>
  </si>
  <si>
    <t>m2</t>
  </si>
  <si>
    <t>Lot</t>
  </si>
  <si>
    <t>40A Relay/Contactor</t>
  </si>
  <si>
    <t>40A relay/contactor with 2 NO and 2NC contacts for Neutral Earth Bonding (for grid neutral isolation for islanding/off grid mode operation)</t>
  </si>
  <si>
    <t xml:space="preserve">Labels for circuit IDs, and warning signages </t>
  </si>
  <si>
    <t>Pole mount Kiosk</t>
  </si>
  <si>
    <t>Pole mounted distrbution kiosk to house 40A MCCB, Smart Energy Meter, two 40A MCBs, 40A ATS, SPD, RCD,three 32A MCBs, 5 20A MCBs.</t>
  </si>
  <si>
    <t>Quarterly Preventive Maintenance Contract (NEW)</t>
  </si>
  <si>
    <t>Cleaning, thermal scan, torque check, firmware updates, report. Price per quarter.</t>
  </si>
  <si>
    <t>quarter</t>
  </si>
  <si>
    <t xml:space="preserve">Installation of pole mounted to kiosk (IP66, 1.5mm 30c0r12 steel, Earth kiosk powder coated NB as per Eskom standard the switch disconnector in 3.2 </t>
  </si>
  <si>
    <t>X/ARM,POLE:140-159; LG 2.5M WOOD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</si>
</sst>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164" formatCode="0.0"/>
    <numFmt numFmtId="165" formatCode="&quot;Revision No.&quot;\ #,##0"/>
    <numFmt numFmtId="166" formatCode="&quot;Current Date: &quot;dd\-mmmm\-yy"/>
    <numFmt numFmtId="167" formatCode="_ &quot;R&quot;\ * #,##0.00_ ;_ &quot;R&quot;\ * \-#,##0.00_ ;_ &quot;R&quot;\ * &quot;-&quot;??_ ;_ @_ "/>
    <numFmt numFmtId="168" formatCode="_(* #,##0.00_);_(* \(#,##0.00\);_(* &quot;-&quot;??_);_(@_)"/>
    <numFmt numFmtId="169" formatCode="_-[$R-1C09]* #,##0.00_-;\-[$R-1C09]* #,##0.00_-;_-[$R-1C09]* &quot;-&quot;??_-;_-@_-"/>
  </numFmts>
  <fonts count="35" x14ac:knownFonts="1">
    <font>
      <sz val="11"/>
      <color theme="1"/>
      <name val="Aptos Narrow"/>
      <family val="2"/>
      <scheme val="minor"/>
    </font>
    <font>
      <b/>
      <sz val="10"/>
      <name val="Arial"/>
      <family val="2"/>
    </font>
    <font>
      <b/>
      <sz val="14"/>
      <color theme="1"/>
      <name val="Arial"/>
      <family val="2"/>
    </font>
    <font>
      <b/>
      <sz val="11"/>
      <color theme="1"/>
      <name val="Arial"/>
      <family val="2"/>
    </font>
    <font>
      <sz val="11"/>
      <color theme="1"/>
      <name val="Arial"/>
      <family val="2"/>
    </font>
    <font>
      <sz val="11"/>
      <color theme="1"/>
      <name val="Aptos Narrow"/>
      <family val="2"/>
      <scheme val="minor"/>
    </font>
    <font>
      <sz val="10"/>
      <color theme="1"/>
      <name val="Arial"/>
      <family val="2"/>
    </font>
    <font>
      <b/>
      <sz val="10"/>
      <color indexed="8"/>
      <name val="Arial"/>
      <family val="2"/>
    </font>
    <font>
      <sz val="10"/>
      <color indexed="8"/>
      <name val="Arial"/>
      <family val="2"/>
    </font>
    <font>
      <sz val="11"/>
      <name val="Arial"/>
      <family val="2"/>
    </font>
    <font>
      <sz val="8"/>
      <name val="Aptos Narrow"/>
      <family val="2"/>
      <scheme val="minor"/>
    </font>
    <font>
      <sz val="14"/>
      <color theme="1"/>
      <name val="Arial"/>
      <family val="2"/>
    </font>
    <font>
      <sz val="10"/>
      <name val="Arial"/>
      <family val="2"/>
    </font>
    <font>
      <b/>
      <sz val="10"/>
      <color indexed="10"/>
      <name val="Arial"/>
      <family val="2"/>
    </font>
    <font>
      <sz val="10"/>
      <color indexed="10"/>
      <name val="Arial"/>
      <family val="2"/>
    </font>
    <font>
      <b/>
      <sz val="10"/>
      <color indexed="12"/>
      <name val="Arial"/>
      <family val="2"/>
    </font>
    <font>
      <b/>
      <i/>
      <sz val="10"/>
      <color indexed="12"/>
      <name val="Arial"/>
      <family val="2"/>
    </font>
    <font>
      <b/>
      <i/>
      <sz val="10"/>
      <color indexed="10"/>
      <name val="Arial"/>
      <family val="2"/>
    </font>
    <font>
      <b/>
      <i/>
      <sz val="10"/>
      <name val="Arial"/>
      <family val="2"/>
    </font>
    <font>
      <sz val="8"/>
      <color indexed="12"/>
      <name val="Arial"/>
      <family val="2"/>
    </font>
    <font>
      <sz val="8"/>
      <name val="Arial"/>
      <family val="2"/>
    </font>
    <font>
      <b/>
      <sz val="8"/>
      <name val="Arial"/>
      <family val="2"/>
    </font>
    <font>
      <sz val="10"/>
      <color indexed="12"/>
      <name val="Arial"/>
      <family val="2"/>
    </font>
    <font>
      <sz val="11"/>
      <color rgb="FFFF0000"/>
      <name val="Arial"/>
      <family val="2"/>
    </font>
    <font>
      <b/>
      <i/>
      <sz val="14"/>
      <color indexed="10"/>
      <name val="Arial"/>
      <family val="2"/>
    </font>
    <font>
      <b/>
      <sz val="10"/>
      <color indexed="14"/>
      <name val="Arial"/>
      <family val="2"/>
    </font>
    <font>
      <sz val="10"/>
      <color indexed="14"/>
      <name val="Arial"/>
      <family val="2"/>
    </font>
    <font>
      <b/>
      <i/>
      <sz val="12"/>
      <color indexed="12"/>
      <name val="Arial"/>
      <family val="2"/>
    </font>
    <font>
      <b/>
      <sz val="8"/>
      <color rgb="FFFF0000"/>
      <name val="Arial"/>
      <family val="2"/>
    </font>
    <font>
      <sz val="8"/>
      <color theme="1"/>
      <name val="Arial"/>
      <family val="2"/>
    </font>
    <font>
      <sz val="8"/>
      <color rgb="FFFF0000"/>
      <name val="Arial"/>
      <family val="2"/>
    </font>
    <font>
      <b/>
      <sz val="8"/>
      <color indexed="12"/>
      <name val="Arial"/>
      <family val="2"/>
    </font>
    <font>
      <b/>
      <i/>
      <sz val="8"/>
      <name val="Arial"/>
      <family val="2"/>
    </font>
    <font>
      <b/>
      <i/>
      <sz val="8"/>
      <color rgb="FFFF0000"/>
      <name val="Arial"/>
      <family val="2"/>
    </font>
    <font>
      <b/>
      <sz val="16"/>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medium">
        <color indexed="64"/>
      </right>
      <top/>
      <bottom/>
      <diagonal/>
    </border>
    <border>
      <left/>
      <right/>
      <top/>
      <bottom style="thin">
        <color indexed="64"/>
      </bottom>
      <diagonal/>
    </border>
    <border>
      <left style="thin">
        <color indexed="64"/>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style="thin">
        <color indexed="64"/>
      </top>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diagonal/>
    </border>
    <border>
      <left style="hair">
        <color indexed="64"/>
      </left>
      <right style="hair">
        <color indexed="64"/>
      </right>
      <top style="hair">
        <color indexed="64"/>
      </top>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top style="hair">
        <color indexed="64"/>
      </top>
      <bottom/>
      <diagonal/>
    </border>
    <border>
      <left/>
      <right style="thin">
        <color indexed="64"/>
      </right>
      <top style="hair">
        <color indexed="64"/>
      </top>
      <bottom style="thin">
        <color indexed="64"/>
      </bottom>
      <diagonal/>
    </border>
    <border>
      <left/>
      <right/>
      <top/>
      <bottom style="hair">
        <color indexed="64"/>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style="thin">
        <color indexed="64"/>
      </right>
      <top/>
      <bottom style="hair">
        <color indexed="64"/>
      </bottom>
      <diagonal/>
    </border>
    <border>
      <left/>
      <right/>
      <top style="thin">
        <color indexed="64"/>
      </top>
      <bottom/>
      <diagonal/>
    </border>
    <border>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bottom style="thin">
        <color indexed="64"/>
      </bottom>
      <diagonal/>
    </border>
    <border>
      <left style="hair">
        <color indexed="64"/>
      </left>
      <right style="thin">
        <color indexed="64"/>
      </right>
      <top/>
      <bottom style="thin">
        <color indexed="64"/>
      </bottom>
      <diagonal/>
    </border>
  </borders>
  <cellStyleXfs count="6">
    <xf numFmtId="0" fontId="0" fillId="0" borderId="0"/>
    <xf numFmtId="44" fontId="5" fillId="0" borderId="0" applyFont="0" applyFill="0" applyBorder="0" applyAlignment="0" applyProtection="0"/>
    <xf numFmtId="0" fontId="6" fillId="0" borderId="0"/>
    <xf numFmtId="9" fontId="5" fillId="0" borderId="0" applyFont="0" applyFill="0" applyBorder="0" applyAlignment="0" applyProtection="0"/>
    <xf numFmtId="0" fontId="12" fillId="0" borderId="0"/>
    <xf numFmtId="168" fontId="12" fillId="0" borderId="0" applyFont="0" applyFill="0" applyBorder="0" applyAlignment="0" applyProtection="0"/>
  </cellStyleXfs>
  <cellXfs count="392">
    <xf numFmtId="0" fontId="0" fillId="0" borderId="0" xfId="0"/>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6" xfId="0" applyFont="1" applyBorder="1" applyAlignment="1">
      <alignment horizontal="center" vertical="center" wrapText="1"/>
    </xf>
    <xf numFmtId="0" fontId="7" fillId="0" borderId="0" xfId="2" applyFont="1"/>
    <xf numFmtId="0" fontId="4" fillId="0" borderId="0" xfId="0" applyFont="1"/>
    <xf numFmtId="0" fontId="4"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4" fillId="2" borderId="1" xfId="0" applyFont="1" applyFill="1" applyBorder="1" applyAlignment="1">
      <alignment horizontal="center" vertical="center" wrapText="1"/>
    </xf>
    <xf numFmtId="0" fontId="3" fillId="2" borderId="1" xfId="0" applyFont="1" applyFill="1" applyBorder="1" applyAlignment="1">
      <alignment vertical="center" wrapText="1"/>
    </xf>
    <xf numFmtId="0" fontId="3"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2" fillId="2" borderId="1" xfId="0" applyFont="1" applyFill="1" applyBorder="1" applyAlignment="1">
      <alignment vertical="center" wrapText="1"/>
    </xf>
    <xf numFmtId="0" fontId="4" fillId="0" borderId="6" xfId="0" applyFont="1" applyBorder="1" applyAlignment="1">
      <alignment vertical="center" wrapText="1"/>
    </xf>
    <xf numFmtId="0" fontId="3" fillId="2" borderId="15" xfId="0" applyFont="1" applyFill="1" applyBorder="1" applyAlignment="1">
      <alignment vertical="center" wrapText="1"/>
    </xf>
    <xf numFmtId="0" fontId="3" fillId="2" borderId="6" xfId="0" applyFont="1" applyFill="1" applyBorder="1" applyAlignment="1">
      <alignment vertical="center" wrapText="1"/>
    </xf>
    <xf numFmtId="0" fontId="3" fillId="2" borderId="16" xfId="0" applyFont="1" applyFill="1" applyBorder="1" applyAlignment="1">
      <alignment horizontal="center" vertical="center" wrapText="1"/>
    </xf>
    <xf numFmtId="0" fontId="3" fillId="2" borderId="20" xfId="0" applyFont="1" applyFill="1" applyBorder="1" applyAlignment="1">
      <alignment horizontal="center" vertical="center" wrapText="1"/>
    </xf>
    <xf numFmtId="0" fontId="4" fillId="2" borderId="20" xfId="0" applyFont="1" applyFill="1" applyBorder="1" applyAlignment="1">
      <alignment horizontal="center" vertical="center" wrapText="1"/>
    </xf>
    <xf numFmtId="0" fontId="3" fillId="2" borderId="1" xfId="0" applyFont="1" applyFill="1" applyBorder="1" applyAlignment="1">
      <alignment horizontal="right" vertical="center" wrapText="1"/>
    </xf>
    <xf numFmtId="0" fontId="3" fillId="0" borderId="1" xfId="0" applyFont="1" applyBorder="1" applyAlignment="1">
      <alignment vertical="center" wrapText="1"/>
    </xf>
    <xf numFmtId="0" fontId="4" fillId="2" borderId="12"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0" borderId="0" xfId="2" applyFont="1" applyAlignment="1">
      <alignment horizontal="center" vertical="center" wrapText="1"/>
    </xf>
    <xf numFmtId="0" fontId="4" fillId="0" borderId="12" xfId="0" applyFont="1" applyBorder="1" applyAlignment="1">
      <alignment horizontal="center" vertical="center" wrapText="1"/>
    </xf>
    <xf numFmtId="0" fontId="4" fillId="0" borderId="2" xfId="0" applyFont="1" applyBorder="1" applyAlignment="1">
      <alignment vertical="center" wrapText="1"/>
    </xf>
    <xf numFmtId="0" fontId="4" fillId="0" borderId="6" xfId="0" applyFont="1" applyBorder="1" applyAlignment="1">
      <alignment vertical="top" wrapText="1"/>
    </xf>
    <xf numFmtId="0" fontId="3" fillId="0" borderId="7" xfId="0" applyFont="1" applyBorder="1" applyAlignment="1">
      <alignment vertical="center" wrapText="1"/>
    </xf>
    <xf numFmtId="0" fontId="4" fillId="3" borderId="1" xfId="0" applyFont="1" applyFill="1" applyBorder="1" applyAlignment="1">
      <alignment vertical="center" wrapText="1"/>
    </xf>
    <xf numFmtId="0" fontId="4" fillId="0" borderId="1" xfId="0" applyFont="1" applyBorder="1" applyAlignment="1">
      <alignment horizontal="left" vertical="center" wrapText="1"/>
    </xf>
    <xf numFmtId="0" fontId="4" fillId="0" borderId="3" xfId="0" applyFont="1" applyBorder="1" applyAlignment="1">
      <alignment vertical="center" wrapText="1"/>
    </xf>
    <xf numFmtId="0" fontId="9" fillId="0" borderId="1" xfId="0" applyFont="1" applyBorder="1" applyAlignment="1">
      <alignment vertical="center" wrapText="1"/>
    </xf>
    <xf numFmtId="2" fontId="4" fillId="0" borderId="1" xfId="0" applyNumberFormat="1" applyFont="1" applyBorder="1" applyAlignment="1">
      <alignment vertical="center" wrapText="1"/>
    </xf>
    <xf numFmtId="164" fontId="4" fillId="0" borderId="1" xfId="0" applyNumberFormat="1" applyFont="1" applyBorder="1" applyAlignment="1">
      <alignment vertical="center" wrapText="1"/>
    </xf>
    <xf numFmtId="0" fontId="3" fillId="4" borderId="1" xfId="0" applyFont="1" applyFill="1" applyBorder="1" applyAlignment="1">
      <alignment vertical="center" wrapText="1"/>
    </xf>
    <xf numFmtId="0" fontId="9" fillId="0" borderId="1" xfId="0" applyFont="1" applyBorder="1" applyAlignment="1">
      <alignment horizontal="center" vertical="center" wrapText="1"/>
    </xf>
    <xf numFmtId="0" fontId="4" fillId="0" borderId="2" xfId="0" applyFont="1" applyBorder="1" applyAlignment="1">
      <alignment horizontal="left" vertical="center" wrapText="1"/>
    </xf>
    <xf numFmtId="164" fontId="4" fillId="0" borderId="1" xfId="3" applyNumberFormat="1" applyFont="1" applyFill="1" applyBorder="1" applyAlignment="1">
      <alignment vertical="center" wrapText="1"/>
    </xf>
    <xf numFmtId="0" fontId="3" fillId="2" borderId="2" xfId="0" applyFont="1" applyFill="1" applyBorder="1" applyAlignment="1">
      <alignment horizontal="left" vertical="center" wrapText="1"/>
    </xf>
    <xf numFmtId="0" fontId="3" fillId="2" borderId="12" xfId="0" applyFont="1" applyFill="1" applyBorder="1" applyAlignment="1">
      <alignment horizontal="left" vertical="center" wrapText="1"/>
    </xf>
    <xf numFmtId="0" fontId="4" fillId="2" borderId="2" xfId="0" applyFont="1" applyFill="1" applyBorder="1" applyAlignment="1">
      <alignment horizontal="center" vertical="center" wrapText="1"/>
    </xf>
    <xf numFmtId="1" fontId="15" fillId="0" borderId="17" xfId="0" applyNumberFormat="1" applyFont="1" applyBorder="1" applyAlignment="1">
      <alignment horizontal="left" vertical="center"/>
    </xf>
    <xf numFmtId="0" fontId="16" fillId="0" borderId="17" xfId="0" applyFont="1" applyBorder="1" applyAlignment="1">
      <alignment horizontal="left" vertical="center"/>
    </xf>
    <xf numFmtId="0" fontId="17" fillId="0" borderId="17" xfId="0" applyFont="1" applyBorder="1" applyAlignment="1">
      <alignment horizontal="center" vertical="center"/>
    </xf>
    <xf numFmtId="0" fontId="17" fillId="0" borderId="17" xfId="0" applyFont="1" applyBorder="1" applyAlignment="1">
      <alignment horizontal="left" vertical="center"/>
    </xf>
    <xf numFmtId="0" fontId="18" fillId="0" borderId="0" xfId="0" applyFont="1" applyAlignment="1">
      <alignment horizontal="left" vertical="center"/>
    </xf>
    <xf numFmtId="0" fontId="16" fillId="0" borderId="45" xfId="0" applyFont="1" applyBorder="1" applyAlignment="1">
      <alignment horizontal="center" vertical="center"/>
    </xf>
    <xf numFmtId="0" fontId="18" fillId="0" borderId="45" xfId="0" applyFont="1" applyBorder="1" applyAlignment="1">
      <alignment horizontal="left" vertical="center"/>
    </xf>
    <xf numFmtId="0" fontId="20" fillId="0" borderId="48" xfId="0" applyFont="1" applyBorder="1" applyAlignment="1">
      <alignment horizontal="left" vertical="center"/>
    </xf>
    <xf numFmtId="0" fontId="21" fillId="0" borderId="0" xfId="0" applyFont="1" applyAlignment="1">
      <alignment horizontal="left" vertical="center"/>
    </xf>
    <xf numFmtId="0" fontId="20" fillId="0" borderId="0" xfId="0" applyFont="1" applyAlignment="1">
      <alignment horizontal="left" vertical="center"/>
    </xf>
    <xf numFmtId="0" fontId="12" fillId="0" borderId="0" xfId="0" applyFont="1" applyAlignment="1">
      <alignment horizontal="left" vertical="center"/>
    </xf>
    <xf numFmtId="0" fontId="1" fillId="0" borderId="0" xfId="0" applyFont="1" applyAlignment="1">
      <alignment horizontal="left" vertical="center"/>
    </xf>
    <xf numFmtId="0" fontId="8" fillId="0" borderId="0" xfId="0" applyFont="1" applyAlignment="1">
      <alignment horizontal="left" vertical="center"/>
    </xf>
    <xf numFmtId="0" fontId="16" fillId="0" borderId="45" xfId="0" applyFont="1" applyBorder="1" applyAlignment="1">
      <alignment horizontal="left" vertical="center"/>
    </xf>
    <xf numFmtId="0" fontId="12" fillId="0" borderId="45" xfId="0" applyFont="1" applyBorder="1" applyAlignment="1">
      <alignment horizontal="left" vertical="center"/>
    </xf>
    <xf numFmtId="44" fontId="20" fillId="0" borderId="48" xfId="0" applyNumberFormat="1" applyFont="1" applyBorder="1" applyAlignment="1">
      <alignment horizontal="left" vertical="center"/>
    </xf>
    <xf numFmtId="44" fontId="20" fillId="0" borderId="40" xfId="0" applyNumberFormat="1" applyFont="1" applyBorder="1" applyAlignment="1">
      <alignment horizontal="left" vertical="center"/>
    </xf>
    <xf numFmtId="44" fontId="18" fillId="0" borderId="45" xfId="0" applyNumberFormat="1" applyFont="1" applyBorder="1" applyAlignment="1">
      <alignment horizontal="left" vertical="center"/>
    </xf>
    <xf numFmtId="44" fontId="20" fillId="0" borderId="50" xfId="0" applyNumberFormat="1" applyFont="1" applyBorder="1" applyAlignment="1">
      <alignment horizontal="left" vertical="center"/>
    </xf>
    <xf numFmtId="44" fontId="20" fillId="0" borderId="16" xfId="0" applyNumberFormat="1" applyFont="1" applyBorder="1" applyAlignment="1">
      <alignment horizontal="left" vertical="center"/>
    </xf>
    <xf numFmtId="44" fontId="19" fillId="0" borderId="45" xfId="0" applyNumberFormat="1" applyFont="1" applyBorder="1" applyAlignment="1">
      <alignment horizontal="left" vertical="center"/>
    </xf>
    <xf numFmtId="44" fontId="19" fillId="0" borderId="47" xfId="0" applyNumberFormat="1" applyFont="1" applyBorder="1" applyAlignment="1">
      <alignment horizontal="left" vertical="center"/>
    </xf>
    <xf numFmtId="44" fontId="20" fillId="0" borderId="47" xfId="0" applyNumberFormat="1" applyFont="1" applyBorder="1" applyAlignment="1">
      <alignment horizontal="left" vertical="center"/>
    </xf>
    <xf numFmtId="44" fontId="16" fillId="0" borderId="47" xfId="0" applyNumberFormat="1" applyFont="1" applyBorder="1" applyAlignment="1">
      <alignment horizontal="center" vertical="center"/>
    </xf>
    <xf numFmtId="44" fontId="19" fillId="0" borderId="45" xfId="0" applyNumberFormat="1" applyFont="1" applyBorder="1" applyAlignment="1">
      <alignment horizontal="center" vertical="center"/>
    </xf>
    <xf numFmtId="44" fontId="19" fillId="0" borderId="14" xfId="0" applyNumberFormat="1" applyFont="1" applyBorder="1" applyAlignment="1">
      <alignment horizontal="center" vertical="center"/>
    </xf>
    <xf numFmtId="44" fontId="16" fillId="0" borderId="45" xfId="0" applyNumberFormat="1" applyFont="1" applyBorder="1" applyAlignment="1">
      <alignment horizontal="center" vertical="center"/>
    </xf>
    <xf numFmtId="44" fontId="19" fillId="3" borderId="45" xfId="0" applyNumberFormat="1" applyFont="1" applyFill="1" applyBorder="1" applyAlignment="1">
      <alignment horizontal="center" vertical="center"/>
    </xf>
    <xf numFmtId="44" fontId="20" fillId="3" borderId="47" xfId="0" applyNumberFormat="1" applyFont="1" applyFill="1" applyBorder="1" applyAlignment="1">
      <alignment horizontal="center" vertical="center"/>
    </xf>
    <xf numFmtId="169" fontId="20" fillId="0" borderId="50" xfId="0" applyNumberFormat="1" applyFont="1" applyBorder="1" applyAlignment="1">
      <alignment horizontal="left" vertical="center"/>
    </xf>
    <xf numFmtId="44" fontId="20" fillId="0" borderId="45" xfId="0" applyNumberFormat="1" applyFont="1" applyBorder="1" applyAlignment="1">
      <alignment horizontal="left" vertical="center"/>
    </xf>
    <xf numFmtId="0" fontId="11" fillId="2" borderId="12" xfId="0" applyFont="1" applyFill="1" applyBorder="1" applyAlignment="1">
      <alignment horizontal="center" vertical="center" wrapText="1"/>
    </xf>
    <xf numFmtId="0" fontId="12" fillId="0" borderId="0" xfId="0" applyFont="1"/>
    <xf numFmtId="0" fontId="12" fillId="0" borderId="25" xfId="0" applyFont="1" applyBorder="1" applyAlignment="1">
      <alignment horizontal="center" vertical="top"/>
    </xf>
    <xf numFmtId="0" fontId="15" fillId="0" borderId="25" xfId="0" applyFont="1" applyBorder="1" applyAlignment="1">
      <alignment horizontal="center" vertical="top"/>
    </xf>
    <xf numFmtId="0" fontId="25" fillId="0" borderId="25" xfId="0" applyFont="1" applyBorder="1" applyAlignment="1">
      <alignment horizontal="center" vertical="top"/>
    </xf>
    <xf numFmtId="0" fontId="1" fillId="0" borderId="25" xfId="0" applyFont="1" applyBorder="1" applyAlignment="1">
      <alignment horizontal="center" vertical="top"/>
    </xf>
    <xf numFmtId="0" fontId="1" fillId="4" borderId="0" xfId="0" applyFont="1" applyFill="1" applyAlignment="1">
      <alignment horizontal="right" vertical="top" wrapText="1"/>
    </xf>
    <xf numFmtId="167" fontId="1" fillId="4" borderId="0" xfId="0" applyNumberFormat="1" applyFont="1" applyFill="1" applyAlignment="1">
      <alignment horizontal="right" vertical="top" wrapText="1"/>
    </xf>
    <xf numFmtId="167" fontId="1" fillId="4" borderId="20" xfId="0" applyNumberFormat="1" applyFont="1" applyFill="1" applyBorder="1" applyAlignment="1">
      <alignment horizontal="right" vertical="top"/>
    </xf>
    <xf numFmtId="167" fontId="12" fillId="0" borderId="0" xfId="0" applyNumberFormat="1" applyFont="1"/>
    <xf numFmtId="0" fontId="1" fillId="4" borderId="33" xfId="0" applyFont="1" applyFill="1" applyBorder="1" applyAlignment="1">
      <alignment horizontal="center" vertical="center"/>
    </xf>
    <xf numFmtId="0" fontId="1" fillId="4" borderId="34" xfId="0" applyFont="1" applyFill="1" applyBorder="1" applyAlignment="1">
      <alignment horizontal="center" vertical="center" wrapText="1"/>
    </xf>
    <xf numFmtId="0" fontId="1" fillId="4" borderId="34" xfId="0" applyFont="1" applyFill="1" applyBorder="1" applyAlignment="1">
      <alignment horizontal="center" vertical="center"/>
    </xf>
    <xf numFmtId="167" fontId="1" fillId="4" borderId="34" xfId="0" applyNumberFormat="1" applyFont="1" applyFill="1" applyBorder="1" applyAlignment="1">
      <alignment horizontal="center" vertical="center"/>
    </xf>
    <xf numFmtId="167" fontId="1" fillId="4" borderId="35" xfId="0" applyNumberFormat="1" applyFont="1" applyFill="1" applyBorder="1" applyAlignment="1">
      <alignment horizontal="center" vertical="center" wrapText="1"/>
    </xf>
    <xf numFmtId="0" fontId="22" fillId="0" borderId="25" xfId="0" applyFont="1" applyBorder="1" applyAlignment="1">
      <alignment horizontal="left" vertical="center" indent="1"/>
    </xf>
    <xf numFmtId="0" fontId="22" fillId="0" borderId="26" xfId="0" applyFont="1" applyBorder="1" applyAlignment="1">
      <alignment horizontal="left" vertical="center" wrapText="1" indent="1"/>
    </xf>
    <xf numFmtId="0" fontId="22" fillId="0" borderId="26" xfId="0" applyFont="1" applyBorder="1" applyAlignment="1">
      <alignment horizontal="center" vertical="center"/>
    </xf>
    <xf numFmtId="167" fontId="22" fillId="4" borderId="26" xfId="0" applyNumberFormat="1" applyFont="1" applyFill="1" applyBorder="1" applyAlignment="1">
      <alignment horizontal="left" vertical="center"/>
    </xf>
    <xf numFmtId="167" fontId="22" fillId="4" borderId="27" xfId="0" applyNumberFormat="1" applyFont="1" applyFill="1" applyBorder="1" applyAlignment="1">
      <alignment horizontal="left" vertical="center"/>
    </xf>
    <xf numFmtId="167" fontId="22" fillId="3" borderId="26" xfId="0" applyNumberFormat="1" applyFont="1" applyFill="1" applyBorder="1" applyAlignment="1">
      <alignment horizontal="left" vertical="center"/>
    </xf>
    <xf numFmtId="167" fontId="22" fillId="3" borderId="27" xfId="0" applyNumberFormat="1" applyFont="1" applyFill="1" applyBorder="1" applyAlignment="1">
      <alignment horizontal="left" vertical="center"/>
    </xf>
    <xf numFmtId="0" fontId="26" fillId="0" borderId="25" xfId="0" applyFont="1" applyBorder="1" applyAlignment="1">
      <alignment horizontal="left" vertical="center" indent="1"/>
    </xf>
    <xf numFmtId="0" fontId="26" fillId="0" borderId="26" xfId="0" applyFont="1" applyBorder="1" applyAlignment="1">
      <alignment horizontal="left" vertical="center" wrapText="1" indent="1"/>
    </xf>
    <xf numFmtId="0" fontId="26" fillId="0" borderId="26" xfId="0" applyFont="1" applyBorder="1" applyAlignment="1">
      <alignment horizontal="center" vertical="center"/>
    </xf>
    <xf numFmtId="167" fontId="26" fillId="4" borderId="26" xfId="0" applyNumberFormat="1" applyFont="1" applyFill="1" applyBorder="1" applyAlignment="1">
      <alignment horizontal="center" vertical="center"/>
    </xf>
    <xf numFmtId="167" fontId="26" fillId="4" borderId="27" xfId="0" applyNumberFormat="1" applyFont="1" applyFill="1" applyBorder="1" applyAlignment="1">
      <alignment horizontal="left" vertical="center"/>
    </xf>
    <xf numFmtId="0" fontId="26" fillId="0" borderId="39" xfId="0" applyFont="1" applyBorder="1" applyAlignment="1">
      <alignment horizontal="left" vertical="center" indent="1"/>
    </xf>
    <xf numFmtId="0" fontId="26" fillId="0" borderId="41" xfId="0" applyFont="1" applyBorder="1" applyAlignment="1">
      <alignment horizontal="left" vertical="center" indent="1"/>
    </xf>
    <xf numFmtId="0" fontId="26" fillId="0" borderId="42" xfId="0" applyFont="1" applyBorder="1" applyAlignment="1">
      <alignment horizontal="center" vertical="center"/>
    </xf>
    <xf numFmtId="167" fontId="26" fillId="4" borderId="42" xfId="0" applyNumberFormat="1" applyFont="1" applyFill="1" applyBorder="1" applyAlignment="1">
      <alignment horizontal="center" vertical="center"/>
    </xf>
    <xf numFmtId="0" fontId="26" fillId="0" borderId="42" xfId="0" applyFont="1" applyBorder="1" applyAlignment="1">
      <alignment horizontal="left" vertical="center" wrapText="1" indent="1"/>
    </xf>
    <xf numFmtId="0" fontId="15" fillId="4" borderId="1" xfId="0" applyFont="1" applyFill="1" applyBorder="1" applyAlignment="1">
      <alignment horizontal="center" vertical="center"/>
    </xf>
    <xf numFmtId="0" fontId="20" fillId="0" borderId="25" xfId="0" applyFont="1" applyBorder="1" applyAlignment="1">
      <alignment horizontal="left" vertical="center" indent="1"/>
    </xf>
    <xf numFmtId="0" fontId="20" fillId="0" borderId="38" xfId="0" applyFont="1" applyBorder="1" applyAlignment="1">
      <alignment horizontal="center" vertical="center"/>
    </xf>
    <xf numFmtId="0" fontId="28" fillId="0" borderId="26" xfId="0" applyFont="1" applyBorder="1" applyAlignment="1">
      <alignment horizontal="center" vertical="center"/>
    </xf>
    <xf numFmtId="0" fontId="20" fillId="0" borderId="27" xfId="0" applyFont="1" applyBorder="1" applyAlignment="1">
      <alignment horizontal="center" vertical="center"/>
    </xf>
    <xf numFmtId="0" fontId="19" fillId="0" borderId="0" xfId="0" applyFont="1"/>
    <xf numFmtId="0" fontId="20" fillId="0" borderId="0" xfId="0" applyFont="1"/>
    <xf numFmtId="0" fontId="20" fillId="0" borderId="58" xfId="0" applyFont="1" applyBorder="1" applyAlignment="1">
      <alignment horizontal="center" vertical="center"/>
    </xf>
    <xf numFmtId="0" fontId="20" fillId="0" borderId="26" xfId="0" applyFont="1" applyBorder="1" applyAlignment="1">
      <alignment horizontal="left" vertical="center" indent="1"/>
    </xf>
    <xf numFmtId="0" fontId="20" fillId="0" borderId="59" xfId="0" applyFont="1" applyBorder="1" applyAlignment="1">
      <alignment horizontal="center" vertical="center"/>
    </xf>
    <xf numFmtId="0" fontId="29" fillId="0" borderId="26" xfId="0" applyFont="1" applyBorder="1" applyAlignment="1">
      <alignment horizontal="left" vertical="center" indent="1"/>
    </xf>
    <xf numFmtId="0" fontId="20" fillId="0" borderId="26" xfId="0" applyFont="1" applyBorder="1" applyAlignment="1">
      <alignment horizontal="center" vertical="center"/>
    </xf>
    <xf numFmtId="0" fontId="20" fillId="3" borderId="25" xfId="0" applyFont="1" applyFill="1" applyBorder="1" applyAlignment="1">
      <alignment horizontal="left" vertical="center" indent="1"/>
    </xf>
    <xf numFmtId="0" fontId="20" fillId="3" borderId="38" xfId="0" applyFont="1" applyFill="1" applyBorder="1" applyAlignment="1">
      <alignment horizontal="center" vertical="center"/>
    </xf>
    <xf numFmtId="0" fontId="20" fillId="3" borderId="27" xfId="0" applyFont="1" applyFill="1" applyBorder="1" applyAlignment="1">
      <alignment horizontal="center" vertical="center"/>
    </xf>
    <xf numFmtId="0" fontId="20" fillId="0" borderId="58" xfId="0" applyFont="1" applyBorder="1" applyAlignment="1">
      <alignment horizontal="left" vertical="center" indent="1"/>
    </xf>
    <xf numFmtId="0" fontId="22" fillId="0" borderId="0" xfId="0" applyFont="1"/>
    <xf numFmtId="0" fontId="20" fillId="0" borderId="60" xfId="0" applyFont="1" applyBorder="1" applyAlignment="1">
      <alignment horizontal="left" vertical="center" indent="1"/>
    </xf>
    <xf numFmtId="0" fontId="20" fillId="0" borderId="44" xfId="0" applyFont="1" applyBorder="1" applyAlignment="1">
      <alignment horizontal="center" vertical="center"/>
    </xf>
    <xf numFmtId="0" fontId="20" fillId="0" borderId="61" xfId="0" applyFont="1" applyBorder="1" applyAlignment="1">
      <alignment horizontal="left" vertical="center" indent="1"/>
    </xf>
    <xf numFmtId="0" fontId="20" fillId="0" borderId="62" xfId="0" applyFont="1" applyBorder="1" applyAlignment="1">
      <alignment horizontal="center" vertical="center"/>
    </xf>
    <xf numFmtId="0" fontId="20" fillId="0" borderId="0" xfId="0" applyFont="1" applyAlignment="1">
      <alignment horizontal="left" vertical="center" indent="1"/>
    </xf>
    <xf numFmtId="0" fontId="20" fillId="0" borderId="0" xfId="0" applyFont="1" applyAlignment="1">
      <alignment horizontal="center"/>
    </xf>
    <xf numFmtId="0" fontId="20" fillId="0" borderId="0" xfId="0" applyFont="1" applyAlignment="1">
      <alignment horizontal="center" vertical="center"/>
    </xf>
    <xf numFmtId="0" fontId="28" fillId="0" borderId="0" xfId="0" applyFont="1" applyAlignment="1">
      <alignment horizontal="center" vertical="center"/>
    </xf>
    <xf numFmtId="0" fontId="12" fillId="0" borderId="0" xfId="0" applyFont="1" applyAlignment="1">
      <alignment horizontal="center"/>
    </xf>
    <xf numFmtId="0" fontId="15" fillId="4" borderId="4" xfId="0" applyFont="1" applyFill="1" applyBorder="1" applyAlignment="1">
      <alignment horizontal="center"/>
    </xf>
    <xf numFmtId="169" fontId="15" fillId="4" borderId="6" xfId="0" applyNumberFormat="1" applyFont="1" applyFill="1" applyBorder="1" applyAlignment="1">
      <alignment horizontal="center"/>
    </xf>
    <xf numFmtId="0" fontId="20" fillId="0" borderId="17" xfId="0" applyFont="1" applyBorder="1" applyAlignment="1">
      <alignment horizontal="left"/>
    </xf>
    <xf numFmtId="1" fontId="20" fillId="0" borderId="4" xfId="0" applyNumberFormat="1" applyFont="1" applyBorder="1" applyAlignment="1">
      <alignment horizontal="left"/>
    </xf>
    <xf numFmtId="0" fontId="20" fillId="0" borderId="17" xfId="0" applyFont="1" applyBorder="1"/>
    <xf numFmtId="169" fontId="20" fillId="0" borderId="16" xfId="0" applyNumberFormat="1" applyFont="1" applyBorder="1"/>
    <xf numFmtId="0" fontId="15" fillId="0" borderId="6" xfId="0" applyFont="1" applyBorder="1" applyAlignment="1">
      <alignment horizontal="center" vertical="center"/>
    </xf>
    <xf numFmtId="1" fontId="15" fillId="0" borderId="6" xfId="0" applyNumberFormat="1" applyFont="1" applyBorder="1" applyAlignment="1">
      <alignment horizontal="center" vertical="center"/>
    </xf>
    <xf numFmtId="0" fontId="15" fillId="0" borderId="20" xfId="0" applyFont="1" applyBorder="1" applyAlignment="1">
      <alignment horizontal="left" vertical="center" indent="1"/>
    </xf>
    <xf numFmtId="0" fontId="16" fillId="0" borderId="6" xfId="0" applyFont="1" applyBorder="1" applyAlignment="1">
      <alignment vertical="center"/>
    </xf>
    <xf numFmtId="169" fontId="16" fillId="0" borderId="8" xfId="0" applyNumberFormat="1" applyFont="1" applyBorder="1" applyAlignment="1">
      <alignment vertical="center"/>
    </xf>
    <xf numFmtId="0" fontId="20" fillId="0" borderId="1" xfId="0" applyFont="1" applyBorder="1" applyAlignment="1">
      <alignment horizontal="left" vertical="center" indent="1"/>
    </xf>
    <xf numFmtId="1" fontId="20" fillId="3" borderId="1" xfId="0" applyNumberFormat="1" applyFont="1" applyFill="1" applyBorder="1" applyAlignment="1">
      <alignment horizontal="center" vertical="center"/>
    </xf>
    <xf numFmtId="0" fontId="20" fillId="3" borderId="1" xfId="0" applyFont="1" applyFill="1" applyBorder="1" applyAlignment="1">
      <alignment horizontal="left" vertical="center" indent="1"/>
    </xf>
    <xf numFmtId="0" fontId="20" fillId="3" borderId="1" xfId="0" applyFont="1" applyFill="1" applyBorder="1" applyAlignment="1">
      <alignment horizontal="center" vertical="center"/>
    </xf>
    <xf numFmtId="44" fontId="20" fillId="3" borderId="1" xfId="1" applyFont="1" applyFill="1" applyBorder="1" applyAlignment="1">
      <alignment horizontal="center" vertical="center"/>
    </xf>
    <xf numFmtId="44" fontId="19" fillId="0" borderId="1" xfId="1" applyFont="1" applyBorder="1" applyAlignment="1">
      <alignment horizontal="center" vertical="center"/>
    </xf>
    <xf numFmtId="169" fontId="19" fillId="0" borderId="1" xfId="0" applyNumberFormat="1" applyFont="1" applyBorder="1" applyAlignment="1">
      <alignment vertical="center"/>
    </xf>
    <xf numFmtId="1" fontId="20" fillId="0" borderId="1" xfId="0" applyNumberFormat="1" applyFont="1" applyBorder="1" applyAlignment="1">
      <alignment horizontal="center" vertical="center"/>
    </xf>
    <xf numFmtId="0" fontId="20" fillId="0" borderId="1" xfId="0" applyFont="1" applyBorder="1" applyAlignment="1">
      <alignment horizontal="center" vertical="center"/>
    </xf>
    <xf numFmtId="0" fontId="20" fillId="3" borderId="1" xfId="0" applyFont="1" applyFill="1" applyBorder="1" applyAlignment="1">
      <alignment horizontal="center" vertical="center" wrapText="1"/>
    </xf>
    <xf numFmtId="2" fontId="20" fillId="0" borderId="1" xfId="0" applyNumberFormat="1" applyFont="1" applyBorder="1" applyAlignment="1">
      <alignment horizontal="left" vertical="center" indent="1"/>
    </xf>
    <xf numFmtId="0" fontId="30" fillId="0" borderId="1" xfId="0" applyFont="1" applyBorder="1" applyAlignment="1">
      <alignment horizontal="center" vertical="center"/>
    </xf>
    <xf numFmtId="0" fontId="19" fillId="0" borderId="1" xfId="0" applyFont="1" applyBorder="1" applyAlignment="1">
      <alignment horizontal="center" vertical="center"/>
    </xf>
    <xf numFmtId="169" fontId="31" fillId="0" borderId="1" xfId="0" applyNumberFormat="1" applyFont="1" applyBorder="1" applyAlignment="1">
      <alignment vertical="center"/>
    </xf>
    <xf numFmtId="0" fontId="20" fillId="3" borderId="1" xfId="0" applyFont="1" applyFill="1" applyBorder="1" applyAlignment="1">
      <alignment vertical="center"/>
    </xf>
    <xf numFmtId="0" fontId="20" fillId="0" borderId="1" xfId="0" applyFont="1" applyBorder="1" applyAlignment="1">
      <alignment vertical="center"/>
    </xf>
    <xf numFmtId="0" fontId="19" fillId="0" borderId="1" xfId="0" quotePrefix="1" applyFont="1" applyBorder="1" applyAlignment="1">
      <alignment horizontal="left" vertical="center"/>
    </xf>
    <xf numFmtId="1" fontId="20" fillId="0" borderId="1" xfId="0" applyNumberFormat="1" applyFont="1" applyBorder="1" applyAlignment="1">
      <alignment horizontal="left" vertical="center" indent="1"/>
    </xf>
    <xf numFmtId="0" fontId="19" fillId="0" borderId="1" xfId="0" applyFont="1" applyBorder="1" applyAlignment="1">
      <alignment horizontal="left" vertical="center"/>
    </xf>
    <xf numFmtId="0" fontId="31" fillId="0" borderId="1" xfId="0" applyFont="1" applyBorder="1" applyAlignment="1">
      <alignment horizontal="right" vertical="center" indent="1"/>
    </xf>
    <xf numFmtId="0" fontId="15" fillId="4" borderId="6" xfId="0" applyFont="1" applyFill="1" applyBorder="1" applyAlignment="1">
      <alignment horizontal="center"/>
    </xf>
    <xf numFmtId="0" fontId="20" fillId="0" borderId="16" xfId="0" applyFont="1" applyBorder="1"/>
    <xf numFmtId="0" fontId="17" fillId="0" borderId="6" xfId="0" applyFont="1" applyBorder="1" applyAlignment="1">
      <alignment vertical="center"/>
    </xf>
    <xf numFmtId="0" fontId="17" fillId="0" borderId="8" xfId="0" applyFont="1" applyBorder="1" applyAlignment="1">
      <alignment vertical="center"/>
    </xf>
    <xf numFmtId="0" fontId="20" fillId="0" borderId="45" xfId="0" quotePrefix="1" applyFont="1" applyBorder="1" applyAlignment="1">
      <alignment horizontal="left" vertical="center" indent="1"/>
    </xf>
    <xf numFmtId="1" fontId="20" fillId="0" borderId="45" xfId="0" applyNumberFormat="1" applyFont="1" applyBorder="1" applyAlignment="1">
      <alignment horizontal="center" vertical="center"/>
    </xf>
    <xf numFmtId="0" fontId="20" fillId="3" borderId="45" xfId="0" applyFont="1" applyFill="1" applyBorder="1" applyAlignment="1">
      <alignment horizontal="left" vertical="center" indent="1"/>
    </xf>
    <xf numFmtId="0" fontId="20" fillId="3" borderId="45" xfId="0" applyFont="1" applyFill="1" applyBorder="1" applyAlignment="1">
      <alignment horizontal="center" vertical="center"/>
    </xf>
    <xf numFmtId="0" fontId="30" fillId="3" borderId="45" xfId="0" applyFont="1" applyFill="1" applyBorder="1" applyAlignment="1">
      <alignment horizontal="center" vertical="center"/>
    </xf>
    <xf numFmtId="169" fontId="20" fillId="3" borderId="45" xfId="0" applyNumberFormat="1" applyFont="1" applyFill="1" applyBorder="1" applyAlignment="1">
      <alignment horizontal="center" vertical="center"/>
    </xf>
    <xf numFmtId="169" fontId="20" fillId="0" borderId="45" xfId="0" applyNumberFormat="1" applyFont="1" applyBorder="1" applyAlignment="1">
      <alignment horizontal="center" vertical="center"/>
    </xf>
    <xf numFmtId="169" fontId="20" fillId="0" borderId="45" xfId="0" applyNumberFormat="1" applyFont="1" applyBorder="1" applyAlignment="1">
      <alignment vertical="center"/>
    </xf>
    <xf numFmtId="0" fontId="20" fillId="0" borderId="47" xfId="0" quotePrefix="1" applyFont="1" applyBorder="1" applyAlignment="1">
      <alignment horizontal="left" vertical="center" indent="1"/>
    </xf>
    <xf numFmtId="1" fontId="20" fillId="0" borderId="14" xfId="0" applyNumberFormat="1" applyFont="1" applyBorder="1" applyAlignment="1">
      <alignment horizontal="center" vertical="center"/>
    </xf>
    <xf numFmtId="0" fontId="20" fillId="3" borderId="47" xfId="0" applyFont="1" applyFill="1" applyBorder="1" applyAlignment="1">
      <alignment horizontal="left" vertical="center" indent="1"/>
    </xf>
    <xf numFmtId="0" fontId="20" fillId="3" borderId="47" xfId="0" applyFont="1" applyFill="1" applyBorder="1" applyAlignment="1">
      <alignment horizontal="center" vertical="center"/>
    </xf>
    <xf numFmtId="169" fontId="20" fillId="3" borderId="47" xfId="0" applyNumberFormat="1" applyFont="1" applyFill="1" applyBorder="1" applyAlignment="1">
      <alignment horizontal="center" vertical="center"/>
    </xf>
    <xf numFmtId="169" fontId="20" fillId="0" borderId="47" xfId="0" applyNumberFormat="1" applyFont="1" applyBorder="1" applyAlignment="1">
      <alignment horizontal="center" vertical="center"/>
    </xf>
    <xf numFmtId="169" fontId="20" fillId="0" borderId="47" xfId="0" applyNumberFormat="1" applyFont="1" applyBorder="1" applyAlignment="1">
      <alignment vertical="center"/>
    </xf>
    <xf numFmtId="0" fontId="20" fillId="3" borderId="45" xfId="0" applyFont="1" applyFill="1" applyBorder="1" applyAlignment="1">
      <alignment vertical="center"/>
    </xf>
    <xf numFmtId="1" fontId="20" fillId="3" borderId="47" xfId="0" applyNumberFormat="1" applyFont="1" applyFill="1" applyBorder="1" applyAlignment="1">
      <alignment horizontal="center" vertical="center"/>
    </xf>
    <xf numFmtId="0" fontId="20" fillId="3" borderId="45" xfId="0" applyFont="1" applyFill="1" applyBorder="1" applyAlignment="1">
      <alignment horizontal="left" vertical="center"/>
    </xf>
    <xf numFmtId="169" fontId="21" fillId="0" borderId="47" xfId="0" applyNumberFormat="1" applyFont="1" applyBorder="1" applyAlignment="1">
      <alignment vertical="center"/>
    </xf>
    <xf numFmtId="1" fontId="20" fillId="0" borderId="45" xfId="0" quotePrefix="1" applyNumberFormat="1" applyFont="1" applyBorder="1" applyAlignment="1">
      <alignment horizontal="left" vertical="center"/>
    </xf>
    <xf numFmtId="169" fontId="21" fillId="0" borderId="45" xfId="0" applyNumberFormat="1" applyFont="1" applyBorder="1" applyAlignment="1">
      <alignment vertical="center"/>
    </xf>
    <xf numFmtId="1" fontId="19" fillId="0" borderId="45" xfId="0" quotePrefix="1" applyNumberFormat="1" applyFont="1" applyBorder="1" applyAlignment="1">
      <alignment horizontal="left" vertical="center"/>
    </xf>
    <xf numFmtId="1" fontId="20" fillId="0" borderId="47" xfId="0" quotePrefix="1" applyNumberFormat="1" applyFont="1" applyBorder="1" applyAlignment="1">
      <alignment horizontal="left" vertical="center" indent="1"/>
    </xf>
    <xf numFmtId="1" fontId="19" fillId="0" borderId="47" xfId="0" quotePrefix="1" applyNumberFormat="1" applyFont="1" applyBorder="1" applyAlignment="1">
      <alignment horizontal="left" vertical="center"/>
    </xf>
    <xf numFmtId="0" fontId="19" fillId="0" borderId="45" xfId="0" applyFont="1" applyBorder="1" applyAlignment="1">
      <alignment vertical="center"/>
    </xf>
    <xf numFmtId="0" fontId="19" fillId="0" borderId="45" xfId="0" applyFont="1" applyBorder="1" applyAlignment="1">
      <alignment horizontal="center" vertical="center"/>
    </xf>
    <xf numFmtId="0" fontId="20" fillId="0" borderId="45" xfId="0" applyFont="1" applyBorder="1" applyAlignment="1">
      <alignment horizontal="center" vertical="center"/>
    </xf>
    <xf numFmtId="0" fontId="20" fillId="0" borderId="45" xfId="0" applyFont="1" applyBorder="1" applyAlignment="1">
      <alignment vertical="center"/>
    </xf>
    <xf numFmtId="0" fontId="19" fillId="0" borderId="47" xfId="0" applyFont="1" applyBorder="1" applyAlignment="1">
      <alignment horizontal="left" vertical="center"/>
    </xf>
    <xf numFmtId="0" fontId="31" fillId="0" borderId="50" xfId="0" applyFont="1" applyBorder="1" applyAlignment="1">
      <alignment horizontal="right" vertical="center" indent="1"/>
    </xf>
    <xf numFmtId="0" fontId="19" fillId="0" borderId="47" xfId="0" applyFont="1" applyBorder="1" applyAlignment="1">
      <alignment horizontal="center" vertical="center"/>
    </xf>
    <xf numFmtId="0" fontId="19" fillId="0" borderId="47" xfId="5" applyNumberFormat="1" applyFont="1" applyBorder="1" applyAlignment="1">
      <alignment horizontal="right" vertical="center"/>
    </xf>
    <xf numFmtId="0" fontId="20" fillId="0" borderId="47" xfId="0" applyFont="1" applyBorder="1" applyAlignment="1">
      <alignment horizontal="left" vertical="center"/>
    </xf>
    <xf numFmtId="0" fontId="20" fillId="0" borderId="50" xfId="0" applyFont="1" applyBorder="1" applyAlignment="1">
      <alignment horizontal="left" vertical="center"/>
    </xf>
    <xf numFmtId="169" fontId="21" fillId="0" borderId="50" xfId="0" applyNumberFormat="1" applyFont="1" applyBorder="1" applyAlignment="1">
      <alignment horizontal="left" vertical="center"/>
    </xf>
    <xf numFmtId="0" fontId="19" fillId="0" borderId="0" xfId="0" applyFont="1" applyAlignment="1">
      <alignment vertical="center"/>
    </xf>
    <xf numFmtId="1" fontId="20" fillId="0" borderId="0" xfId="0" applyNumberFormat="1" applyFont="1" applyAlignment="1">
      <alignment horizontal="center" vertical="center"/>
    </xf>
    <xf numFmtId="0" fontId="20" fillId="0" borderId="0" xfId="0" applyFont="1" applyAlignment="1">
      <alignment vertical="center"/>
    </xf>
    <xf numFmtId="0" fontId="20" fillId="0" borderId="17" xfId="0" quotePrefix="1" applyFont="1" applyBorder="1"/>
    <xf numFmtId="1" fontId="20" fillId="0" borderId="4" xfId="0" quotePrefix="1" applyNumberFormat="1" applyFont="1" applyBorder="1"/>
    <xf numFmtId="0" fontId="20" fillId="0" borderId="17" xfId="0" applyFont="1" applyBorder="1" applyAlignment="1">
      <alignment horizontal="center"/>
    </xf>
    <xf numFmtId="0" fontId="12" fillId="0" borderId="17" xfId="0" applyFont="1" applyBorder="1"/>
    <xf numFmtId="0" fontId="15" fillId="0" borderId="17" xfId="0" applyFont="1" applyBorder="1" applyAlignment="1">
      <alignment horizontal="center" vertical="center"/>
    </xf>
    <xf numFmtId="0" fontId="15" fillId="0" borderId="0" xfId="0" applyFont="1" applyAlignment="1">
      <alignment horizontal="left" vertical="center" indent="1"/>
    </xf>
    <xf numFmtId="0" fontId="20" fillId="3" borderId="46" xfId="0" applyFont="1" applyFill="1" applyBorder="1" applyAlignment="1">
      <alignment horizontal="left" vertical="center" indent="1"/>
    </xf>
    <xf numFmtId="0" fontId="32" fillId="3" borderId="45" xfId="0" applyFont="1" applyFill="1" applyBorder="1" applyAlignment="1">
      <alignment horizontal="left" vertical="center"/>
    </xf>
    <xf numFmtId="0" fontId="20" fillId="3" borderId="37" xfId="0" applyFont="1" applyFill="1" applyBorder="1" applyAlignment="1">
      <alignment horizontal="left" vertical="center" indent="1"/>
    </xf>
    <xf numFmtId="0" fontId="20" fillId="3" borderId="47" xfId="0" applyFont="1" applyFill="1" applyBorder="1" applyAlignment="1">
      <alignment horizontal="center"/>
    </xf>
    <xf numFmtId="1" fontId="20" fillId="3" borderId="14" xfId="0" applyNumberFormat="1" applyFont="1" applyFill="1" applyBorder="1" applyAlignment="1">
      <alignment horizontal="center" vertical="center"/>
    </xf>
    <xf numFmtId="1" fontId="19" fillId="0" borderId="45" xfId="0" applyNumberFormat="1" applyFont="1" applyBorder="1" applyAlignment="1">
      <alignment horizontal="center" vertical="center"/>
    </xf>
    <xf numFmtId="1" fontId="32" fillId="3" borderId="45" xfId="0" applyNumberFormat="1" applyFont="1" applyFill="1" applyBorder="1" applyAlignment="1">
      <alignment horizontal="left" vertical="center"/>
    </xf>
    <xf numFmtId="1" fontId="19" fillId="0" borderId="14" xfId="0" applyNumberFormat="1" applyFont="1" applyBorder="1" applyAlignment="1">
      <alignment horizontal="center" vertical="center"/>
    </xf>
    <xf numFmtId="0" fontId="20" fillId="3" borderId="49" xfId="0" applyFont="1" applyFill="1" applyBorder="1" applyAlignment="1">
      <alignment horizontal="left" vertical="center" indent="1"/>
    </xf>
    <xf numFmtId="0" fontId="20" fillId="3" borderId="45" xfId="0" applyFont="1" applyFill="1" applyBorder="1" applyAlignment="1">
      <alignment horizontal="right" vertical="center"/>
    </xf>
    <xf numFmtId="0" fontId="20" fillId="0" borderId="37" xfId="0" applyFont="1" applyBorder="1" applyAlignment="1">
      <alignment horizontal="left" vertical="center" indent="1"/>
    </xf>
    <xf numFmtId="0" fontId="20" fillId="3" borderId="47" xfId="5" applyNumberFormat="1" applyFont="1" applyFill="1" applyBorder="1" applyAlignment="1" applyProtection="1">
      <alignment horizontal="center" vertical="center"/>
    </xf>
    <xf numFmtId="1" fontId="20" fillId="0" borderId="45" xfId="0" quotePrefix="1" applyNumberFormat="1" applyFont="1" applyBorder="1" applyAlignment="1">
      <alignment horizontal="center" vertical="center"/>
    </xf>
    <xf numFmtId="0" fontId="33" fillId="3" borderId="45" xfId="0" applyFont="1" applyFill="1" applyBorder="1" applyAlignment="1">
      <alignment horizontal="left" vertical="center"/>
    </xf>
    <xf numFmtId="1" fontId="20" fillId="0" borderId="47" xfId="0" applyNumberFormat="1" applyFont="1" applyBorder="1" applyAlignment="1">
      <alignment horizontal="center" vertical="center"/>
    </xf>
    <xf numFmtId="0" fontId="20" fillId="0" borderId="17" xfId="0" quotePrefix="1" applyFont="1" applyBorder="1" applyAlignment="1">
      <alignment horizontal="left" vertical="center" indent="1"/>
    </xf>
    <xf numFmtId="0" fontId="20" fillId="3" borderId="51" xfId="0" applyFont="1" applyFill="1" applyBorder="1" applyAlignment="1">
      <alignment horizontal="left" vertical="center" indent="1"/>
    </xf>
    <xf numFmtId="0" fontId="20" fillId="3" borderId="17" xfId="0" applyFont="1" applyFill="1" applyBorder="1" applyAlignment="1">
      <alignment horizontal="center"/>
    </xf>
    <xf numFmtId="0" fontId="20" fillId="3" borderId="13" xfId="0" applyFont="1" applyFill="1" applyBorder="1" applyAlignment="1">
      <alignment horizontal="center" vertical="center"/>
    </xf>
    <xf numFmtId="44" fontId="19" fillId="3" borderId="13" xfId="0" applyNumberFormat="1" applyFont="1" applyFill="1" applyBorder="1" applyAlignment="1">
      <alignment horizontal="center" vertical="center"/>
    </xf>
    <xf numFmtId="44" fontId="20" fillId="3" borderId="13" xfId="0" applyNumberFormat="1" applyFont="1" applyFill="1" applyBorder="1" applyAlignment="1">
      <alignment horizontal="center" vertical="center"/>
    </xf>
    <xf numFmtId="0" fontId="20" fillId="3" borderId="45" xfId="5" applyNumberFormat="1" applyFont="1" applyFill="1" applyBorder="1" applyAlignment="1" applyProtection="1">
      <alignment horizontal="right" vertical="center"/>
    </xf>
    <xf numFmtId="0" fontId="19" fillId="3" borderId="45" xfId="0" applyFont="1" applyFill="1" applyBorder="1" applyAlignment="1">
      <alignment horizontal="center" vertical="center"/>
    </xf>
    <xf numFmtId="0" fontId="20" fillId="3" borderId="43" xfId="0" applyFont="1" applyFill="1" applyBorder="1" applyAlignment="1">
      <alignment horizontal="left" vertical="center" indent="1"/>
    </xf>
    <xf numFmtId="44" fontId="20" fillId="0" borderId="47" xfId="0" applyNumberFormat="1" applyFont="1" applyBorder="1" applyAlignment="1">
      <alignment horizontal="center" vertical="center"/>
    </xf>
    <xf numFmtId="44" fontId="20" fillId="0" borderId="50" xfId="5" quotePrefix="1" applyNumberFormat="1" applyFont="1" applyBorder="1" applyAlignment="1">
      <alignment horizontal="center" vertical="center"/>
    </xf>
    <xf numFmtId="168" fontId="20" fillId="0" borderId="50" xfId="5" quotePrefix="1" applyFont="1" applyBorder="1" applyAlignment="1">
      <alignment horizontal="center" vertical="center"/>
    </xf>
    <xf numFmtId="2" fontId="20" fillId="0" borderId="45" xfId="0" quotePrefix="1" applyNumberFormat="1" applyFont="1" applyBorder="1" applyAlignment="1">
      <alignment horizontal="left" vertical="center" indent="1"/>
    </xf>
    <xf numFmtId="44" fontId="20" fillId="0" borderId="40" xfId="0" applyNumberFormat="1" applyFont="1" applyBorder="1" applyAlignment="1">
      <alignment horizontal="center" vertical="center"/>
    </xf>
    <xf numFmtId="0" fontId="20" fillId="0" borderId="40" xfId="0" applyFont="1" applyBorder="1" applyAlignment="1">
      <alignment horizontal="left" vertical="center"/>
    </xf>
    <xf numFmtId="0" fontId="20" fillId="0" borderId="46" xfId="0" applyFont="1" applyBorder="1" applyAlignment="1">
      <alignment horizontal="left" vertical="center" indent="1"/>
    </xf>
    <xf numFmtId="0" fontId="32" fillId="0" borderId="45" xfId="0" applyFont="1" applyBorder="1" applyAlignment="1">
      <alignment horizontal="left" vertical="center"/>
    </xf>
    <xf numFmtId="0" fontId="20" fillId="0" borderId="43" xfId="0" applyFont="1" applyBorder="1" applyAlignment="1">
      <alignment horizontal="left" vertical="center" indent="1"/>
    </xf>
    <xf numFmtId="0" fontId="20" fillId="0" borderId="47" xfId="0" applyFont="1" applyBorder="1" applyAlignment="1">
      <alignment horizontal="center" vertical="center"/>
    </xf>
    <xf numFmtId="0" fontId="32" fillId="0" borderId="0" xfId="0" applyFont="1" applyAlignment="1">
      <alignment horizontal="left" vertical="center"/>
    </xf>
    <xf numFmtId="0" fontId="11" fillId="2" borderId="2" xfId="0" applyFont="1" applyFill="1" applyBorder="1" applyAlignment="1">
      <alignment vertical="center" wrapText="1"/>
    </xf>
    <xf numFmtId="0" fontId="11" fillId="2" borderId="12" xfId="0" applyFont="1" applyFill="1" applyBorder="1" applyAlignment="1">
      <alignment vertical="center" wrapText="1"/>
    </xf>
    <xf numFmtId="0" fontId="11" fillId="2" borderId="3" xfId="0" applyFont="1" applyFill="1" applyBorder="1" applyAlignment="1">
      <alignment vertical="center" wrapText="1"/>
    </xf>
    <xf numFmtId="0" fontId="2" fillId="2" borderId="12" xfId="0" applyFont="1" applyFill="1" applyBorder="1" applyAlignment="1">
      <alignment vertical="center" wrapText="1"/>
    </xf>
    <xf numFmtId="0" fontId="2" fillId="2" borderId="12" xfId="0" applyFont="1" applyFill="1" applyBorder="1" applyAlignment="1">
      <alignment horizontal="center" vertical="center" wrapText="1"/>
    </xf>
    <xf numFmtId="0" fontId="4" fillId="2" borderId="0" xfId="0" applyFont="1" applyFill="1" applyAlignment="1">
      <alignment vertical="center" wrapText="1"/>
    </xf>
    <xf numFmtId="0" fontId="4" fillId="3" borderId="0" xfId="0" applyFont="1" applyFill="1" applyAlignment="1">
      <alignment vertical="center" wrapText="1"/>
    </xf>
    <xf numFmtId="0" fontId="23" fillId="0" borderId="0" xfId="0" applyFont="1" applyAlignment="1">
      <alignment vertical="center" wrapText="1"/>
    </xf>
    <xf numFmtId="44" fontId="4" fillId="2" borderId="0" xfId="0" applyNumberFormat="1" applyFont="1" applyFill="1" applyAlignment="1">
      <alignment vertical="center" wrapText="1"/>
    </xf>
    <xf numFmtId="0" fontId="11" fillId="2" borderId="0" xfId="0" applyFont="1" applyFill="1" applyAlignment="1">
      <alignment vertical="center" wrapText="1"/>
    </xf>
    <xf numFmtId="0" fontId="3" fillId="2" borderId="12" xfId="0" applyFont="1" applyFill="1" applyBorder="1" applyAlignment="1">
      <alignment horizontal="center" vertical="center" wrapText="1"/>
    </xf>
    <xf numFmtId="0" fontId="3" fillId="0" borderId="12" xfId="0" applyFont="1" applyBorder="1" applyAlignment="1">
      <alignment vertical="center" wrapText="1"/>
    </xf>
    <xf numFmtId="0" fontId="3" fillId="0" borderId="12" xfId="0" applyFont="1" applyBorder="1" applyAlignment="1">
      <alignment horizontal="center" vertical="center" wrapText="1"/>
    </xf>
    <xf numFmtId="0" fontId="3" fillId="2" borderId="15" xfId="0" applyFont="1" applyFill="1" applyBorder="1" applyAlignment="1">
      <alignment horizontal="center" vertical="center" wrapText="1"/>
    </xf>
    <xf numFmtId="0" fontId="7" fillId="0" borderId="0" xfId="2" applyFont="1" applyAlignment="1">
      <alignment horizontal="center"/>
    </xf>
    <xf numFmtId="165" fontId="8" fillId="0" borderId="0" xfId="2" applyNumberFormat="1" applyFont="1" applyAlignment="1">
      <alignment horizontal="center"/>
    </xf>
    <xf numFmtId="44" fontId="4" fillId="0" borderId="0" xfId="1" applyFont="1" applyAlignment="1">
      <alignment horizontal="center" vertical="center" wrapText="1"/>
    </xf>
    <xf numFmtId="44" fontId="3" fillId="2" borderId="18" xfId="1" applyFont="1" applyFill="1" applyBorder="1" applyAlignment="1">
      <alignment horizontal="center" vertical="top" wrapText="1"/>
    </xf>
    <xf numFmtId="44" fontId="3" fillId="2" borderId="18" xfId="1" applyFont="1" applyFill="1" applyBorder="1" applyAlignment="1">
      <alignment horizontal="center" vertical="center" wrapText="1"/>
    </xf>
    <xf numFmtId="44" fontId="4" fillId="2" borderId="6" xfId="1" applyFont="1" applyFill="1" applyBorder="1" applyAlignment="1">
      <alignment horizontal="center" vertical="center" wrapText="1"/>
    </xf>
    <xf numFmtId="44" fontId="4" fillId="2" borderId="1" xfId="1" applyFont="1" applyFill="1" applyBorder="1" applyAlignment="1">
      <alignment horizontal="center" vertical="center" wrapText="1"/>
    </xf>
    <xf numFmtId="44" fontId="3" fillId="2" borderId="1" xfId="1" applyFont="1" applyFill="1" applyBorder="1" applyAlignment="1">
      <alignment horizontal="center" vertical="center" wrapText="1"/>
    </xf>
    <xf numFmtId="44" fontId="4" fillId="2" borderId="20" xfId="1" applyFont="1" applyFill="1" applyBorder="1" applyAlignment="1">
      <alignment horizontal="center" vertical="center" wrapText="1"/>
    </xf>
    <xf numFmtId="44" fontId="4" fillId="0" borderId="6" xfId="1" applyFont="1" applyBorder="1" applyAlignment="1">
      <alignment horizontal="center" vertical="center" wrapText="1"/>
    </xf>
    <xf numFmtId="44" fontId="4" fillId="0" borderId="1" xfId="1" applyFont="1" applyBorder="1" applyAlignment="1">
      <alignment horizontal="center" vertical="center" wrapText="1"/>
    </xf>
    <xf numFmtId="44" fontId="3" fillId="2" borderId="12" xfId="1" applyFont="1" applyFill="1" applyBorder="1" applyAlignment="1">
      <alignment horizontal="left" vertical="center" wrapText="1"/>
    </xf>
    <xf numFmtId="44" fontId="4" fillId="2" borderId="12" xfId="1" applyFont="1" applyFill="1" applyBorder="1" applyAlignment="1">
      <alignment horizontal="center" vertical="center" wrapText="1"/>
    </xf>
    <xf numFmtId="44" fontId="4" fillId="0" borderId="12" xfId="1" applyFont="1" applyBorder="1" applyAlignment="1">
      <alignment horizontal="center" vertical="center" wrapText="1"/>
    </xf>
    <xf numFmtId="44" fontId="4" fillId="3" borderId="1" xfId="1" applyFont="1" applyFill="1" applyBorder="1" applyAlignment="1">
      <alignment horizontal="center" vertical="center" wrapText="1"/>
    </xf>
    <xf numFmtId="44" fontId="4" fillId="0" borderId="12" xfId="1" applyFont="1" applyFill="1" applyBorder="1" applyAlignment="1">
      <alignment horizontal="center" vertical="center" wrapText="1"/>
    </xf>
    <xf numFmtId="44" fontId="3" fillId="0" borderId="12" xfId="1" applyFont="1" applyFill="1" applyBorder="1" applyAlignment="1">
      <alignment horizontal="center" vertical="center" wrapText="1"/>
    </xf>
    <xf numFmtId="44" fontId="2" fillId="2" borderId="12" xfId="1" applyFont="1" applyFill="1" applyBorder="1" applyAlignment="1">
      <alignment vertical="center" wrapText="1"/>
    </xf>
    <xf numFmtId="44" fontId="4" fillId="0" borderId="0" xfId="1" applyFont="1" applyAlignment="1">
      <alignment vertical="center" wrapText="1"/>
    </xf>
    <xf numFmtId="44" fontId="3" fillId="2" borderId="0" xfId="1" applyFont="1" applyFill="1" applyAlignment="1">
      <alignment vertical="center" wrapText="1"/>
    </xf>
    <xf numFmtId="44" fontId="3" fillId="2" borderId="19" xfId="1" applyFont="1" applyFill="1" applyBorder="1" applyAlignment="1">
      <alignment vertical="center" wrapText="1"/>
    </xf>
    <xf numFmtId="44" fontId="4" fillId="0" borderId="6" xfId="1" applyFont="1" applyBorder="1" applyAlignment="1">
      <alignment vertical="center" wrapText="1"/>
    </xf>
    <xf numFmtId="44" fontId="4" fillId="0" borderId="1" xfId="1" applyFont="1" applyBorder="1" applyAlignment="1">
      <alignment vertical="center" wrapText="1"/>
    </xf>
    <xf numFmtId="44" fontId="4" fillId="2" borderId="20" xfId="1" applyFont="1" applyFill="1" applyBorder="1" applyAlignment="1">
      <alignment vertical="center" wrapText="1"/>
    </xf>
    <xf numFmtId="44" fontId="4" fillId="2" borderId="8" xfId="1" applyFont="1" applyFill="1" applyBorder="1" applyAlignment="1">
      <alignment vertical="center" wrapText="1"/>
    </xf>
    <xf numFmtId="44" fontId="3" fillId="2" borderId="3" xfId="1" applyFont="1" applyFill="1" applyBorder="1" applyAlignment="1">
      <alignment horizontal="left" vertical="center" wrapText="1"/>
    </xf>
    <xf numFmtId="44" fontId="4" fillId="2" borderId="3" xfId="1" applyFont="1" applyFill="1" applyBorder="1" applyAlignment="1">
      <alignment horizontal="center" vertical="center" wrapText="1"/>
    </xf>
    <xf numFmtId="44" fontId="4" fillId="3" borderId="1" xfId="1" applyFont="1" applyFill="1" applyBorder="1" applyAlignment="1">
      <alignment vertical="center" wrapText="1"/>
    </xf>
    <xf numFmtId="44" fontId="4" fillId="2" borderId="12" xfId="1" applyFont="1" applyFill="1" applyBorder="1" applyAlignment="1">
      <alignment vertical="center" wrapText="1"/>
    </xf>
    <xf numFmtId="44" fontId="3" fillId="2" borderId="1" xfId="1" applyFont="1" applyFill="1" applyBorder="1" applyAlignment="1">
      <alignment vertical="center" wrapText="1"/>
    </xf>
    <xf numFmtId="44" fontId="4" fillId="0" borderId="12" xfId="1" applyFont="1" applyFill="1" applyBorder="1" applyAlignment="1">
      <alignment vertical="center" wrapText="1"/>
    </xf>
    <xf numFmtId="44" fontId="3" fillId="0" borderId="12" xfId="1" applyFont="1" applyFill="1" applyBorder="1" applyAlignment="1">
      <alignment vertical="center" wrapText="1"/>
    </xf>
    <xf numFmtId="44" fontId="11" fillId="2" borderId="12" xfId="1" applyFont="1" applyFill="1" applyBorder="1" applyAlignment="1">
      <alignment vertical="center" wrapText="1"/>
    </xf>
    <xf numFmtId="167" fontId="15" fillId="4" borderId="27" xfId="0" applyNumberFormat="1" applyFont="1" applyFill="1" applyBorder="1" applyAlignment="1">
      <alignment horizontal="left" vertical="center"/>
    </xf>
    <xf numFmtId="44" fontId="9" fillId="0" borderId="1" xfId="1" applyFont="1" applyBorder="1" applyAlignment="1">
      <alignment vertical="center" wrapText="1"/>
    </xf>
    <xf numFmtId="0" fontId="9" fillId="0" borderId="2" xfId="0" applyFont="1" applyBorder="1" applyAlignment="1">
      <alignment vertical="center" wrapText="1"/>
    </xf>
    <xf numFmtId="0" fontId="9" fillId="0" borderId="2" xfId="0" applyFont="1" applyBorder="1" applyAlignment="1">
      <alignment horizontal="center" vertical="center" wrapText="1"/>
    </xf>
    <xf numFmtId="44" fontId="9" fillId="0" borderId="1" xfId="1" applyFont="1" applyBorder="1" applyAlignment="1">
      <alignment horizontal="center" vertical="center" wrapText="1"/>
    </xf>
    <xf numFmtId="164" fontId="9" fillId="0" borderId="1" xfId="0" applyNumberFormat="1" applyFont="1" applyBorder="1" applyAlignment="1">
      <alignment vertical="center" wrapText="1"/>
    </xf>
    <xf numFmtId="0" fontId="9" fillId="0" borderId="12" xfId="0" applyFont="1" applyBorder="1" applyAlignment="1">
      <alignment horizontal="center" vertical="center" wrapText="1"/>
    </xf>
    <xf numFmtId="0" fontId="9" fillId="0" borderId="0" xfId="0" applyFont="1" applyAlignment="1">
      <alignment vertical="center" wrapText="1"/>
    </xf>
    <xf numFmtId="0" fontId="4" fillId="0" borderId="1" xfId="0" applyFont="1" applyBorder="1" applyAlignment="1">
      <alignment horizontal="right" vertical="center" wrapText="1"/>
    </xf>
    <xf numFmtId="0" fontId="4" fillId="0" borderId="0" xfId="0" applyFont="1" applyAlignment="1">
      <alignment horizontal="left"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left" vertical="center" wrapText="1"/>
    </xf>
    <xf numFmtId="0" fontId="7" fillId="0" borderId="0" xfId="2" applyFont="1" applyAlignment="1">
      <alignment horizontal="left" wrapText="1"/>
    </xf>
    <xf numFmtId="166" fontId="7" fillId="0" borderId="0" xfId="2" applyNumberFormat="1" applyFont="1" applyAlignment="1">
      <alignment horizontal="left"/>
    </xf>
    <xf numFmtId="0" fontId="3" fillId="0" borderId="1" xfId="0" applyFont="1" applyBorder="1" applyAlignment="1">
      <alignment horizontal="left" vertical="center" wrapText="1"/>
    </xf>
    <xf numFmtId="0" fontId="4" fillId="2" borderId="2"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34" fillId="2" borderId="2" xfId="0" applyFont="1" applyFill="1" applyBorder="1" applyAlignment="1">
      <alignment horizontal="center" vertical="center" wrapText="1"/>
    </xf>
    <xf numFmtId="0" fontId="34" fillId="2" borderId="12"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25" fillId="0" borderId="39" xfId="0" applyFont="1" applyBorder="1" applyAlignment="1">
      <alignment horizontal="left" vertical="center"/>
    </xf>
    <xf numFmtId="0" fontId="4" fillId="0" borderId="37" xfId="0" applyFont="1" applyBorder="1" applyAlignment="1">
      <alignment horizontal="left" vertical="center"/>
    </xf>
    <xf numFmtId="0" fontId="4" fillId="0" borderId="40" xfId="0" applyFont="1" applyBorder="1" applyAlignment="1">
      <alignment horizontal="left" vertical="center"/>
    </xf>
    <xf numFmtId="0" fontId="15" fillId="4" borderId="21" xfId="0" applyFont="1" applyFill="1" applyBorder="1" applyAlignment="1">
      <alignment horizontal="right" vertical="center"/>
    </xf>
    <xf numFmtId="0" fontId="4" fillId="4" borderId="43" xfId="0" applyFont="1" applyFill="1" applyBorder="1" applyAlignment="1">
      <alignment horizontal="right" vertical="center"/>
    </xf>
    <xf numFmtId="0" fontId="4" fillId="4" borderId="44" xfId="0" applyFont="1" applyFill="1" applyBorder="1" applyAlignment="1">
      <alignment horizontal="right" vertical="center"/>
    </xf>
    <xf numFmtId="0" fontId="13" fillId="0" borderId="2" xfId="0" applyFont="1" applyBorder="1" applyAlignment="1">
      <alignment horizontal="center" vertical="center"/>
    </xf>
    <xf numFmtId="0" fontId="13" fillId="0" borderId="12" xfId="0" applyFont="1" applyBorder="1" applyAlignment="1">
      <alignment horizontal="center" vertical="center"/>
    </xf>
    <xf numFmtId="0" fontId="13" fillId="0" borderId="3" xfId="0" applyFont="1" applyBorder="1" applyAlignment="1">
      <alignment horizontal="center" vertical="center"/>
    </xf>
    <xf numFmtId="0" fontId="12" fillId="0" borderId="22" xfId="0" applyFont="1" applyBorder="1" applyAlignment="1">
      <alignment horizontal="center" vertical="top"/>
    </xf>
    <xf numFmtId="0" fontId="12" fillId="0" borderId="23" xfId="0" applyFont="1" applyBorder="1" applyAlignment="1">
      <alignment horizontal="center" vertical="top"/>
    </xf>
    <xf numFmtId="0" fontId="12" fillId="0" borderId="24" xfId="0" applyFont="1" applyBorder="1" applyAlignment="1">
      <alignment horizontal="center" vertical="top"/>
    </xf>
    <xf numFmtId="0" fontId="15" fillId="0" borderId="26" xfId="0" applyFont="1" applyBorder="1" applyAlignment="1">
      <alignment horizontal="left" vertical="center"/>
    </xf>
    <xf numFmtId="0" fontId="22" fillId="0" borderId="26" xfId="0" applyFont="1" applyBorder="1" applyAlignment="1">
      <alignment horizontal="left" vertical="center"/>
    </xf>
    <xf numFmtId="0" fontId="22" fillId="0" borderId="27" xfId="0" applyFont="1" applyBorder="1" applyAlignment="1">
      <alignment horizontal="left" vertical="center"/>
    </xf>
    <xf numFmtId="0" fontId="15" fillId="4" borderId="36" xfId="0" applyFont="1" applyFill="1" applyBorder="1" applyAlignment="1">
      <alignment horizontal="right" vertical="center"/>
    </xf>
    <xf numFmtId="0" fontId="4" fillId="4" borderId="37" xfId="0" applyFont="1" applyFill="1" applyBorder="1"/>
    <xf numFmtId="0" fontId="4" fillId="4" borderId="38" xfId="0" applyFont="1" applyFill="1" applyBorder="1"/>
    <xf numFmtId="0" fontId="12" fillId="0" borderId="20" xfId="0" applyFont="1" applyBorder="1" applyAlignment="1">
      <alignment horizontal="center" vertical="top"/>
    </xf>
    <xf numFmtId="0" fontId="12" fillId="0" borderId="26" xfId="0" applyFont="1" applyBorder="1" applyAlignment="1">
      <alignment horizontal="left" vertical="top" wrapText="1" indent="1"/>
    </xf>
    <xf numFmtId="167" fontId="22" fillId="4" borderId="26" xfId="0" applyNumberFormat="1" applyFont="1" applyFill="1" applyBorder="1" applyAlignment="1">
      <alignment horizontal="left" vertical="top"/>
    </xf>
    <xf numFmtId="167" fontId="22" fillId="4" borderId="27" xfId="0" applyNumberFormat="1" applyFont="1" applyFill="1" applyBorder="1" applyAlignment="1">
      <alignment horizontal="left" vertical="top"/>
    </xf>
    <xf numFmtId="167" fontId="22" fillId="0" borderId="28" xfId="0" applyNumberFormat="1" applyFont="1" applyBorder="1" applyAlignment="1">
      <alignment horizontal="center" vertical="top"/>
    </xf>
    <xf numFmtId="167" fontId="22" fillId="0" borderId="29" xfId="0" applyNumberFormat="1" applyFont="1" applyBorder="1" applyAlignment="1">
      <alignment horizontal="center" vertical="top"/>
    </xf>
    <xf numFmtId="0" fontId="12" fillId="4" borderId="18" xfId="0" applyFont="1" applyFill="1" applyBorder="1" applyAlignment="1">
      <alignment horizontal="center"/>
    </xf>
    <xf numFmtId="0" fontId="12" fillId="4" borderId="0" xfId="0" applyFont="1" applyFill="1" applyAlignment="1">
      <alignment horizontal="center"/>
    </xf>
    <xf numFmtId="167" fontId="15" fillId="4" borderId="5" xfId="0" applyNumberFormat="1" applyFont="1" applyFill="1" applyBorder="1" applyAlignment="1">
      <alignment horizontal="left" vertical="top"/>
    </xf>
    <xf numFmtId="167" fontId="15" fillId="4" borderId="30" xfId="0" applyNumberFormat="1" applyFont="1" applyFill="1" applyBorder="1" applyAlignment="1">
      <alignment horizontal="left" vertical="top"/>
    </xf>
    <xf numFmtId="0" fontId="1" fillId="4" borderId="18" xfId="0" applyFont="1" applyFill="1" applyBorder="1" applyAlignment="1">
      <alignment horizontal="center" vertical="top"/>
    </xf>
    <xf numFmtId="0" fontId="1" fillId="4" borderId="0" xfId="0" applyFont="1" applyFill="1" applyAlignment="1">
      <alignment horizontal="center" vertical="top"/>
    </xf>
    <xf numFmtId="167" fontId="22" fillId="4" borderId="5" xfId="0" applyNumberFormat="1" applyFont="1" applyFill="1" applyBorder="1" applyAlignment="1">
      <alignment horizontal="left" vertical="top"/>
    </xf>
    <xf numFmtId="167" fontId="22" fillId="4" borderId="30" xfId="0" applyNumberFormat="1" applyFont="1" applyFill="1" applyBorder="1" applyAlignment="1">
      <alignment horizontal="left" vertical="top"/>
    </xf>
    <xf numFmtId="0" fontId="12" fillId="4" borderId="7" xfId="0" applyFont="1" applyFill="1" applyBorder="1" applyAlignment="1">
      <alignment horizontal="center"/>
    </xf>
    <xf numFmtId="0" fontId="12" fillId="4" borderId="20" xfId="0" applyFont="1" applyFill="1" applyBorder="1" applyAlignment="1">
      <alignment horizontal="center"/>
    </xf>
    <xf numFmtId="167" fontId="15" fillId="4" borderId="31" xfId="0" applyNumberFormat="1" applyFont="1" applyFill="1" applyBorder="1" applyAlignment="1">
      <alignment horizontal="left" vertical="top"/>
    </xf>
    <xf numFmtId="167" fontId="15" fillId="4" borderId="32" xfId="0" applyNumberFormat="1" applyFont="1" applyFill="1" applyBorder="1" applyAlignment="1">
      <alignment horizontal="left" vertical="top"/>
    </xf>
    <xf numFmtId="0" fontId="26" fillId="0" borderId="26" xfId="0" applyFont="1" applyBorder="1" applyAlignment="1">
      <alignment horizontal="left" vertical="top" wrapText="1" indent="1"/>
    </xf>
    <xf numFmtId="0" fontId="22" fillId="0" borderId="26" xfId="0" applyFont="1" applyBorder="1" applyAlignment="1">
      <alignment horizontal="left" vertical="top" wrapText="1" indent="1"/>
    </xf>
    <xf numFmtId="0" fontId="12" fillId="0" borderId="20" xfId="0" applyFont="1" applyBorder="1"/>
    <xf numFmtId="0" fontId="24" fillId="4" borderId="2" xfId="0" applyFont="1" applyFill="1" applyBorder="1" applyAlignment="1">
      <alignment horizontal="center"/>
    </xf>
    <xf numFmtId="0" fontId="14" fillId="4" borderId="12" xfId="0" applyFont="1" applyFill="1" applyBorder="1" applyAlignment="1">
      <alignment horizontal="center"/>
    </xf>
    <xf numFmtId="0" fontId="14" fillId="4" borderId="3" xfId="0" applyFont="1" applyFill="1" applyBorder="1" applyAlignment="1">
      <alignment horizontal="center"/>
    </xf>
    <xf numFmtId="0" fontId="20" fillId="0" borderId="12" xfId="0" applyFont="1" applyBorder="1" applyAlignment="1">
      <alignment horizontal="left"/>
    </xf>
    <xf numFmtId="0" fontId="12" fillId="0" borderId="12" xfId="0" applyFont="1" applyBorder="1"/>
    <xf numFmtId="0" fontId="1" fillId="0" borderId="26" xfId="0" applyFont="1" applyBorder="1" applyAlignment="1">
      <alignment horizontal="left" vertical="top" wrapText="1"/>
    </xf>
    <xf numFmtId="0" fontId="1" fillId="0" borderId="27" xfId="0" applyFont="1" applyBorder="1" applyAlignment="1">
      <alignment horizontal="left" vertical="top" wrapText="1"/>
    </xf>
    <xf numFmtId="44" fontId="12" fillId="0" borderId="2" xfId="0" applyNumberFormat="1" applyFont="1" applyBorder="1"/>
    <xf numFmtId="44" fontId="4" fillId="0" borderId="12" xfId="0" applyNumberFormat="1" applyFont="1" applyBorder="1"/>
    <xf numFmtId="44" fontId="4" fillId="0" borderId="3" xfId="0" applyNumberFormat="1" applyFont="1" applyBorder="1"/>
    <xf numFmtId="0" fontId="20" fillId="0" borderId="2" xfId="0" applyFont="1" applyBorder="1" applyAlignment="1">
      <alignment horizontal="left"/>
    </xf>
    <xf numFmtId="0" fontId="4" fillId="0" borderId="12" xfId="0" applyFont="1" applyBorder="1"/>
    <xf numFmtId="0" fontId="4" fillId="0" borderId="3" xfId="0" applyFont="1" applyBorder="1"/>
    <xf numFmtId="0" fontId="15" fillId="4" borderId="4" xfId="0" applyFont="1" applyFill="1" applyBorder="1" applyAlignment="1">
      <alignment horizontal="center" vertical="center"/>
    </xf>
    <xf numFmtId="0" fontId="22" fillId="4" borderId="6" xfId="0" applyFont="1" applyFill="1" applyBorder="1" applyAlignment="1">
      <alignment horizontal="center" vertical="center"/>
    </xf>
    <xf numFmtId="0" fontId="15" fillId="4" borderId="4" xfId="0" applyFont="1" applyFill="1" applyBorder="1" applyAlignment="1">
      <alignment horizontal="center" vertical="center" wrapText="1"/>
    </xf>
    <xf numFmtId="0" fontId="22" fillId="4" borderId="6" xfId="0" applyFont="1" applyFill="1" applyBorder="1" applyAlignment="1">
      <alignment horizontal="center" vertical="center" wrapText="1"/>
    </xf>
    <xf numFmtId="0" fontId="12" fillId="0" borderId="2" xfId="0" applyFont="1" applyBorder="1"/>
    <xf numFmtId="0" fontId="15" fillId="4" borderId="6" xfId="0" applyFont="1" applyFill="1" applyBorder="1" applyAlignment="1">
      <alignment horizontal="center" vertical="center"/>
    </xf>
    <xf numFmtId="0" fontId="1" fillId="0" borderId="5" xfId="0" applyFont="1" applyBorder="1" applyAlignment="1">
      <alignment horizontal="center" vertical="center"/>
    </xf>
    <xf numFmtId="0" fontId="4" fillId="0" borderId="57" xfId="0" applyFont="1" applyBorder="1" applyAlignment="1">
      <alignment horizontal="center" vertical="center"/>
    </xf>
    <xf numFmtId="0" fontId="4" fillId="0" borderId="30" xfId="0" applyFont="1" applyBorder="1" applyAlignment="1">
      <alignment horizontal="center" vertical="center"/>
    </xf>
    <xf numFmtId="0" fontId="27" fillId="0" borderId="52" xfId="0" applyFont="1" applyBorder="1" applyAlignment="1">
      <alignment horizontal="center" vertical="center"/>
    </xf>
    <xf numFmtId="0" fontId="4" fillId="0" borderId="46" xfId="0" applyFont="1" applyBorder="1" applyAlignment="1">
      <alignment horizontal="center" vertical="center"/>
    </xf>
    <xf numFmtId="0" fontId="4" fillId="0" borderId="48" xfId="0" applyFont="1" applyBorder="1" applyAlignment="1">
      <alignment horizontal="center" vertical="center"/>
    </xf>
    <xf numFmtId="0" fontId="22" fillId="4" borderId="53" xfId="0" applyFont="1" applyFill="1" applyBorder="1" applyAlignment="1">
      <alignment horizontal="left" vertical="center" wrapText="1" indent="1"/>
    </xf>
    <xf numFmtId="0" fontId="22" fillId="4" borderId="49" xfId="0" applyFont="1" applyFill="1" applyBorder="1" applyAlignment="1">
      <alignment horizontal="left" vertical="center" wrapText="1" indent="1"/>
    </xf>
    <xf numFmtId="0" fontId="22" fillId="4" borderId="54" xfId="0" applyFont="1" applyFill="1" applyBorder="1" applyAlignment="1">
      <alignment horizontal="left" vertical="center" wrapText="1" indent="1"/>
    </xf>
    <xf numFmtId="0" fontId="22" fillId="4" borderId="55" xfId="0" applyFont="1" applyFill="1" applyBorder="1" applyAlignment="1">
      <alignment horizontal="left" vertical="center" wrapText="1" indent="1"/>
    </xf>
    <xf numFmtId="0" fontId="22" fillId="4" borderId="51" xfId="0" applyFont="1" applyFill="1" applyBorder="1" applyAlignment="1">
      <alignment horizontal="left" vertical="center" wrapText="1" indent="1"/>
    </xf>
    <xf numFmtId="0" fontId="22" fillId="4" borderId="56" xfId="0" applyFont="1" applyFill="1" applyBorder="1" applyAlignment="1">
      <alignment horizontal="left" vertical="center" wrapText="1" indent="1"/>
    </xf>
    <xf numFmtId="0" fontId="27" fillId="0" borderId="21" xfId="0" applyFont="1" applyBorder="1" applyAlignment="1">
      <alignment horizontal="center" vertical="center"/>
    </xf>
    <xf numFmtId="0" fontId="4" fillId="0" borderId="43" xfId="0" applyFont="1" applyBorder="1" applyAlignment="1">
      <alignment horizontal="center" vertical="center"/>
    </xf>
    <xf numFmtId="0" fontId="4" fillId="0" borderId="50" xfId="0" applyFont="1" applyBorder="1" applyAlignment="1">
      <alignment horizontal="center" vertical="center"/>
    </xf>
  </cellXfs>
  <cellStyles count="6">
    <cellStyle name="Comma 7" xfId="5" xr:uid="{BD0CEA1C-D074-47A4-8F1D-3E8667017108}"/>
    <cellStyle name="Currency" xfId="1" builtinId="4"/>
    <cellStyle name="Normal" xfId="0" builtinId="0"/>
    <cellStyle name="Normal 2" xfId="4" xr:uid="{1768CD7A-40B9-44A3-913F-51D1E43B9E89}"/>
    <cellStyle name="Normal 50" xfId="2" xr:uid="{55B54378-49AE-4573-A6D3-3AF22D65D30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3</xdr:col>
      <xdr:colOff>370114</xdr:colOff>
      <xdr:row>0</xdr:row>
      <xdr:rowOff>97972</xdr:rowOff>
    </xdr:from>
    <xdr:to>
      <xdr:col>6</xdr:col>
      <xdr:colOff>906780</xdr:colOff>
      <xdr:row>3</xdr:row>
      <xdr:rowOff>160021</xdr:rowOff>
    </xdr:to>
    <xdr:pic>
      <xdr:nvPicPr>
        <xdr:cNvPr id="3" name="Picture 2" descr="Eskomlogo 2002 Black">
          <a:extLst>
            <a:ext uri="{FF2B5EF4-FFF2-40B4-BE49-F238E27FC236}">
              <a16:creationId xmlns:a16="http://schemas.microsoft.com/office/drawing/2014/main" id="{46281300-FF7C-40E7-9794-5BBEC08B3DF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176657" y="97972"/>
          <a:ext cx="2735580" cy="6172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DCDFE-61E3-4845-8CEC-D881AE3388BD}">
  <dimension ref="B1:I50"/>
  <sheetViews>
    <sheetView view="pageBreakPreview" zoomScale="120" zoomScaleNormal="110" zoomScaleSheetLayoutView="120" workbookViewId="0">
      <selection activeCell="M19" sqref="M19"/>
    </sheetView>
  </sheetViews>
  <sheetFormatPr defaultColWidth="9.109375" defaultRowHeight="13.2" x14ac:dyDescent="0.25"/>
  <cols>
    <col min="1" max="1" width="0.88671875" style="75" customWidth="1"/>
    <col min="2" max="2" width="8.6640625" style="75" customWidth="1"/>
    <col min="3" max="3" width="45.6640625" style="75" customWidth="1"/>
    <col min="4" max="5" width="8.6640625" style="75" customWidth="1"/>
    <col min="6" max="6" width="12.6640625" style="75" customWidth="1"/>
    <col min="7" max="7" width="15.6640625" style="75" bestFit="1" customWidth="1"/>
    <col min="8" max="8" width="3" style="75" customWidth="1"/>
    <col min="9" max="9" width="12.44140625" style="75" bestFit="1" customWidth="1"/>
    <col min="10" max="16384" width="9.109375" style="75"/>
  </cols>
  <sheetData>
    <row r="1" spans="2:9" x14ac:dyDescent="0.25">
      <c r="B1" s="357"/>
      <c r="C1" s="357"/>
      <c r="D1" s="357"/>
      <c r="E1" s="357"/>
      <c r="F1" s="357"/>
      <c r="G1" s="357"/>
    </row>
    <row r="2" spans="2:9" ht="17.399999999999999" x14ac:dyDescent="0.3">
      <c r="B2" s="358" t="s">
        <v>145</v>
      </c>
      <c r="C2" s="359"/>
      <c r="D2" s="359"/>
      <c r="E2" s="359"/>
      <c r="F2" s="359"/>
      <c r="G2" s="360"/>
    </row>
    <row r="3" spans="2:9" x14ac:dyDescent="0.25">
      <c r="B3" s="361"/>
      <c r="C3" s="362"/>
      <c r="D3" s="362"/>
      <c r="E3" s="362"/>
      <c r="F3" s="362"/>
      <c r="G3" s="362"/>
    </row>
    <row r="4" spans="2:9" x14ac:dyDescent="0.25">
      <c r="B4" s="328"/>
      <c r="C4" s="329"/>
      <c r="D4" s="329"/>
      <c r="E4" s="329"/>
      <c r="F4" s="329"/>
      <c r="G4" s="330"/>
    </row>
    <row r="5" spans="2:9" x14ac:dyDescent="0.25">
      <c r="B5" s="76"/>
      <c r="C5" s="363" t="s">
        <v>146</v>
      </c>
      <c r="D5" s="363"/>
      <c r="E5" s="363"/>
      <c r="F5" s="363"/>
      <c r="G5" s="364"/>
    </row>
    <row r="6" spans="2:9" x14ac:dyDescent="0.25">
      <c r="B6" s="77" t="s">
        <v>9</v>
      </c>
      <c r="C6" s="356" t="s">
        <v>147</v>
      </c>
      <c r="D6" s="356"/>
      <c r="E6" s="356"/>
      <c r="F6" s="339">
        <f>G29</f>
        <v>0</v>
      </c>
      <c r="G6" s="340"/>
    </row>
    <row r="7" spans="2:9" x14ac:dyDescent="0.25">
      <c r="B7" s="78" t="s">
        <v>10</v>
      </c>
      <c r="C7" s="355" t="s">
        <v>148</v>
      </c>
      <c r="D7" s="355"/>
      <c r="E7" s="355"/>
      <c r="F7" s="339">
        <f>G49</f>
        <v>0</v>
      </c>
      <c r="G7" s="340"/>
    </row>
    <row r="8" spans="2:9" x14ac:dyDescent="0.25">
      <c r="B8" s="79" t="s">
        <v>149</v>
      </c>
      <c r="C8" s="338" t="s">
        <v>150</v>
      </c>
      <c r="D8" s="338"/>
      <c r="E8" s="338"/>
      <c r="F8" s="339">
        <f>'Civil Works 1'!I29</f>
        <v>0</v>
      </c>
      <c r="G8" s="340"/>
    </row>
    <row r="9" spans="2:9" x14ac:dyDescent="0.25">
      <c r="B9" s="79" t="s">
        <v>151</v>
      </c>
      <c r="C9" s="338" t="s">
        <v>152</v>
      </c>
      <c r="D9" s="338"/>
      <c r="E9" s="338"/>
      <c r="F9" s="339">
        <f>'Steel Erection 1'!I33</f>
        <v>0</v>
      </c>
      <c r="G9" s="340"/>
    </row>
    <row r="10" spans="2:9" x14ac:dyDescent="0.25">
      <c r="B10" s="79" t="s">
        <v>153</v>
      </c>
      <c r="C10" s="338" t="s">
        <v>154</v>
      </c>
      <c r="D10" s="338"/>
      <c r="E10" s="338"/>
      <c r="F10" s="339">
        <f>'Cond-clamps-earthing 1'!I28</f>
        <v>0</v>
      </c>
      <c r="G10" s="340"/>
    </row>
    <row r="11" spans="2:9" ht="14.4" customHeight="1" x14ac:dyDescent="0.25">
      <c r="B11" s="79" t="s">
        <v>334</v>
      </c>
      <c r="C11" s="338" t="s">
        <v>335</v>
      </c>
      <c r="D11" s="338"/>
      <c r="E11" s="338"/>
      <c r="F11" s="339">
        <f>Electrical!K99</f>
        <v>0</v>
      </c>
      <c r="G11" s="340"/>
    </row>
    <row r="12" spans="2:9" x14ac:dyDescent="0.25">
      <c r="B12" s="79"/>
      <c r="C12" s="338"/>
      <c r="D12" s="338"/>
      <c r="E12" s="338"/>
      <c r="F12" s="341"/>
      <c r="G12" s="342"/>
    </row>
    <row r="13" spans="2:9" ht="26.4" x14ac:dyDescent="0.25">
      <c r="B13" s="343"/>
      <c r="C13" s="344"/>
      <c r="D13" s="344"/>
      <c r="E13" s="80" t="s">
        <v>155</v>
      </c>
      <c r="F13" s="345">
        <f>SUM(F6:G11)</f>
        <v>0</v>
      </c>
      <c r="G13" s="346"/>
    </row>
    <row r="14" spans="2:9" ht="27" thickBot="1" x14ac:dyDescent="0.3">
      <c r="B14" s="347"/>
      <c r="C14" s="348"/>
      <c r="D14" s="348"/>
      <c r="E14" s="81" t="s">
        <v>156</v>
      </c>
      <c r="F14" s="349">
        <f>F13*0.15</f>
        <v>0</v>
      </c>
      <c r="G14" s="350"/>
    </row>
    <row r="15" spans="2:9" ht="13.8" thickTop="1" x14ac:dyDescent="0.25">
      <c r="B15" s="351"/>
      <c r="C15" s="352"/>
      <c r="D15" s="352"/>
      <c r="E15" s="82" t="s">
        <v>157</v>
      </c>
      <c r="F15" s="353">
        <f>SUM(F13:G14)</f>
        <v>0</v>
      </c>
      <c r="G15" s="354"/>
      <c r="I15" s="83"/>
    </row>
    <row r="16" spans="2:9" x14ac:dyDescent="0.25">
      <c r="B16" s="337"/>
      <c r="C16" s="337"/>
      <c r="D16" s="337"/>
      <c r="E16" s="337"/>
      <c r="F16" s="337"/>
      <c r="G16" s="337"/>
    </row>
    <row r="17" spans="2:7" x14ac:dyDescent="0.25">
      <c r="B17" s="84" t="s">
        <v>158</v>
      </c>
      <c r="C17" s="85" t="s">
        <v>159</v>
      </c>
      <c r="D17" s="86" t="s">
        <v>32</v>
      </c>
      <c r="E17" s="86" t="s">
        <v>160</v>
      </c>
      <c r="F17" s="87" t="s">
        <v>33</v>
      </c>
      <c r="G17" s="88" t="s">
        <v>161</v>
      </c>
    </row>
    <row r="18" spans="2:7" x14ac:dyDescent="0.25">
      <c r="B18" s="337"/>
      <c r="C18" s="337"/>
      <c r="D18" s="337"/>
      <c r="E18" s="337"/>
      <c r="F18" s="337"/>
      <c r="G18" s="337"/>
    </row>
    <row r="19" spans="2:7" x14ac:dyDescent="0.25">
      <c r="B19" s="328"/>
      <c r="C19" s="329"/>
      <c r="D19" s="329"/>
      <c r="E19" s="329"/>
      <c r="F19" s="329"/>
      <c r="G19" s="330"/>
    </row>
    <row r="20" spans="2:7" s="53" customFormat="1" x14ac:dyDescent="0.3">
      <c r="B20" s="89" t="s">
        <v>9</v>
      </c>
      <c r="C20" s="331" t="s">
        <v>162</v>
      </c>
      <c r="D20" s="332"/>
      <c r="E20" s="332"/>
      <c r="F20" s="332"/>
      <c r="G20" s="333"/>
    </row>
    <row r="21" spans="2:7" s="53" customFormat="1" ht="26.4" x14ac:dyDescent="0.3">
      <c r="B21" s="89" t="s">
        <v>163</v>
      </c>
      <c r="C21" s="90" t="s">
        <v>164</v>
      </c>
      <c r="D21" s="91" t="s">
        <v>165</v>
      </c>
      <c r="E21" s="91">
        <v>1</v>
      </c>
      <c r="F21" s="92"/>
      <c r="G21" s="93">
        <f>E21*F21</f>
        <v>0</v>
      </c>
    </row>
    <row r="22" spans="2:7" s="53" customFormat="1" ht="26.4" x14ac:dyDescent="0.3">
      <c r="B22" s="89" t="s">
        <v>166</v>
      </c>
      <c r="C22" s="90" t="s">
        <v>167</v>
      </c>
      <c r="D22" s="91" t="s">
        <v>165</v>
      </c>
      <c r="E22" s="91">
        <v>1</v>
      </c>
      <c r="F22" s="94"/>
      <c r="G22" s="95"/>
    </row>
    <row r="23" spans="2:7" s="53" customFormat="1" x14ac:dyDescent="0.3">
      <c r="B23" s="89" t="s">
        <v>168</v>
      </c>
      <c r="C23" s="90" t="s">
        <v>169</v>
      </c>
      <c r="D23" s="91" t="s">
        <v>165</v>
      </c>
      <c r="E23" s="91">
        <v>1</v>
      </c>
      <c r="F23" s="92"/>
      <c r="G23" s="93">
        <f t="shared" ref="G23:G28" si="0">E23*F23</f>
        <v>0</v>
      </c>
    </row>
    <row r="24" spans="2:7" s="53" customFormat="1" x14ac:dyDescent="0.3">
      <c r="B24" s="89" t="s">
        <v>170</v>
      </c>
      <c r="C24" s="90" t="s">
        <v>171</v>
      </c>
      <c r="D24" s="91" t="s">
        <v>165</v>
      </c>
      <c r="E24" s="91">
        <v>1</v>
      </c>
      <c r="F24" s="92"/>
      <c r="G24" s="93">
        <f t="shared" si="0"/>
        <v>0</v>
      </c>
    </row>
    <row r="25" spans="2:7" s="53" customFormat="1" x14ac:dyDescent="0.3">
      <c r="B25" s="89" t="s">
        <v>172</v>
      </c>
      <c r="C25" s="90" t="s">
        <v>173</v>
      </c>
      <c r="D25" s="91" t="s">
        <v>165</v>
      </c>
      <c r="E25" s="91">
        <v>1</v>
      </c>
      <c r="F25" s="92"/>
      <c r="G25" s="93">
        <f t="shared" si="0"/>
        <v>0</v>
      </c>
    </row>
    <row r="26" spans="2:7" s="53" customFormat="1" x14ac:dyDescent="0.3">
      <c r="B26" s="89" t="s">
        <v>174</v>
      </c>
      <c r="C26" s="90" t="s">
        <v>175</v>
      </c>
      <c r="D26" s="91" t="s">
        <v>165</v>
      </c>
      <c r="E26" s="91">
        <v>1</v>
      </c>
      <c r="F26" s="92"/>
      <c r="G26" s="93">
        <f t="shared" si="0"/>
        <v>0</v>
      </c>
    </row>
    <row r="27" spans="2:7" s="53" customFormat="1" x14ac:dyDescent="0.3">
      <c r="B27" s="89" t="s">
        <v>176</v>
      </c>
      <c r="C27" s="90" t="s">
        <v>177</v>
      </c>
      <c r="D27" s="91" t="s">
        <v>165</v>
      </c>
      <c r="E27" s="91">
        <v>1</v>
      </c>
      <c r="F27" s="92"/>
      <c r="G27" s="93">
        <f t="shared" si="0"/>
        <v>0</v>
      </c>
    </row>
    <row r="28" spans="2:7" s="53" customFormat="1" ht="26.4" x14ac:dyDescent="0.3">
      <c r="B28" s="89" t="s">
        <v>178</v>
      </c>
      <c r="C28" s="90" t="s">
        <v>179</v>
      </c>
      <c r="D28" s="91" t="s">
        <v>165</v>
      </c>
      <c r="E28" s="91">
        <v>1</v>
      </c>
      <c r="F28" s="92"/>
      <c r="G28" s="93">
        <f t="shared" si="0"/>
        <v>0</v>
      </c>
    </row>
    <row r="29" spans="2:7" ht="13.8" x14ac:dyDescent="0.25">
      <c r="B29" s="334" t="s">
        <v>180</v>
      </c>
      <c r="C29" s="335"/>
      <c r="D29" s="335"/>
      <c r="E29" s="335"/>
      <c r="F29" s="336"/>
      <c r="G29" s="293">
        <f>SUM(G21:G28)</f>
        <v>0</v>
      </c>
    </row>
    <row r="30" spans="2:7" ht="13.8" x14ac:dyDescent="0.25">
      <c r="B30" s="96" t="s">
        <v>10</v>
      </c>
      <c r="C30" s="319" t="s">
        <v>181</v>
      </c>
      <c r="D30" s="320"/>
      <c r="E30" s="320"/>
      <c r="F30" s="320"/>
      <c r="G30" s="321"/>
    </row>
    <row r="31" spans="2:7" ht="13.8" x14ac:dyDescent="0.25">
      <c r="B31" s="96" t="s">
        <v>182</v>
      </c>
      <c r="C31" s="319" t="s">
        <v>183</v>
      </c>
      <c r="D31" s="320"/>
      <c r="E31" s="320"/>
      <c r="F31" s="320"/>
      <c r="G31" s="321"/>
    </row>
    <row r="32" spans="2:7" ht="26.4" x14ac:dyDescent="0.25">
      <c r="B32" s="96"/>
      <c r="C32" s="97" t="s">
        <v>184</v>
      </c>
      <c r="D32" s="98" t="s">
        <v>185</v>
      </c>
      <c r="E32" s="98">
        <v>0</v>
      </c>
      <c r="F32" s="99"/>
      <c r="G32" s="100">
        <f>E32*F32</f>
        <v>0</v>
      </c>
    </row>
    <row r="33" spans="2:7" ht="52.8" x14ac:dyDescent="0.25">
      <c r="B33" s="96" t="s">
        <v>186</v>
      </c>
      <c r="C33" s="97" t="s">
        <v>187</v>
      </c>
      <c r="D33" s="98" t="s">
        <v>185</v>
      </c>
      <c r="E33" s="98">
        <v>0</v>
      </c>
      <c r="F33" s="99"/>
      <c r="G33" s="100">
        <f>E33*F33</f>
        <v>0</v>
      </c>
    </row>
    <row r="34" spans="2:7" ht="12.9" customHeight="1" x14ac:dyDescent="0.25">
      <c r="B34" s="96" t="s">
        <v>188</v>
      </c>
      <c r="C34" s="319" t="s">
        <v>189</v>
      </c>
      <c r="D34" s="320"/>
      <c r="E34" s="320"/>
      <c r="F34" s="320"/>
      <c r="G34" s="321"/>
    </row>
    <row r="35" spans="2:7" ht="26.4" x14ac:dyDescent="0.25">
      <c r="B35" s="96" t="s">
        <v>190</v>
      </c>
      <c r="C35" s="97" t="s">
        <v>191</v>
      </c>
      <c r="D35" s="98" t="s">
        <v>185</v>
      </c>
      <c r="E35" s="98">
        <v>3</v>
      </c>
      <c r="F35" s="99"/>
      <c r="G35" s="100">
        <f>E35*F35</f>
        <v>0</v>
      </c>
    </row>
    <row r="36" spans="2:7" ht="12.9" customHeight="1" x14ac:dyDescent="0.25">
      <c r="B36" s="96" t="s">
        <v>192</v>
      </c>
      <c r="C36" s="319" t="s">
        <v>193</v>
      </c>
      <c r="D36" s="320"/>
      <c r="E36" s="320"/>
      <c r="F36" s="320"/>
      <c r="G36" s="321"/>
    </row>
    <row r="37" spans="2:7" x14ac:dyDescent="0.25">
      <c r="B37" s="96" t="s">
        <v>194</v>
      </c>
      <c r="C37" s="97" t="s">
        <v>169</v>
      </c>
      <c r="D37" s="98" t="s">
        <v>195</v>
      </c>
      <c r="E37" s="98">
        <v>10</v>
      </c>
      <c r="F37" s="99"/>
      <c r="G37" s="100">
        <f>E37*F37</f>
        <v>0</v>
      </c>
    </row>
    <row r="38" spans="2:7" x14ac:dyDescent="0.25">
      <c r="B38" s="96" t="s">
        <v>196</v>
      </c>
      <c r="C38" s="97" t="s">
        <v>171</v>
      </c>
      <c r="D38" s="98" t="s">
        <v>195</v>
      </c>
      <c r="E38" s="98">
        <v>10</v>
      </c>
      <c r="F38" s="99"/>
      <c r="G38" s="100">
        <f t="shared" ref="G38:G47" si="1">E38*F38</f>
        <v>0</v>
      </c>
    </row>
    <row r="39" spans="2:7" x14ac:dyDescent="0.25">
      <c r="B39" s="96" t="s">
        <v>197</v>
      </c>
      <c r="C39" s="97" t="s">
        <v>173</v>
      </c>
      <c r="D39" s="98" t="s">
        <v>195</v>
      </c>
      <c r="E39" s="98">
        <v>10</v>
      </c>
      <c r="F39" s="99"/>
      <c r="G39" s="100">
        <f t="shared" si="1"/>
        <v>0</v>
      </c>
    </row>
    <row r="40" spans="2:7" x14ac:dyDescent="0.25">
      <c r="B40" s="96" t="s">
        <v>198</v>
      </c>
      <c r="C40" s="97" t="s">
        <v>175</v>
      </c>
      <c r="D40" s="98" t="s">
        <v>195</v>
      </c>
      <c r="E40" s="98">
        <v>10</v>
      </c>
      <c r="F40" s="99"/>
      <c r="G40" s="100">
        <f t="shared" si="1"/>
        <v>0</v>
      </c>
    </row>
    <row r="41" spans="2:7" x14ac:dyDescent="0.25">
      <c r="B41" s="96" t="s">
        <v>199</v>
      </c>
      <c r="C41" s="97" t="s">
        <v>177</v>
      </c>
      <c r="D41" s="98" t="s">
        <v>195</v>
      </c>
      <c r="E41" s="98">
        <v>10</v>
      </c>
      <c r="F41" s="99"/>
      <c r="G41" s="100">
        <f t="shared" si="1"/>
        <v>0</v>
      </c>
    </row>
    <row r="42" spans="2:7" x14ac:dyDescent="0.25">
      <c r="B42" s="96" t="s">
        <v>200</v>
      </c>
      <c r="C42" s="101" t="s">
        <v>201</v>
      </c>
      <c r="D42" s="98" t="s">
        <v>195</v>
      </c>
      <c r="E42" s="98">
        <v>10</v>
      </c>
      <c r="F42" s="99"/>
      <c r="G42" s="100">
        <f t="shared" si="1"/>
        <v>0</v>
      </c>
    </row>
    <row r="43" spans="2:7" x14ac:dyDescent="0.25">
      <c r="B43" s="96" t="s">
        <v>202</v>
      </c>
      <c r="C43" s="97" t="s">
        <v>203</v>
      </c>
      <c r="D43" s="98" t="s">
        <v>195</v>
      </c>
      <c r="E43" s="98">
        <v>10</v>
      </c>
      <c r="F43" s="99"/>
      <c r="G43" s="100">
        <f t="shared" si="1"/>
        <v>0</v>
      </c>
    </row>
    <row r="44" spans="2:7" x14ac:dyDescent="0.25">
      <c r="B44" s="96" t="s">
        <v>204</v>
      </c>
      <c r="C44" s="97" t="s">
        <v>205</v>
      </c>
      <c r="D44" s="98" t="s">
        <v>195</v>
      </c>
      <c r="E44" s="98">
        <v>10</v>
      </c>
      <c r="F44" s="99"/>
      <c r="G44" s="100">
        <f t="shared" si="1"/>
        <v>0</v>
      </c>
    </row>
    <row r="45" spans="2:7" x14ac:dyDescent="0.25">
      <c r="B45" s="96" t="s">
        <v>206</v>
      </c>
      <c r="C45" s="97" t="s">
        <v>207</v>
      </c>
      <c r="D45" s="98" t="s">
        <v>195</v>
      </c>
      <c r="E45" s="98">
        <v>10</v>
      </c>
      <c r="F45" s="99"/>
      <c r="G45" s="100">
        <f t="shared" si="1"/>
        <v>0</v>
      </c>
    </row>
    <row r="46" spans="2:7" x14ac:dyDescent="0.25">
      <c r="B46" s="102" t="s">
        <v>208</v>
      </c>
      <c r="C46" s="97" t="s">
        <v>209</v>
      </c>
      <c r="D46" s="103" t="s">
        <v>195</v>
      </c>
      <c r="E46" s="98">
        <v>10</v>
      </c>
      <c r="F46" s="104"/>
      <c r="G46" s="100">
        <f t="shared" si="1"/>
        <v>0</v>
      </c>
    </row>
    <row r="47" spans="2:7" x14ac:dyDescent="0.25">
      <c r="B47" s="102" t="s">
        <v>210</v>
      </c>
      <c r="C47" s="105" t="s">
        <v>211</v>
      </c>
      <c r="D47" s="103" t="s">
        <v>195</v>
      </c>
      <c r="E47" s="98">
        <v>10</v>
      </c>
      <c r="F47" s="104"/>
      <c r="G47" s="100">
        <f t="shared" si="1"/>
        <v>0</v>
      </c>
    </row>
    <row r="48" spans="2:7" x14ac:dyDescent="0.25">
      <c r="B48" s="102" t="s">
        <v>212</v>
      </c>
      <c r="C48" s="105"/>
      <c r="D48" s="103"/>
      <c r="E48" s="98"/>
      <c r="F48" s="104"/>
      <c r="G48" s="100"/>
    </row>
    <row r="49" spans="2:7" ht="20.100000000000001" customHeight="1" x14ac:dyDescent="0.25">
      <c r="B49" s="322" t="s">
        <v>213</v>
      </c>
      <c r="C49" s="323"/>
      <c r="D49" s="323"/>
      <c r="E49" s="323"/>
      <c r="F49" s="324"/>
      <c r="G49" s="293">
        <f>SUM(G32:G48)</f>
        <v>0</v>
      </c>
    </row>
    <row r="50" spans="2:7" x14ac:dyDescent="0.25">
      <c r="B50" s="325" t="s">
        <v>214</v>
      </c>
      <c r="C50" s="326"/>
      <c r="D50" s="326"/>
      <c r="E50" s="326"/>
      <c r="F50" s="326"/>
      <c r="G50" s="327"/>
    </row>
  </sheetData>
  <mergeCells count="36">
    <mergeCell ref="C6:E6"/>
    <mergeCell ref="F6:G6"/>
    <mergeCell ref="B1:G1"/>
    <mergeCell ref="B2:G2"/>
    <mergeCell ref="B3:G3"/>
    <mergeCell ref="B4:G4"/>
    <mergeCell ref="C5:G5"/>
    <mergeCell ref="C7:E7"/>
    <mergeCell ref="F7:G7"/>
    <mergeCell ref="C8:E8"/>
    <mergeCell ref="F8:G8"/>
    <mergeCell ref="C9:E9"/>
    <mergeCell ref="F9:G9"/>
    <mergeCell ref="B18:G18"/>
    <mergeCell ref="C10:E10"/>
    <mergeCell ref="F10:G10"/>
    <mergeCell ref="C12:E12"/>
    <mergeCell ref="F12:G12"/>
    <mergeCell ref="B13:D13"/>
    <mergeCell ref="F13:G13"/>
    <mergeCell ref="B14:D14"/>
    <mergeCell ref="F14:G14"/>
    <mergeCell ref="B15:D15"/>
    <mergeCell ref="F15:G15"/>
    <mergeCell ref="B16:G16"/>
    <mergeCell ref="C11:E11"/>
    <mergeCell ref="F11:G11"/>
    <mergeCell ref="C36:G36"/>
    <mergeCell ref="B49:F49"/>
    <mergeCell ref="B50:G50"/>
    <mergeCell ref="B19:G19"/>
    <mergeCell ref="C20:G20"/>
    <mergeCell ref="B29:F29"/>
    <mergeCell ref="C30:G30"/>
    <mergeCell ref="C31:G31"/>
    <mergeCell ref="C34:G34"/>
  </mergeCells>
  <pageMargins left="0.7" right="0.7" top="0.75" bottom="0.75" header="0.3" footer="0.3"/>
  <pageSetup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D459BF-F6A9-4DD5-ACAD-92D785FD132C}">
  <dimension ref="B1:M34"/>
  <sheetViews>
    <sheetView view="pageBreakPreview" zoomScale="120" zoomScaleNormal="100" zoomScaleSheetLayoutView="120" workbookViewId="0">
      <selection sqref="A1:I29"/>
    </sheetView>
  </sheetViews>
  <sheetFormatPr defaultColWidth="9.109375" defaultRowHeight="13.2" x14ac:dyDescent="0.25"/>
  <cols>
    <col min="1" max="1" width="0.88671875" style="75" customWidth="1"/>
    <col min="2" max="2" width="8.6640625" style="75" customWidth="1"/>
    <col min="3" max="3" width="13.6640625" style="75" customWidth="1"/>
    <col min="4" max="4" width="65.6640625" style="75" customWidth="1"/>
    <col min="5" max="5" width="5.6640625" style="131" customWidth="1"/>
    <col min="6" max="6" width="8.6640625" style="75" customWidth="1"/>
    <col min="7" max="9" width="12.6640625" style="75" customWidth="1"/>
    <col min="10" max="10" width="9.109375" style="75"/>
    <col min="11" max="11" width="9.109375" style="75" hidden="1" customWidth="1"/>
    <col min="12" max="16384" width="9.109375" style="75"/>
  </cols>
  <sheetData>
    <row r="1" spans="2:13" ht="13.8" x14ac:dyDescent="0.25">
      <c r="B1" s="365"/>
      <c r="C1" s="366"/>
      <c r="D1" s="366"/>
      <c r="E1" s="366"/>
      <c r="F1" s="366"/>
      <c r="G1" s="366"/>
      <c r="H1" s="366"/>
      <c r="I1" s="367"/>
    </row>
    <row r="2" spans="2:13" ht="17.399999999999999" x14ac:dyDescent="0.3">
      <c r="B2" s="358" t="s">
        <v>215</v>
      </c>
      <c r="C2" s="359"/>
      <c r="D2" s="359"/>
      <c r="E2" s="359"/>
      <c r="F2" s="359"/>
      <c r="G2" s="359"/>
      <c r="H2" s="359"/>
      <c r="I2" s="360"/>
    </row>
    <row r="3" spans="2:13" ht="13.8" x14ac:dyDescent="0.25">
      <c r="B3" s="368"/>
      <c r="C3" s="369"/>
      <c r="D3" s="369"/>
      <c r="E3" s="369"/>
      <c r="F3" s="369"/>
      <c r="G3" s="369"/>
      <c r="H3" s="369"/>
      <c r="I3" s="370"/>
    </row>
    <row r="4" spans="2:13" x14ac:dyDescent="0.25">
      <c r="B4" s="371" t="s">
        <v>216</v>
      </c>
      <c r="C4" s="373" t="s">
        <v>217</v>
      </c>
      <c r="D4" s="371" t="s">
        <v>218</v>
      </c>
      <c r="E4" s="371" t="s">
        <v>219</v>
      </c>
      <c r="F4" s="371" t="s">
        <v>220</v>
      </c>
      <c r="G4" s="371" t="s">
        <v>221</v>
      </c>
      <c r="H4" s="371" t="s">
        <v>222</v>
      </c>
      <c r="I4" s="132" t="s">
        <v>223</v>
      </c>
      <c r="J4" s="131"/>
    </row>
    <row r="5" spans="2:13" x14ac:dyDescent="0.25">
      <c r="B5" s="372"/>
      <c r="C5" s="374"/>
      <c r="D5" s="372"/>
      <c r="E5" s="372"/>
      <c r="F5" s="372"/>
      <c r="G5" s="372"/>
      <c r="H5" s="372"/>
      <c r="I5" s="163" t="s">
        <v>224</v>
      </c>
      <c r="J5" s="131"/>
    </row>
    <row r="6" spans="2:13" x14ac:dyDescent="0.25">
      <c r="B6" s="205"/>
      <c r="C6" s="206"/>
      <c r="D6" s="112"/>
      <c r="E6" s="207"/>
      <c r="F6" s="136"/>
      <c r="G6" s="136"/>
      <c r="H6" s="136"/>
      <c r="I6" s="208"/>
    </row>
    <row r="7" spans="2:13" s="47" customFormat="1" x14ac:dyDescent="0.3">
      <c r="B7" s="209" t="s">
        <v>149</v>
      </c>
      <c r="C7" s="43"/>
      <c r="D7" s="210" t="s">
        <v>150</v>
      </c>
      <c r="E7" s="44"/>
      <c r="F7" s="44"/>
      <c r="G7" s="45"/>
      <c r="H7" s="46"/>
      <c r="I7" s="46"/>
    </row>
    <row r="8" spans="2:13" s="47" customFormat="1" x14ac:dyDescent="0.3">
      <c r="B8" s="167" t="s">
        <v>225</v>
      </c>
      <c r="C8" s="168"/>
      <c r="D8" s="211" t="s">
        <v>226</v>
      </c>
      <c r="E8" s="170"/>
      <c r="F8" s="212"/>
      <c r="G8" s="48"/>
      <c r="H8" s="49"/>
      <c r="I8" s="73"/>
    </row>
    <row r="9" spans="2:13" s="47" customFormat="1" x14ac:dyDescent="0.2">
      <c r="B9" s="175" t="s">
        <v>227</v>
      </c>
      <c r="C9" s="176"/>
      <c r="D9" s="213" t="s">
        <v>228</v>
      </c>
      <c r="E9" s="214" t="s">
        <v>229</v>
      </c>
      <c r="F9" s="215">
        <v>3</v>
      </c>
      <c r="G9" s="66"/>
      <c r="H9" s="65"/>
      <c r="I9" s="65">
        <f>F9*H9</f>
        <v>0</v>
      </c>
    </row>
    <row r="10" spans="2:13" s="51" customFormat="1" ht="10.199999999999999" x14ac:dyDescent="0.3">
      <c r="B10" s="167" t="s">
        <v>230</v>
      </c>
      <c r="C10" s="216"/>
      <c r="D10" s="211" t="s">
        <v>226</v>
      </c>
      <c r="E10" s="170"/>
      <c r="F10" s="217"/>
      <c r="G10" s="67"/>
      <c r="H10" s="58"/>
      <c r="I10" s="65"/>
    </row>
    <row r="11" spans="2:13" s="52" customFormat="1" ht="10.199999999999999" x14ac:dyDescent="0.3">
      <c r="B11" s="175" t="s">
        <v>231</v>
      </c>
      <c r="C11" s="218"/>
      <c r="D11" s="219" t="s">
        <v>232</v>
      </c>
      <c r="E11" s="178" t="s">
        <v>229</v>
      </c>
      <c r="F11" s="215">
        <v>1</v>
      </c>
      <c r="G11" s="68"/>
      <c r="H11" s="59"/>
      <c r="I11" s="65">
        <f t="shared" ref="I11" si="0">F11*H11</f>
        <v>0</v>
      </c>
      <c r="M11" s="51"/>
    </row>
    <row r="12" spans="2:13" s="53" customFormat="1" x14ac:dyDescent="0.3">
      <c r="B12" s="167" t="s">
        <v>233</v>
      </c>
      <c r="C12" s="168" t="s">
        <v>234</v>
      </c>
      <c r="D12" s="211" t="s">
        <v>235</v>
      </c>
      <c r="E12" s="170"/>
      <c r="F12" s="220"/>
      <c r="G12" s="69"/>
      <c r="H12" s="60"/>
      <c r="I12" s="73"/>
    </row>
    <row r="13" spans="2:13" s="53" customFormat="1" x14ac:dyDescent="0.2">
      <c r="B13" s="175" t="s">
        <v>236</v>
      </c>
      <c r="C13" s="176" t="s">
        <v>237</v>
      </c>
      <c r="D13" s="221" t="s">
        <v>238</v>
      </c>
      <c r="E13" s="214" t="s">
        <v>239</v>
      </c>
      <c r="F13" s="222">
        <v>9</v>
      </c>
      <c r="G13" s="71"/>
      <c r="H13" s="65"/>
      <c r="I13" s="65">
        <f>(G13+H13)*F13</f>
        <v>0</v>
      </c>
    </row>
    <row r="14" spans="2:13" s="53" customFormat="1" x14ac:dyDescent="0.3">
      <c r="B14" s="167" t="s">
        <v>240</v>
      </c>
      <c r="C14" s="168" t="s">
        <v>241</v>
      </c>
      <c r="D14" s="211" t="s">
        <v>242</v>
      </c>
      <c r="E14" s="170"/>
      <c r="F14" s="212"/>
      <c r="G14" s="67"/>
      <c r="H14" s="58"/>
      <c r="I14" s="58"/>
    </row>
    <row r="15" spans="2:13" s="53" customFormat="1" x14ac:dyDescent="0.2">
      <c r="B15" s="175" t="s">
        <v>243</v>
      </c>
      <c r="C15" s="176" t="s">
        <v>244</v>
      </c>
      <c r="D15" s="221" t="s">
        <v>245</v>
      </c>
      <c r="E15" s="214" t="s">
        <v>229</v>
      </c>
      <c r="F15" s="222">
        <v>9</v>
      </c>
      <c r="G15" s="71"/>
      <c r="H15" s="59"/>
      <c r="I15" s="59">
        <f>F15*H15</f>
        <v>0</v>
      </c>
    </row>
    <row r="16" spans="2:13" s="53" customFormat="1" x14ac:dyDescent="0.3">
      <c r="B16" s="167" t="s">
        <v>246</v>
      </c>
      <c r="C16" s="223"/>
      <c r="D16" s="211" t="s">
        <v>247</v>
      </c>
      <c r="E16" s="170"/>
      <c r="F16" s="224"/>
      <c r="G16" s="70"/>
      <c r="H16" s="58"/>
      <c r="I16" s="58"/>
    </row>
    <row r="17" spans="2:11" s="53" customFormat="1" x14ac:dyDescent="0.2">
      <c r="B17" s="175" t="s">
        <v>248</v>
      </c>
      <c r="C17" s="225"/>
      <c r="D17" s="213" t="s">
        <v>249</v>
      </c>
      <c r="E17" s="214" t="s">
        <v>229</v>
      </c>
      <c r="F17" s="222">
        <v>1</v>
      </c>
      <c r="G17" s="71"/>
      <c r="H17" s="61"/>
      <c r="I17" s="59">
        <f>F17*H17</f>
        <v>0</v>
      </c>
    </row>
    <row r="18" spans="2:11" s="53" customFormat="1" x14ac:dyDescent="0.2">
      <c r="B18" s="226" t="s">
        <v>250</v>
      </c>
      <c r="C18" s="168" t="s">
        <v>251</v>
      </c>
      <c r="D18" s="227" t="s">
        <v>252</v>
      </c>
      <c r="E18" s="228"/>
      <c r="F18" s="229"/>
      <c r="G18" s="230"/>
      <c r="H18" s="62"/>
      <c r="I18" s="62"/>
    </row>
    <row r="19" spans="2:11" s="53" customFormat="1" x14ac:dyDescent="0.2">
      <c r="B19" s="226" t="s">
        <v>253</v>
      </c>
      <c r="C19" s="176" t="s">
        <v>254</v>
      </c>
      <c r="D19" s="227" t="s">
        <v>255</v>
      </c>
      <c r="E19" s="228" t="s">
        <v>229</v>
      </c>
      <c r="F19" s="229">
        <v>1</v>
      </c>
      <c r="G19" s="231"/>
      <c r="H19" s="62"/>
      <c r="I19" s="65">
        <f>(G19+H19)*F19</f>
        <v>0</v>
      </c>
    </row>
    <row r="20" spans="2:11" s="54" customFormat="1" x14ac:dyDescent="0.3">
      <c r="B20" s="167">
        <v>1.8</v>
      </c>
      <c r="C20" s="168" t="s">
        <v>256</v>
      </c>
      <c r="D20" s="211" t="s">
        <v>257</v>
      </c>
      <c r="E20" s="170"/>
      <c r="F20" s="232"/>
      <c r="G20" s="233"/>
      <c r="H20" s="63"/>
      <c r="I20" s="63"/>
      <c r="J20" s="53"/>
    </row>
    <row r="21" spans="2:11" s="55" customFormat="1" x14ac:dyDescent="0.2">
      <c r="B21" s="175" t="s">
        <v>258</v>
      </c>
      <c r="C21" s="176"/>
      <c r="D21" s="234" t="s">
        <v>259</v>
      </c>
      <c r="E21" s="214" t="s">
        <v>260</v>
      </c>
      <c r="F21" s="178" t="s">
        <v>261</v>
      </c>
      <c r="G21" s="178" t="s">
        <v>262</v>
      </c>
      <c r="H21" s="235"/>
      <c r="I21" s="236">
        <v>0</v>
      </c>
      <c r="J21" s="54"/>
    </row>
    <row r="22" spans="2:11" s="55" customFormat="1" x14ac:dyDescent="0.3">
      <c r="B22" s="167">
        <v>1.9</v>
      </c>
      <c r="C22" s="223"/>
      <c r="D22" s="211" t="s">
        <v>257</v>
      </c>
      <c r="E22" s="170"/>
      <c r="F22" s="170"/>
      <c r="G22" s="56"/>
      <c r="H22" s="73"/>
      <c r="I22" s="58"/>
      <c r="J22" s="53"/>
    </row>
    <row r="23" spans="2:11" s="55" customFormat="1" x14ac:dyDescent="0.3">
      <c r="B23" s="175" t="s">
        <v>263</v>
      </c>
      <c r="C23" s="225"/>
      <c r="D23" s="234" t="s">
        <v>264</v>
      </c>
      <c r="E23" s="178" t="s">
        <v>265</v>
      </c>
      <c r="F23" s="178" t="s">
        <v>265</v>
      </c>
      <c r="G23" s="237" t="s">
        <v>266</v>
      </c>
      <c r="H23" s="65"/>
      <c r="I23" s="61">
        <f>H23</f>
        <v>0</v>
      </c>
      <c r="J23" s="54"/>
    </row>
    <row r="24" spans="2:11" s="55" customFormat="1" x14ac:dyDescent="0.3">
      <c r="B24" s="238">
        <v>1.1000000000000001</v>
      </c>
      <c r="C24" s="168"/>
      <c r="D24" s="211" t="s">
        <v>267</v>
      </c>
      <c r="E24" s="170"/>
      <c r="F24" s="220"/>
      <c r="G24" s="233"/>
      <c r="H24" s="58"/>
      <c r="I24" s="58"/>
      <c r="J24" s="53"/>
    </row>
    <row r="25" spans="2:11" s="55" customFormat="1" x14ac:dyDescent="0.3">
      <c r="B25" s="175" t="s">
        <v>268</v>
      </c>
      <c r="C25" s="176"/>
      <c r="D25" s="234" t="s">
        <v>269</v>
      </c>
      <c r="E25" s="178" t="s">
        <v>239</v>
      </c>
      <c r="F25" s="222">
        <v>9</v>
      </c>
      <c r="G25" s="71"/>
      <c r="H25" s="239"/>
      <c r="I25" s="65">
        <f>(G25+H25)*F25</f>
        <v>0</v>
      </c>
      <c r="J25" s="53"/>
    </row>
    <row r="26" spans="2:11" s="53" customFormat="1" x14ac:dyDescent="0.3">
      <c r="B26" s="167">
        <v>1.1100000000000001</v>
      </c>
      <c r="C26" s="168"/>
      <c r="D26" s="211"/>
      <c r="E26" s="170"/>
      <c r="F26" s="220"/>
      <c r="G26" s="233"/>
      <c r="H26" s="58"/>
      <c r="I26" s="58"/>
    </row>
    <row r="27" spans="2:11" s="53" customFormat="1" x14ac:dyDescent="0.3">
      <c r="B27" s="175" t="s">
        <v>270</v>
      </c>
      <c r="C27" s="176"/>
      <c r="D27" s="234"/>
      <c r="E27" s="178"/>
      <c r="F27" s="222"/>
      <c r="G27" s="178"/>
      <c r="H27" s="239"/>
      <c r="I27" s="240"/>
    </row>
    <row r="28" spans="2:11" s="53" customFormat="1" x14ac:dyDescent="0.3">
      <c r="B28" s="167"/>
      <c r="C28" s="167"/>
      <c r="D28" s="216"/>
      <c r="E28" s="241"/>
      <c r="F28" s="193"/>
      <c r="G28" s="242"/>
      <c r="H28" s="63"/>
      <c r="I28" s="50"/>
      <c r="J28" s="54"/>
    </row>
    <row r="29" spans="2:11" s="53" customFormat="1" x14ac:dyDescent="0.3">
      <c r="B29" s="175"/>
      <c r="C29" s="175"/>
      <c r="D29" s="196" t="s">
        <v>271</v>
      </c>
      <c r="E29" s="243"/>
      <c r="F29" s="244"/>
      <c r="G29" s="244"/>
      <c r="H29" s="64"/>
      <c r="I29" s="72">
        <f>SUM(I9:I25)</f>
        <v>0</v>
      </c>
      <c r="K29" s="57"/>
    </row>
    <row r="33" spans="4:6" x14ac:dyDescent="0.25">
      <c r="D33" s="127"/>
      <c r="E33" s="129"/>
      <c r="F33" s="245"/>
    </row>
    <row r="34" spans="4:6" x14ac:dyDescent="0.25">
      <c r="D34" s="127"/>
      <c r="E34" s="128"/>
      <c r="F34" s="129"/>
    </row>
  </sheetData>
  <mergeCells count="10">
    <mergeCell ref="B1:I1"/>
    <mergeCell ref="B2:I2"/>
    <mergeCell ref="B3:I3"/>
    <mergeCell ref="B4:B5"/>
    <mergeCell ref="C4:C5"/>
    <mergeCell ref="D4:D5"/>
    <mergeCell ref="E4:E5"/>
    <mergeCell ref="F4:F5"/>
    <mergeCell ref="G4:G5"/>
    <mergeCell ref="H4:H5"/>
  </mergeCells>
  <pageMargins left="0.7" right="0.7" top="0.75" bottom="0.75" header="0.3" footer="0.3"/>
  <pageSetup scale="6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46B52-1E4A-459A-B6FD-FF18A93BE8A2}">
  <dimension ref="B1:K41"/>
  <sheetViews>
    <sheetView view="pageBreakPreview" zoomScale="120" zoomScaleNormal="120" zoomScaleSheetLayoutView="120" workbookViewId="0">
      <selection sqref="A1:I33"/>
    </sheetView>
  </sheetViews>
  <sheetFormatPr defaultColWidth="9.109375" defaultRowHeight="13.2" x14ac:dyDescent="0.25"/>
  <cols>
    <col min="1" max="1" width="0.88671875" style="75" customWidth="1"/>
    <col min="2" max="2" width="8.6640625" style="75" customWidth="1"/>
    <col min="3" max="3" width="13.6640625" style="75" customWidth="1"/>
    <col min="4" max="4" width="65.6640625" style="75" customWidth="1"/>
    <col min="5" max="5" width="5.6640625" style="131" customWidth="1"/>
    <col min="6" max="6" width="8.6640625" style="75" customWidth="1"/>
    <col min="7" max="9" width="12.6640625" style="75" customWidth="1"/>
    <col min="10" max="10" width="9.109375" style="75"/>
    <col min="11" max="11" width="9.109375" style="75" hidden="1" customWidth="1"/>
    <col min="12" max="16384" width="9.109375" style="75"/>
  </cols>
  <sheetData>
    <row r="1" spans="2:10" ht="13.8" x14ac:dyDescent="0.25">
      <c r="B1" s="375"/>
      <c r="C1" s="369"/>
      <c r="D1" s="369"/>
      <c r="E1" s="369"/>
      <c r="F1" s="369"/>
      <c r="G1" s="369"/>
      <c r="H1" s="369"/>
      <c r="I1" s="370"/>
    </row>
    <row r="2" spans="2:10" ht="17.399999999999999" x14ac:dyDescent="0.3">
      <c r="B2" s="358" t="s">
        <v>215</v>
      </c>
      <c r="C2" s="359"/>
      <c r="D2" s="359"/>
      <c r="E2" s="359"/>
      <c r="F2" s="359"/>
      <c r="G2" s="359"/>
      <c r="H2" s="359"/>
      <c r="I2" s="360"/>
    </row>
    <row r="3" spans="2:10" ht="13.8" x14ac:dyDescent="0.25">
      <c r="B3" s="368"/>
      <c r="C3" s="369"/>
      <c r="D3" s="369"/>
      <c r="E3" s="369"/>
      <c r="F3" s="369"/>
      <c r="G3" s="369"/>
      <c r="H3" s="369"/>
      <c r="I3" s="370"/>
    </row>
    <row r="4" spans="2:10" x14ac:dyDescent="0.25">
      <c r="B4" s="371" t="s">
        <v>216</v>
      </c>
      <c r="C4" s="373" t="s">
        <v>217</v>
      </c>
      <c r="D4" s="371" t="s">
        <v>218</v>
      </c>
      <c r="E4" s="371" t="s">
        <v>219</v>
      </c>
      <c r="F4" s="371" t="s">
        <v>220</v>
      </c>
      <c r="G4" s="371" t="s">
        <v>221</v>
      </c>
      <c r="H4" s="371" t="s">
        <v>222</v>
      </c>
      <c r="I4" s="132" t="s">
        <v>223</v>
      </c>
      <c r="J4" s="131"/>
    </row>
    <row r="5" spans="2:10" x14ac:dyDescent="0.25">
      <c r="B5" s="372"/>
      <c r="C5" s="374"/>
      <c r="D5" s="372"/>
      <c r="E5" s="372"/>
      <c r="F5" s="372"/>
      <c r="G5" s="372"/>
      <c r="H5" s="376"/>
      <c r="I5" s="163" t="s">
        <v>224</v>
      </c>
      <c r="J5" s="131"/>
    </row>
    <row r="6" spans="2:10" x14ac:dyDescent="0.25">
      <c r="B6" s="134"/>
      <c r="C6" s="135"/>
      <c r="D6" s="112"/>
      <c r="E6" s="136"/>
      <c r="F6" s="136"/>
      <c r="G6" s="136"/>
      <c r="H6" s="136"/>
      <c r="I6" s="164"/>
    </row>
    <row r="7" spans="2:10" s="47" customFormat="1" x14ac:dyDescent="0.3">
      <c r="B7" s="138" t="s">
        <v>151</v>
      </c>
      <c r="C7" s="139"/>
      <c r="D7" s="140" t="s">
        <v>272</v>
      </c>
      <c r="E7" s="141"/>
      <c r="F7" s="141"/>
      <c r="G7" s="165"/>
      <c r="H7" s="165"/>
      <c r="I7" s="166"/>
    </row>
    <row r="8" spans="2:10" s="5" customFormat="1" ht="13.8" x14ac:dyDescent="0.25">
      <c r="B8" s="167">
        <v>2.2999999999999998</v>
      </c>
      <c r="C8" s="168" t="s">
        <v>273</v>
      </c>
      <c r="D8" s="169" t="s">
        <v>274</v>
      </c>
      <c r="E8" s="170"/>
      <c r="F8" s="171"/>
      <c r="G8" s="172"/>
      <c r="H8" s="173"/>
      <c r="I8" s="174"/>
    </row>
    <row r="9" spans="2:10" s="52" customFormat="1" ht="10.199999999999999" x14ac:dyDescent="0.3">
      <c r="B9" s="175" t="s">
        <v>275</v>
      </c>
      <c r="C9" s="176" t="s">
        <v>276</v>
      </c>
      <c r="D9" s="177" t="s">
        <v>277</v>
      </c>
      <c r="E9" s="178" t="s">
        <v>278</v>
      </c>
      <c r="F9" s="178">
        <v>1</v>
      </c>
      <c r="G9" s="179"/>
      <c r="H9" s="180"/>
      <c r="I9" s="181">
        <f>F9*(G9+H9)</f>
        <v>0</v>
      </c>
    </row>
    <row r="10" spans="2:10" s="51" customFormat="1" ht="10.199999999999999" x14ac:dyDescent="0.3">
      <c r="B10" s="167">
        <v>2.4</v>
      </c>
      <c r="C10" s="168"/>
      <c r="D10" s="169" t="s">
        <v>279</v>
      </c>
      <c r="E10" s="170"/>
      <c r="F10" s="170"/>
      <c r="G10" s="173"/>
      <c r="H10" s="173"/>
      <c r="I10" s="174"/>
    </row>
    <row r="11" spans="2:10" s="52" customFormat="1" ht="10.199999999999999" x14ac:dyDescent="0.3">
      <c r="B11" s="175" t="s">
        <v>280</v>
      </c>
      <c r="C11" s="176"/>
      <c r="D11" s="177" t="s">
        <v>281</v>
      </c>
      <c r="E11" s="178" t="s">
        <v>12</v>
      </c>
      <c r="F11" s="178">
        <f>36/4</f>
        <v>9</v>
      </c>
      <c r="G11" s="180"/>
      <c r="H11" s="180"/>
      <c r="I11" s="181">
        <f t="shared" ref="I11" si="0">F11*(G11+H11)</f>
        <v>0</v>
      </c>
    </row>
    <row r="12" spans="2:10" s="53" customFormat="1" x14ac:dyDescent="0.3">
      <c r="B12" s="167">
        <v>2.5</v>
      </c>
      <c r="C12" s="168"/>
      <c r="D12" s="169" t="s">
        <v>282</v>
      </c>
      <c r="E12" s="170"/>
      <c r="F12" s="170"/>
      <c r="G12" s="173"/>
      <c r="H12" s="173"/>
      <c r="I12" s="174"/>
    </row>
    <row r="13" spans="2:10" s="53" customFormat="1" x14ac:dyDescent="0.3">
      <c r="B13" s="175" t="s">
        <v>283</v>
      </c>
      <c r="C13" s="176"/>
      <c r="D13" s="177" t="s">
        <v>284</v>
      </c>
      <c r="E13" s="178" t="s">
        <v>12</v>
      </c>
      <c r="F13" s="178">
        <f>8/4</f>
        <v>2</v>
      </c>
      <c r="G13" s="180"/>
      <c r="H13" s="180"/>
      <c r="I13" s="181">
        <f t="shared" ref="I13" si="1">F13*(G13+H13)</f>
        <v>0</v>
      </c>
    </row>
    <row r="14" spans="2:10" s="53" customFormat="1" x14ac:dyDescent="0.3">
      <c r="B14" s="167">
        <v>2.6</v>
      </c>
      <c r="C14" s="168"/>
      <c r="D14" s="169" t="s">
        <v>285</v>
      </c>
      <c r="E14" s="170"/>
      <c r="F14" s="170"/>
      <c r="G14" s="173"/>
      <c r="H14" s="173"/>
      <c r="I14" s="174"/>
    </row>
    <row r="15" spans="2:10" s="53" customFormat="1" x14ac:dyDescent="0.3">
      <c r="B15" s="175" t="s">
        <v>286</v>
      </c>
      <c r="C15" s="176"/>
      <c r="D15" s="177" t="s">
        <v>284</v>
      </c>
      <c r="E15" s="178" t="s">
        <v>12</v>
      </c>
      <c r="F15" s="178">
        <v>1</v>
      </c>
      <c r="G15" s="180"/>
      <c r="H15" s="180"/>
      <c r="I15" s="181">
        <f t="shared" ref="I15" si="2">F15*(G15+H15)</f>
        <v>0</v>
      </c>
    </row>
    <row r="16" spans="2:10" s="53" customFormat="1" x14ac:dyDescent="0.3">
      <c r="B16" s="167">
        <v>2.7</v>
      </c>
      <c r="C16" s="168"/>
      <c r="D16" s="169" t="s">
        <v>287</v>
      </c>
      <c r="E16" s="171"/>
      <c r="F16" s="171"/>
      <c r="G16" s="173"/>
      <c r="H16" s="173"/>
      <c r="I16" s="174"/>
    </row>
    <row r="17" spans="2:9" s="53" customFormat="1" x14ac:dyDescent="0.3">
      <c r="B17" s="175" t="s">
        <v>288</v>
      </c>
      <c r="C17" s="168"/>
      <c r="D17" s="177" t="s">
        <v>289</v>
      </c>
      <c r="E17" s="178" t="s">
        <v>278</v>
      </c>
      <c r="F17" s="178">
        <f>16/4</f>
        <v>4</v>
      </c>
      <c r="G17" s="180"/>
      <c r="H17" s="180"/>
      <c r="I17" s="181">
        <f t="shared" ref="I17" si="3">F17*(G17+H17)</f>
        <v>0</v>
      </c>
    </row>
    <row r="18" spans="2:9" s="53" customFormat="1" x14ac:dyDescent="0.3">
      <c r="B18" s="167">
        <v>2.8</v>
      </c>
      <c r="C18" s="168"/>
      <c r="D18" s="169" t="s">
        <v>290</v>
      </c>
      <c r="E18" s="170"/>
      <c r="F18" s="171"/>
      <c r="G18" s="173"/>
      <c r="H18" s="173"/>
      <c r="I18" s="174"/>
    </row>
    <row r="19" spans="2:9" s="53" customFormat="1" x14ac:dyDescent="0.3">
      <c r="B19" s="175" t="s">
        <v>291</v>
      </c>
      <c r="C19" s="168"/>
      <c r="D19" s="177" t="s">
        <v>333</v>
      </c>
      <c r="E19" s="178" t="s">
        <v>278</v>
      </c>
      <c r="F19" s="178">
        <v>1</v>
      </c>
      <c r="G19" s="180"/>
      <c r="H19" s="180"/>
      <c r="I19" s="181">
        <f t="shared" ref="I19" si="4">F19*(G19+H19)</f>
        <v>0</v>
      </c>
    </row>
    <row r="20" spans="2:9" s="53" customFormat="1" x14ac:dyDescent="0.3">
      <c r="B20" s="167">
        <v>2.11</v>
      </c>
      <c r="C20" s="168"/>
      <c r="D20" s="169" t="s">
        <v>292</v>
      </c>
      <c r="E20" s="170"/>
      <c r="F20" s="182"/>
      <c r="G20" s="173"/>
      <c r="H20" s="173"/>
      <c r="I20" s="174"/>
    </row>
    <row r="21" spans="2:9" s="53" customFormat="1" x14ac:dyDescent="0.3">
      <c r="B21" s="175" t="s">
        <v>293</v>
      </c>
      <c r="C21" s="176"/>
      <c r="D21" s="177" t="s">
        <v>294</v>
      </c>
      <c r="E21" s="178" t="s">
        <v>278</v>
      </c>
      <c r="F21" s="183">
        <v>1</v>
      </c>
      <c r="G21" s="180"/>
      <c r="H21" s="180"/>
      <c r="I21" s="181">
        <f t="shared" ref="I21" si="5">F21*(G21+H21)</f>
        <v>0</v>
      </c>
    </row>
    <row r="22" spans="2:9" s="53" customFormat="1" x14ac:dyDescent="0.3">
      <c r="B22" s="167"/>
      <c r="C22" s="168"/>
      <c r="D22" s="169"/>
      <c r="E22" s="184"/>
      <c r="F22" s="182"/>
      <c r="G22" s="173"/>
      <c r="H22" s="173"/>
      <c r="I22" s="174"/>
    </row>
    <row r="23" spans="2:9" s="53" customFormat="1" x14ac:dyDescent="0.3">
      <c r="B23" s="175"/>
      <c r="C23" s="176"/>
      <c r="D23" s="177"/>
      <c r="E23" s="178"/>
      <c r="F23" s="183"/>
      <c r="G23" s="180"/>
      <c r="H23" s="180"/>
      <c r="I23" s="185"/>
    </row>
    <row r="24" spans="2:9" s="53" customFormat="1" x14ac:dyDescent="0.3">
      <c r="B24" s="167"/>
      <c r="C24" s="168"/>
      <c r="D24" s="169"/>
      <c r="E24" s="170"/>
      <c r="F24" s="170"/>
      <c r="G24" s="173"/>
      <c r="H24" s="173"/>
      <c r="I24" s="174"/>
    </row>
    <row r="25" spans="2:9" s="53" customFormat="1" x14ac:dyDescent="0.3">
      <c r="B25" s="175"/>
      <c r="C25" s="176"/>
      <c r="D25" s="177"/>
      <c r="E25" s="178"/>
      <c r="F25" s="178"/>
      <c r="G25" s="180"/>
      <c r="H25" s="180"/>
      <c r="I25" s="185"/>
    </row>
    <row r="26" spans="2:9" s="54" customFormat="1" x14ac:dyDescent="0.3">
      <c r="B26" s="167"/>
      <c r="C26" s="168"/>
      <c r="D26" s="169"/>
      <c r="E26" s="170"/>
      <c r="F26" s="171"/>
      <c r="G26" s="173"/>
      <c r="H26" s="173"/>
      <c r="I26" s="174"/>
    </row>
    <row r="27" spans="2:9" s="55" customFormat="1" x14ac:dyDescent="0.3">
      <c r="B27" s="175"/>
      <c r="C27" s="168"/>
      <c r="D27" s="177"/>
      <c r="E27" s="178"/>
      <c r="F27" s="178"/>
      <c r="G27" s="180"/>
      <c r="H27" s="180"/>
      <c r="I27" s="185"/>
    </row>
    <row r="28" spans="2:9" s="55" customFormat="1" x14ac:dyDescent="0.3">
      <c r="B28" s="167"/>
      <c r="C28" s="186"/>
      <c r="D28" s="169"/>
      <c r="E28" s="170"/>
      <c r="F28" s="171"/>
      <c r="G28" s="173"/>
      <c r="H28" s="173"/>
      <c r="I28" s="187"/>
    </row>
    <row r="29" spans="2:9" s="55" customFormat="1" x14ac:dyDescent="0.3">
      <c r="B29" s="175"/>
      <c r="C29" s="176"/>
      <c r="D29" s="177"/>
      <c r="E29" s="178"/>
      <c r="F29" s="178"/>
      <c r="G29" s="180"/>
      <c r="H29" s="180"/>
      <c r="I29" s="185"/>
    </row>
    <row r="30" spans="2:9" s="53" customFormat="1" x14ac:dyDescent="0.3">
      <c r="B30" s="167"/>
      <c r="C30" s="188"/>
      <c r="D30" s="169"/>
      <c r="E30" s="170"/>
      <c r="F30" s="182"/>
      <c r="G30" s="173"/>
      <c r="H30" s="173"/>
      <c r="I30" s="174"/>
    </row>
    <row r="31" spans="2:9" s="53" customFormat="1" x14ac:dyDescent="0.3">
      <c r="B31" s="189"/>
      <c r="C31" s="190"/>
      <c r="D31" s="177"/>
      <c r="E31" s="178"/>
      <c r="F31" s="178"/>
      <c r="G31" s="180"/>
      <c r="H31" s="180"/>
      <c r="I31" s="185"/>
    </row>
    <row r="32" spans="2:9" s="53" customFormat="1" x14ac:dyDescent="0.3">
      <c r="B32" s="188"/>
      <c r="C32" s="188"/>
      <c r="D32" s="191"/>
      <c r="E32" s="192"/>
      <c r="F32" s="191"/>
      <c r="G32" s="193"/>
      <c r="H32" s="193"/>
      <c r="I32" s="194"/>
    </row>
    <row r="33" spans="2:9" s="53" customFormat="1" x14ac:dyDescent="0.3">
      <c r="B33" s="195"/>
      <c r="C33" s="190"/>
      <c r="D33" s="196" t="s">
        <v>295</v>
      </c>
      <c r="E33" s="197"/>
      <c r="F33" s="198"/>
      <c r="G33" s="199"/>
      <c r="H33" s="200"/>
      <c r="I33" s="201">
        <f>SUM(I8:I31)</f>
        <v>0</v>
      </c>
    </row>
    <row r="36" spans="2:9" x14ac:dyDescent="0.25">
      <c r="D36" s="127"/>
      <c r="E36" s="129"/>
      <c r="F36" s="202"/>
    </row>
    <row r="37" spans="2:9" x14ac:dyDescent="0.25">
      <c r="D37" s="127"/>
      <c r="E37" s="129"/>
      <c r="F37" s="203"/>
    </row>
    <row r="38" spans="2:9" x14ac:dyDescent="0.25">
      <c r="D38" s="127"/>
      <c r="E38" s="129"/>
      <c r="F38" s="202"/>
    </row>
    <row r="39" spans="2:9" x14ac:dyDescent="0.25">
      <c r="D39" s="127"/>
      <c r="E39" s="129"/>
      <c r="F39" s="203"/>
    </row>
    <row r="40" spans="2:9" x14ac:dyDescent="0.25">
      <c r="D40" s="127"/>
      <c r="E40" s="129"/>
      <c r="F40" s="204"/>
    </row>
    <row r="41" spans="2:9" x14ac:dyDescent="0.25">
      <c r="D41" s="127"/>
      <c r="E41" s="129"/>
      <c r="F41" s="203"/>
    </row>
  </sheetData>
  <mergeCells count="10">
    <mergeCell ref="B1:I1"/>
    <mergeCell ref="B2:I2"/>
    <mergeCell ref="B3:I3"/>
    <mergeCell ref="B4:B5"/>
    <mergeCell ref="C4:C5"/>
    <mergeCell ref="D4:D5"/>
    <mergeCell ref="E4:E5"/>
    <mergeCell ref="F4:F5"/>
    <mergeCell ref="G4:G5"/>
    <mergeCell ref="H4:H5"/>
  </mergeCells>
  <pageMargins left="0.7" right="0.7" top="0.75" bottom="0.75" header="0.3" footer="0.3"/>
  <pageSetup scale="6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4921E-D1C5-43D0-B5BD-2D36290DEE84}">
  <dimension ref="B1:K28"/>
  <sheetViews>
    <sheetView view="pageBreakPreview" zoomScale="120" zoomScaleNormal="115" zoomScaleSheetLayoutView="120" workbookViewId="0">
      <selection activeCell="L6" sqref="L6"/>
    </sheetView>
  </sheetViews>
  <sheetFormatPr defaultColWidth="9.109375" defaultRowHeight="13.2" x14ac:dyDescent="0.25"/>
  <cols>
    <col min="1" max="1" width="0.88671875" style="75" customWidth="1"/>
    <col min="2" max="2" width="8.6640625" style="75" customWidth="1"/>
    <col min="3" max="3" width="11.5546875" style="75" customWidth="1"/>
    <col min="4" max="4" width="60.6640625" style="75" customWidth="1"/>
    <col min="5" max="5" width="8.44140625" style="131" customWidth="1"/>
    <col min="6" max="6" width="8.6640625" style="75" customWidth="1"/>
    <col min="7" max="9" width="12.6640625" style="75" customWidth="1"/>
    <col min="10" max="10" width="9.109375" style="75"/>
    <col min="11" max="11" width="9.109375" style="75" hidden="1" customWidth="1"/>
    <col min="12" max="16384" width="9.109375" style="75"/>
  </cols>
  <sheetData>
    <row r="1" spans="2:10" ht="13.8" x14ac:dyDescent="0.25">
      <c r="B1" s="375"/>
      <c r="C1" s="369"/>
      <c r="D1" s="369"/>
      <c r="E1" s="369"/>
      <c r="F1" s="369"/>
      <c r="G1" s="369"/>
      <c r="H1" s="369"/>
      <c r="I1" s="370"/>
    </row>
    <row r="2" spans="2:10" ht="17.399999999999999" x14ac:dyDescent="0.3">
      <c r="B2" s="358" t="s">
        <v>215</v>
      </c>
      <c r="C2" s="359"/>
      <c r="D2" s="359"/>
      <c r="E2" s="359"/>
      <c r="F2" s="359"/>
      <c r="G2" s="359"/>
      <c r="H2" s="359"/>
      <c r="I2" s="360"/>
    </row>
    <row r="3" spans="2:10" ht="13.8" x14ac:dyDescent="0.25">
      <c r="B3" s="368"/>
      <c r="C3" s="369"/>
      <c r="D3" s="369"/>
      <c r="E3" s="369"/>
      <c r="F3" s="369"/>
      <c r="G3" s="369"/>
      <c r="H3" s="369"/>
      <c r="I3" s="370"/>
    </row>
    <row r="4" spans="2:10" x14ac:dyDescent="0.25">
      <c r="B4" s="371" t="s">
        <v>216</v>
      </c>
      <c r="C4" s="373" t="s">
        <v>217</v>
      </c>
      <c r="D4" s="371" t="s">
        <v>218</v>
      </c>
      <c r="E4" s="371" t="s">
        <v>219</v>
      </c>
      <c r="F4" s="371" t="s">
        <v>220</v>
      </c>
      <c r="G4" s="371" t="s">
        <v>221</v>
      </c>
      <c r="H4" s="371" t="s">
        <v>222</v>
      </c>
      <c r="I4" s="132" t="s">
        <v>223</v>
      </c>
      <c r="J4" s="131"/>
    </row>
    <row r="5" spans="2:10" x14ac:dyDescent="0.25">
      <c r="B5" s="372"/>
      <c r="C5" s="374"/>
      <c r="D5" s="372"/>
      <c r="E5" s="372"/>
      <c r="F5" s="372"/>
      <c r="G5" s="372"/>
      <c r="H5" s="372"/>
      <c r="I5" s="133" t="s">
        <v>224</v>
      </c>
      <c r="J5" s="131"/>
    </row>
    <row r="6" spans="2:10" x14ac:dyDescent="0.25">
      <c r="B6" s="134"/>
      <c r="C6" s="135"/>
      <c r="D6" s="112"/>
      <c r="E6" s="136"/>
      <c r="F6" s="136"/>
      <c r="G6" s="136"/>
      <c r="H6" s="136"/>
      <c r="I6" s="137"/>
    </row>
    <row r="7" spans="2:10" s="47" customFormat="1" x14ac:dyDescent="0.3">
      <c r="B7" s="138" t="s">
        <v>153</v>
      </c>
      <c r="C7" s="139"/>
      <c r="D7" s="140" t="s">
        <v>296</v>
      </c>
      <c r="E7" s="141"/>
      <c r="F7" s="141"/>
      <c r="G7" s="141"/>
      <c r="H7" s="141"/>
      <c r="I7" s="142"/>
    </row>
    <row r="8" spans="2:10" s="47" customFormat="1" x14ac:dyDescent="0.3">
      <c r="B8" s="143">
        <v>3.1</v>
      </c>
      <c r="C8" s="144"/>
      <c r="D8" s="145" t="s">
        <v>297</v>
      </c>
      <c r="E8" s="146" t="s">
        <v>298</v>
      </c>
      <c r="F8" s="146">
        <v>1</v>
      </c>
      <c r="G8" s="147"/>
      <c r="H8" s="148"/>
      <c r="I8" s="149">
        <f>F8*(G8+H8)</f>
        <v>0</v>
      </c>
    </row>
    <row r="9" spans="2:10" s="47" customFormat="1" x14ac:dyDescent="0.3">
      <c r="B9" s="143">
        <v>3.2</v>
      </c>
      <c r="C9" s="144"/>
      <c r="D9" s="145" t="s">
        <v>299</v>
      </c>
      <c r="E9" s="146" t="s">
        <v>298</v>
      </c>
      <c r="F9" s="146">
        <v>1</v>
      </c>
      <c r="G9" s="147"/>
      <c r="H9" s="148"/>
      <c r="I9" s="149">
        <f t="shared" ref="I9:I19" si="0">F9*(G9+H9)</f>
        <v>0</v>
      </c>
    </row>
    <row r="10" spans="2:10" s="51" customFormat="1" ht="10.199999999999999" x14ac:dyDescent="0.3">
      <c r="B10" s="143">
        <v>3.3</v>
      </c>
      <c r="C10" s="144"/>
      <c r="D10" s="145" t="s">
        <v>300</v>
      </c>
      <c r="E10" s="146" t="s">
        <v>298</v>
      </c>
      <c r="F10" s="146">
        <v>1</v>
      </c>
      <c r="G10" s="147"/>
      <c r="H10" s="148"/>
      <c r="I10" s="149">
        <f t="shared" si="0"/>
        <v>0</v>
      </c>
    </row>
    <row r="11" spans="2:10" s="52" customFormat="1" ht="10.199999999999999" x14ac:dyDescent="0.3">
      <c r="B11" s="143">
        <v>3.4</v>
      </c>
      <c r="C11" s="144"/>
      <c r="D11" s="145" t="s">
        <v>301</v>
      </c>
      <c r="E11" s="146" t="s">
        <v>298</v>
      </c>
      <c r="F11" s="146">
        <v>1</v>
      </c>
      <c r="G11" s="147"/>
      <c r="H11" s="148"/>
      <c r="I11" s="149">
        <f t="shared" si="0"/>
        <v>0</v>
      </c>
    </row>
    <row r="12" spans="2:10" s="51" customFormat="1" ht="10.199999999999999" x14ac:dyDescent="0.3">
      <c r="B12" s="143">
        <v>3.5</v>
      </c>
      <c r="C12" s="144"/>
      <c r="D12" s="145" t="s">
        <v>302</v>
      </c>
      <c r="E12" s="146" t="s">
        <v>298</v>
      </c>
      <c r="F12" s="146">
        <v>1</v>
      </c>
      <c r="G12" s="147"/>
      <c r="H12" s="148"/>
      <c r="I12" s="149">
        <f t="shared" si="0"/>
        <v>0</v>
      </c>
    </row>
    <row r="13" spans="2:10" s="52" customFormat="1" ht="10.199999999999999" x14ac:dyDescent="0.3">
      <c r="B13" s="143">
        <v>3.6</v>
      </c>
      <c r="C13" s="144"/>
      <c r="D13" s="145" t="s">
        <v>303</v>
      </c>
      <c r="E13" s="146" t="s">
        <v>13</v>
      </c>
      <c r="F13" s="146">
        <v>1</v>
      </c>
      <c r="G13" s="147"/>
      <c r="H13" s="148"/>
      <c r="I13" s="149">
        <f t="shared" si="0"/>
        <v>0</v>
      </c>
    </row>
    <row r="14" spans="2:10" s="53" customFormat="1" x14ac:dyDescent="0.3">
      <c r="B14" s="143">
        <v>3.7</v>
      </c>
      <c r="C14" s="150"/>
      <c r="D14" s="145" t="s">
        <v>304</v>
      </c>
      <c r="E14" s="146" t="s">
        <v>12</v>
      </c>
      <c r="F14" s="151">
        <v>2</v>
      </c>
      <c r="G14" s="147"/>
      <c r="H14" s="148"/>
      <c r="I14" s="149">
        <f t="shared" si="0"/>
        <v>0</v>
      </c>
    </row>
    <row r="15" spans="2:10" s="53" customFormat="1" x14ac:dyDescent="0.3">
      <c r="B15" s="143">
        <v>3.8</v>
      </c>
      <c r="C15" s="150"/>
      <c r="D15" s="145" t="s">
        <v>305</v>
      </c>
      <c r="E15" s="152" t="s">
        <v>306</v>
      </c>
      <c r="F15" s="151">
        <v>1</v>
      </c>
      <c r="G15" s="147"/>
      <c r="H15" s="148"/>
      <c r="I15" s="149">
        <f t="shared" si="0"/>
        <v>0</v>
      </c>
    </row>
    <row r="16" spans="2:10" s="53" customFormat="1" x14ac:dyDescent="0.3">
      <c r="B16" s="143">
        <v>3.9</v>
      </c>
      <c r="C16" s="150"/>
      <c r="D16" s="145" t="s">
        <v>307</v>
      </c>
      <c r="E16" s="146" t="s">
        <v>298</v>
      </c>
      <c r="F16" s="151">
        <v>1</v>
      </c>
      <c r="G16" s="147"/>
      <c r="H16" s="148"/>
      <c r="I16" s="149">
        <f t="shared" si="0"/>
        <v>0</v>
      </c>
    </row>
    <row r="17" spans="2:9" s="53" customFormat="1" x14ac:dyDescent="0.3">
      <c r="B17" s="153">
        <v>3.1</v>
      </c>
      <c r="C17" s="150"/>
      <c r="D17" s="145" t="s">
        <v>308</v>
      </c>
      <c r="E17" s="146" t="s">
        <v>298</v>
      </c>
      <c r="F17" s="151">
        <v>1</v>
      </c>
      <c r="G17" s="147"/>
      <c r="H17" s="148"/>
      <c r="I17" s="149">
        <f t="shared" si="0"/>
        <v>0</v>
      </c>
    </row>
    <row r="18" spans="2:9" s="53" customFormat="1" ht="13.8" x14ac:dyDescent="0.3">
      <c r="B18" s="143">
        <v>3.11</v>
      </c>
      <c r="C18" s="2"/>
      <c r="D18" s="145" t="s">
        <v>309</v>
      </c>
      <c r="E18" s="146" t="s">
        <v>310</v>
      </c>
      <c r="F18" s="151">
        <v>1</v>
      </c>
      <c r="G18" s="147"/>
      <c r="H18" s="148"/>
      <c r="I18" s="149">
        <f t="shared" si="0"/>
        <v>0</v>
      </c>
    </row>
    <row r="19" spans="2:9" s="53" customFormat="1" ht="13.8" x14ac:dyDescent="0.3">
      <c r="B19" s="143">
        <v>3.12</v>
      </c>
      <c r="C19" s="2"/>
      <c r="D19" s="145" t="s">
        <v>311</v>
      </c>
      <c r="E19" s="146" t="s">
        <v>312</v>
      </c>
      <c r="F19" s="151"/>
      <c r="G19" s="147"/>
      <c r="H19" s="148"/>
      <c r="I19" s="149">
        <f t="shared" si="0"/>
        <v>0</v>
      </c>
    </row>
    <row r="20" spans="2:9" s="53" customFormat="1" ht="13.8" x14ac:dyDescent="0.3">
      <c r="B20" s="143"/>
      <c r="C20" s="2"/>
      <c r="D20" s="145"/>
      <c r="E20" s="11"/>
      <c r="F20" s="154"/>
      <c r="G20" s="146"/>
      <c r="H20" s="155"/>
      <c r="I20" s="149"/>
    </row>
    <row r="21" spans="2:9" s="53" customFormat="1" ht="13.8" x14ac:dyDescent="0.3">
      <c r="B21" s="143"/>
      <c r="C21" s="2"/>
      <c r="D21" s="145"/>
      <c r="E21" s="11"/>
      <c r="F21" s="151"/>
      <c r="G21" s="146"/>
      <c r="H21" s="155"/>
      <c r="I21" s="156"/>
    </row>
    <row r="22" spans="2:9" s="53" customFormat="1" ht="13.8" x14ac:dyDescent="0.3">
      <c r="B22" s="143"/>
      <c r="C22" s="2"/>
      <c r="D22" s="145"/>
      <c r="E22" s="11"/>
      <c r="F22" s="151"/>
      <c r="G22" s="146"/>
      <c r="H22" s="155"/>
      <c r="I22" s="149"/>
    </row>
    <row r="23" spans="2:9" s="53" customFormat="1" ht="13.8" x14ac:dyDescent="0.3">
      <c r="B23" s="143"/>
      <c r="C23" s="2"/>
      <c r="D23" s="145"/>
      <c r="E23" s="11"/>
      <c r="F23" s="151"/>
      <c r="G23" s="146"/>
      <c r="H23" s="155"/>
      <c r="I23" s="156"/>
    </row>
    <row r="24" spans="2:9" s="53" customFormat="1" x14ac:dyDescent="0.3">
      <c r="B24" s="143"/>
      <c r="C24" s="150"/>
      <c r="D24" s="145"/>
      <c r="E24" s="146"/>
      <c r="F24" s="146"/>
      <c r="G24" s="146"/>
      <c r="H24" s="151"/>
      <c r="I24" s="156"/>
    </row>
    <row r="25" spans="2:9" s="53" customFormat="1" x14ac:dyDescent="0.3">
      <c r="B25" s="143"/>
      <c r="C25" s="150"/>
      <c r="D25" s="145"/>
      <c r="E25" s="157"/>
      <c r="F25" s="146"/>
      <c r="G25" s="146"/>
      <c r="H25" s="158"/>
      <c r="I25" s="149"/>
    </row>
    <row r="26" spans="2:9" s="53" customFormat="1" x14ac:dyDescent="0.3">
      <c r="B26" s="143"/>
      <c r="C26" s="150"/>
      <c r="D26" s="145"/>
      <c r="E26" s="146"/>
      <c r="F26" s="146"/>
      <c r="G26" s="146"/>
      <c r="H26" s="151"/>
      <c r="I26" s="156"/>
    </row>
    <row r="27" spans="2:9" s="53" customFormat="1" x14ac:dyDescent="0.3">
      <c r="B27" s="159"/>
      <c r="C27" s="160"/>
      <c r="D27" s="143"/>
      <c r="E27" s="151"/>
      <c r="F27" s="151"/>
      <c r="G27" s="155"/>
      <c r="H27" s="155"/>
      <c r="I27" s="149"/>
    </row>
    <row r="28" spans="2:9" s="53" customFormat="1" x14ac:dyDescent="0.3">
      <c r="B28" s="161"/>
      <c r="C28" s="160"/>
      <c r="D28" s="162" t="s">
        <v>313</v>
      </c>
      <c r="E28" s="151"/>
      <c r="F28" s="158"/>
      <c r="G28" s="151"/>
      <c r="H28" s="155"/>
      <c r="I28" s="156">
        <f>SUM(I8:I23)</f>
        <v>0</v>
      </c>
    </row>
  </sheetData>
  <mergeCells count="10">
    <mergeCell ref="B1:I1"/>
    <mergeCell ref="B2:I2"/>
    <mergeCell ref="B3:I3"/>
    <mergeCell ref="B4:B5"/>
    <mergeCell ref="C4:C5"/>
    <mergeCell ref="D4:D5"/>
    <mergeCell ref="E4:E5"/>
    <mergeCell ref="F4:F5"/>
    <mergeCell ref="G4:G5"/>
    <mergeCell ref="H4:H5"/>
  </mergeCells>
  <pageMargins left="0.7" right="0.7" top="0.75" bottom="0.75" header="0.3" footer="0.3"/>
  <pageSetup scale="6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8FC6-137B-43DE-8190-46856047A5B0}">
  <dimension ref="A1:M99"/>
  <sheetViews>
    <sheetView tabSelected="1" view="pageBreakPreview" topLeftCell="A68" zoomScale="70" zoomScaleNormal="70" zoomScaleSheetLayoutView="70" workbookViewId="0">
      <pane xSplit="3" topLeftCell="D1" activePane="topRight" state="frozen"/>
      <selection pane="topRight" activeCell="A59" sqref="A59:K99"/>
    </sheetView>
  </sheetViews>
  <sheetFormatPr defaultColWidth="9.109375" defaultRowHeight="13.8" x14ac:dyDescent="0.3"/>
  <cols>
    <col min="1" max="1" width="14.5546875" style="6" bestFit="1" customWidth="1"/>
    <col min="2" max="2" width="32.6640625" style="6" customWidth="1"/>
    <col min="3" max="3" width="92.33203125" style="6" bestFit="1" customWidth="1"/>
    <col min="4" max="4" width="14" style="7" customWidth="1"/>
    <col min="5" max="5" width="9.109375" style="8"/>
    <col min="6" max="6" width="13.6640625" style="262" bestFit="1" customWidth="1"/>
    <col min="7" max="7" width="18.44140625" style="262" bestFit="1" customWidth="1"/>
    <col min="8" max="8" width="10.5546875" style="8" customWidth="1"/>
    <col min="9" max="9" width="12.88671875" style="278" bestFit="1" customWidth="1"/>
    <col min="10" max="10" width="18.33203125" style="278" bestFit="1" customWidth="1"/>
    <col min="11" max="11" width="18.44140625" style="278" bestFit="1" customWidth="1"/>
    <col min="12" max="12" width="9.109375" style="6"/>
    <col min="13" max="13" width="22.44140625" style="6" customWidth="1"/>
    <col min="14" max="16384" width="9.109375" style="6"/>
  </cols>
  <sheetData>
    <row r="1" spans="1:11" x14ac:dyDescent="0.25">
      <c r="A1" s="309" t="s">
        <v>31</v>
      </c>
      <c r="B1" s="309"/>
      <c r="C1" s="309"/>
      <c r="D1" s="309"/>
      <c r="E1" s="309"/>
    </row>
    <row r="2" spans="1:11" x14ac:dyDescent="0.25">
      <c r="A2" s="4" t="s">
        <v>23</v>
      </c>
      <c r="B2" s="4"/>
      <c r="C2" s="4"/>
      <c r="D2" s="25"/>
      <c r="E2" s="260"/>
    </row>
    <row r="3" spans="1:11" x14ac:dyDescent="0.25">
      <c r="A3" s="4"/>
      <c r="B3" s="4"/>
      <c r="C3" s="4"/>
      <c r="D3" s="25"/>
      <c r="E3" s="260"/>
    </row>
    <row r="4" spans="1:11" x14ac:dyDescent="0.25">
      <c r="A4" s="4"/>
      <c r="B4" s="4"/>
      <c r="C4" s="4"/>
      <c r="D4" s="25"/>
      <c r="E4" s="261"/>
    </row>
    <row r="5" spans="1:11" x14ac:dyDescent="0.25">
      <c r="A5" s="310"/>
      <c r="B5" s="310"/>
      <c r="C5" s="310"/>
      <c r="D5" s="310"/>
      <c r="E5" s="310"/>
    </row>
    <row r="7" spans="1:11" ht="19.95" customHeight="1" x14ac:dyDescent="0.3">
      <c r="A7" s="311" t="s">
        <v>2</v>
      </c>
      <c r="B7" s="311"/>
      <c r="C7" s="306"/>
      <c r="D7" s="306"/>
      <c r="E7" s="306"/>
      <c r="F7" s="306"/>
      <c r="G7" s="306"/>
      <c r="H7" s="306"/>
      <c r="I7" s="306"/>
      <c r="J7" s="306"/>
      <c r="K7" s="306"/>
    </row>
    <row r="8" spans="1:11" ht="19.95" customHeight="1" x14ac:dyDescent="0.3">
      <c r="A8" s="307" t="s">
        <v>3</v>
      </c>
      <c r="B8" s="307"/>
      <c r="C8" s="307">
        <v>20.48</v>
      </c>
      <c r="D8" s="307"/>
      <c r="E8" s="307"/>
      <c r="F8" s="307"/>
      <c r="G8" s="307"/>
      <c r="H8" s="307"/>
      <c r="I8" s="307"/>
      <c r="J8" s="307"/>
      <c r="K8" s="307"/>
    </row>
    <row r="9" spans="1:11" ht="19.95" customHeight="1" thickBot="1" x14ac:dyDescent="0.35">
      <c r="A9" s="308" t="s">
        <v>4</v>
      </c>
      <c r="B9" s="308"/>
      <c r="C9" s="308" t="s">
        <v>116</v>
      </c>
      <c r="D9" s="308"/>
      <c r="E9" s="308"/>
      <c r="F9" s="308"/>
      <c r="G9" s="308"/>
      <c r="H9" s="308"/>
      <c r="I9" s="308"/>
      <c r="J9" s="308"/>
      <c r="K9" s="308"/>
    </row>
    <row r="10" spans="1:11" ht="28.2" customHeight="1" thickBot="1" x14ac:dyDescent="0.35">
      <c r="A10" s="303" t="s">
        <v>34</v>
      </c>
      <c r="B10" s="304"/>
      <c r="C10" s="304"/>
      <c r="D10" s="304"/>
      <c r="E10" s="304"/>
      <c r="F10" s="304"/>
      <c r="G10" s="304"/>
      <c r="H10" s="304"/>
      <c r="I10" s="304"/>
      <c r="J10" s="304"/>
      <c r="K10" s="305"/>
    </row>
    <row r="11" spans="1:11" ht="54.6" customHeight="1" x14ac:dyDescent="0.3">
      <c r="A11" s="16" t="s">
        <v>39</v>
      </c>
      <c r="B11" s="318" t="s">
        <v>24</v>
      </c>
      <c r="C11" s="318"/>
      <c r="D11" s="24" t="s">
        <v>32</v>
      </c>
      <c r="E11" s="18" t="s">
        <v>35</v>
      </c>
      <c r="F11" s="263" t="s">
        <v>36</v>
      </c>
      <c r="G11" s="264" t="s">
        <v>25</v>
      </c>
      <c r="H11" s="259" t="s">
        <v>40</v>
      </c>
      <c r="I11" s="279" t="s">
        <v>37</v>
      </c>
      <c r="J11" s="279" t="s">
        <v>26</v>
      </c>
      <c r="K11" s="280" t="s">
        <v>38</v>
      </c>
    </row>
    <row r="12" spans="1:11" s="251" customFormat="1" ht="33" customHeight="1" x14ac:dyDescent="0.3">
      <c r="A12" s="12" t="s">
        <v>10</v>
      </c>
      <c r="B12" s="17" t="s">
        <v>47</v>
      </c>
      <c r="C12" s="317"/>
      <c r="D12" s="317"/>
      <c r="E12" s="317"/>
      <c r="F12" s="317"/>
      <c r="G12" s="317"/>
      <c r="H12" s="317"/>
      <c r="I12" s="317"/>
      <c r="J12" s="317"/>
      <c r="K12" s="317"/>
    </row>
    <row r="13" spans="1:11" ht="27.6" x14ac:dyDescent="0.3">
      <c r="A13" s="2">
        <v>1</v>
      </c>
      <c r="B13" s="10" t="s">
        <v>0</v>
      </c>
      <c r="C13" s="28" t="s">
        <v>81</v>
      </c>
      <c r="D13" s="3" t="s">
        <v>7</v>
      </c>
      <c r="E13" s="3">
        <v>1</v>
      </c>
      <c r="F13" s="265"/>
      <c r="G13" s="265"/>
      <c r="H13" s="3">
        <f>E13</f>
        <v>1</v>
      </c>
      <c r="I13" s="281"/>
      <c r="J13" s="281">
        <f>H13*I13</f>
        <v>0</v>
      </c>
      <c r="K13" s="281">
        <f>G13+J13</f>
        <v>0</v>
      </c>
    </row>
    <row r="14" spans="1:11" ht="27.6" x14ac:dyDescent="0.3">
      <c r="A14" s="2">
        <v>2</v>
      </c>
      <c r="B14" s="10" t="s">
        <v>5</v>
      </c>
      <c r="C14" s="2" t="s">
        <v>6</v>
      </c>
      <c r="D14" s="1" t="s">
        <v>7</v>
      </c>
      <c r="E14" s="1">
        <v>1</v>
      </c>
      <c r="F14" s="266"/>
      <c r="G14" s="266"/>
      <c r="H14" s="1">
        <v>1</v>
      </c>
      <c r="I14" s="282"/>
      <c r="J14" s="282">
        <f t="shared" ref="J14" si="0">H14*I14</f>
        <v>0</v>
      </c>
      <c r="K14" s="282">
        <f t="shared" ref="K14" si="1">G14+J14</f>
        <v>0</v>
      </c>
    </row>
    <row r="15" spans="1:11" s="8" customFormat="1" ht="19.95" customHeight="1" x14ac:dyDescent="0.3">
      <c r="A15" s="9"/>
      <c r="B15" s="12"/>
      <c r="C15" s="12" t="s">
        <v>41</v>
      </c>
      <c r="D15" s="12"/>
      <c r="E15" s="9"/>
      <c r="F15" s="266"/>
      <c r="G15" s="267">
        <v>0</v>
      </c>
      <c r="H15" s="9"/>
      <c r="I15" s="266"/>
      <c r="J15" s="267">
        <f>SUM(J13:J14)</f>
        <v>0</v>
      </c>
      <c r="K15" s="267">
        <f>SUM(K13:K14)</f>
        <v>0</v>
      </c>
    </row>
    <row r="16" spans="1:11" s="251" customFormat="1" ht="33" customHeight="1" x14ac:dyDescent="0.3">
      <c r="A16" s="12" t="s">
        <v>27</v>
      </c>
      <c r="B16" s="10" t="s">
        <v>42</v>
      </c>
      <c r="C16" s="312"/>
      <c r="D16" s="313"/>
      <c r="E16" s="313"/>
      <c r="F16" s="313"/>
      <c r="G16" s="313"/>
      <c r="H16" s="313"/>
      <c r="I16" s="313"/>
      <c r="J16" s="313"/>
      <c r="K16" s="314"/>
    </row>
    <row r="17" spans="1:11" s="251" customFormat="1" ht="33" customHeight="1" x14ac:dyDescent="0.3">
      <c r="A17" s="21">
        <v>1</v>
      </c>
      <c r="B17" s="10" t="s">
        <v>44</v>
      </c>
      <c r="C17" s="29" t="s">
        <v>84</v>
      </c>
      <c r="D17" s="19"/>
      <c r="E17" s="20"/>
      <c r="F17" s="268"/>
      <c r="G17" s="268"/>
      <c r="H17" s="20"/>
      <c r="I17" s="283"/>
      <c r="J17" s="283"/>
      <c r="K17" s="284"/>
    </row>
    <row r="18" spans="1:11" ht="41.4" x14ac:dyDescent="0.3">
      <c r="A18" s="2">
        <v>1.1000000000000001</v>
      </c>
      <c r="B18" s="2" t="s">
        <v>22</v>
      </c>
      <c r="C18" s="15" t="s">
        <v>83</v>
      </c>
      <c r="D18" s="3" t="s">
        <v>8</v>
      </c>
      <c r="E18" s="3">
        <v>32</v>
      </c>
      <c r="F18" s="269"/>
      <c r="G18" s="269">
        <f>E18*F18</f>
        <v>0</v>
      </c>
      <c r="H18" s="3">
        <v>32</v>
      </c>
      <c r="I18" s="281"/>
      <c r="J18" s="281">
        <f>H18*I18</f>
        <v>0</v>
      </c>
      <c r="K18" s="281">
        <f>G18+J18</f>
        <v>0</v>
      </c>
    </row>
    <row r="19" spans="1:11" ht="27.6" x14ac:dyDescent="0.3">
      <c r="A19" s="2">
        <v>1.2</v>
      </c>
      <c r="B19" s="2" t="s">
        <v>94</v>
      </c>
      <c r="C19" s="2" t="s">
        <v>51</v>
      </c>
      <c r="D19" s="3" t="s">
        <v>8</v>
      </c>
      <c r="E19" s="1">
        <v>32</v>
      </c>
      <c r="F19" s="270"/>
      <c r="G19" s="269">
        <f>E19*F19</f>
        <v>0</v>
      </c>
      <c r="H19" s="1">
        <v>32</v>
      </c>
      <c r="I19" s="282"/>
      <c r="J19" s="281">
        <f>H19*I19</f>
        <v>0</v>
      </c>
      <c r="K19" s="281">
        <f>G19+J19</f>
        <v>0</v>
      </c>
    </row>
    <row r="20" spans="1:11" s="251" customFormat="1" ht="27.6" x14ac:dyDescent="0.3">
      <c r="A20" s="10">
        <v>2</v>
      </c>
      <c r="B20" s="10" t="s">
        <v>43</v>
      </c>
      <c r="C20" s="40" t="s">
        <v>82</v>
      </c>
      <c r="D20" s="41"/>
      <c r="E20" s="256"/>
      <c r="F20" s="271"/>
      <c r="G20" s="271"/>
      <c r="H20" s="256"/>
      <c r="I20" s="271"/>
      <c r="J20" s="271"/>
      <c r="K20" s="285"/>
    </row>
    <row r="21" spans="1:11" ht="43.2" customHeight="1" x14ac:dyDescent="0.3">
      <c r="A21" s="10">
        <v>2.1</v>
      </c>
      <c r="B21" s="10" t="s">
        <v>363</v>
      </c>
      <c r="C21" s="40" t="s">
        <v>95</v>
      </c>
      <c r="D21" s="41"/>
      <c r="E21" s="256"/>
      <c r="F21" s="271"/>
      <c r="G21" s="271"/>
      <c r="H21" s="256"/>
      <c r="I21" s="271"/>
      <c r="J21" s="271"/>
      <c r="K21" s="285"/>
    </row>
    <row r="22" spans="1:11" ht="43.2" customHeight="1" x14ac:dyDescent="0.3">
      <c r="A22" s="301" t="s">
        <v>338</v>
      </c>
      <c r="B22" s="2" t="s">
        <v>343</v>
      </c>
      <c r="C22" s="38" t="s">
        <v>350</v>
      </c>
      <c r="D22" s="26" t="s">
        <v>12</v>
      </c>
      <c r="E22" s="1">
        <v>80</v>
      </c>
      <c r="F22" s="270"/>
      <c r="G22" s="270">
        <f t="shared" ref="G22:G31" si="2">E22*F22</f>
        <v>0</v>
      </c>
      <c r="H22" s="1">
        <v>80</v>
      </c>
      <c r="I22" s="270"/>
      <c r="J22" s="270">
        <f t="shared" ref="J22:J31" si="3">H22*I22</f>
        <v>0</v>
      </c>
      <c r="K22" s="270">
        <f t="shared" ref="K22:K31" si="4">J22+G22</f>
        <v>0</v>
      </c>
    </row>
    <row r="23" spans="1:11" ht="43.2" customHeight="1" x14ac:dyDescent="0.3">
      <c r="A23" s="301" t="s">
        <v>339</v>
      </c>
      <c r="B23" s="2" t="s">
        <v>345</v>
      </c>
      <c r="C23" s="38" t="s">
        <v>360</v>
      </c>
      <c r="D23" s="26" t="s">
        <v>8</v>
      </c>
      <c r="E23" s="1">
        <v>60</v>
      </c>
      <c r="F23" s="270"/>
      <c r="G23" s="270">
        <f t="shared" si="2"/>
        <v>0</v>
      </c>
      <c r="H23" s="1">
        <v>60</v>
      </c>
      <c r="I23" s="270"/>
      <c r="J23" s="270">
        <f t="shared" si="3"/>
        <v>0</v>
      </c>
      <c r="K23" s="270">
        <f t="shared" si="4"/>
        <v>0</v>
      </c>
    </row>
    <row r="24" spans="1:11" ht="43.2" customHeight="1" x14ac:dyDescent="0.3">
      <c r="A24" s="301" t="s">
        <v>366</v>
      </c>
      <c r="B24" s="2" t="s">
        <v>344</v>
      </c>
      <c r="C24" s="38" t="s">
        <v>358</v>
      </c>
      <c r="D24" s="26" t="s">
        <v>8</v>
      </c>
      <c r="E24" s="1">
        <v>64</v>
      </c>
      <c r="F24" s="270"/>
      <c r="G24" s="270">
        <f t="shared" si="2"/>
        <v>0</v>
      </c>
      <c r="H24" s="1">
        <v>64</v>
      </c>
      <c r="I24" s="270"/>
      <c r="J24" s="270">
        <f t="shared" si="3"/>
        <v>0</v>
      </c>
      <c r="K24" s="270">
        <f t="shared" si="4"/>
        <v>0</v>
      </c>
    </row>
    <row r="25" spans="1:11" ht="43.2" customHeight="1" x14ac:dyDescent="0.3">
      <c r="A25" s="301" t="s">
        <v>367</v>
      </c>
      <c r="B25" s="2" t="s">
        <v>340</v>
      </c>
      <c r="C25" s="38" t="s">
        <v>359</v>
      </c>
      <c r="D25" s="26" t="s">
        <v>8</v>
      </c>
      <c r="E25" s="1">
        <v>12</v>
      </c>
      <c r="F25" s="270"/>
      <c r="G25" s="270">
        <f t="shared" si="2"/>
        <v>0</v>
      </c>
      <c r="H25" s="1">
        <v>12</v>
      </c>
      <c r="I25" s="270"/>
      <c r="J25" s="270">
        <f t="shared" si="3"/>
        <v>0</v>
      </c>
      <c r="K25" s="270">
        <f t="shared" si="4"/>
        <v>0</v>
      </c>
    </row>
    <row r="26" spans="1:11" ht="43.2" customHeight="1" x14ac:dyDescent="0.3">
      <c r="A26" s="301" t="s">
        <v>368</v>
      </c>
      <c r="B26" s="2" t="s">
        <v>355</v>
      </c>
      <c r="C26" s="38" t="s">
        <v>356</v>
      </c>
      <c r="D26" s="26" t="s">
        <v>8</v>
      </c>
      <c r="E26" s="1">
        <v>4</v>
      </c>
      <c r="F26" s="270"/>
      <c r="G26" s="270">
        <f t="shared" si="2"/>
        <v>0</v>
      </c>
      <c r="H26" s="1">
        <v>4</v>
      </c>
      <c r="I26" s="270"/>
      <c r="J26" s="270">
        <f t="shared" si="3"/>
        <v>0</v>
      </c>
      <c r="K26" s="270">
        <f t="shared" si="4"/>
        <v>0</v>
      </c>
    </row>
    <row r="27" spans="1:11" ht="43.2" customHeight="1" x14ac:dyDescent="0.3">
      <c r="A27" s="301" t="s">
        <v>369</v>
      </c>
      <c r="B27" s="2" t="s">
        <v>341</v>
      </c>
      <c r="C27" s="38" t="s">
        <v>342</v>
      </c>
      <c r="D27" s="26" t="s">
        <v>8</v>
      </c>
      <c r="E27" s="1">
        <v>8</v>
      </c>
      <c r="F27" s="270"/>
      <c r="G27" s="270">
        <f t="shared" si="2"/>
        <v>0</v>
      </c>
      <c r="H27" s="1">
        <v>8</v>
      </c>
      <c r="I27" s="270"/>
      <c r="J27" s="270">
        <f t="shared" si="3"/>
        <v>0</v>
      </c>
      <c r="K27" s="270">
        <f t="shared" si="4"/>
        <v>0</v>
      </c>
    </row>
    <row r="28" spans="1:11" ht="43.2" customHeight="1" x14ac:dyDescent="0.3">
      <c r="A28" s="301" t="s">
        <v>370</v>
      </c>
      <c r="B28" s="2" t="s">
        <v>346</v>
      </c>
      <c r="C28" s="38" t="s">
        <v>347</v>
      </c>
      <c r="D28" s="26" t="s">
        <v>8</v>
      </c>
      <c r="E28" s="1">
        <v>64</v>
      </c>
      <c r="F28" s="270"/>
      <c r="G28" s="270">
        <f t="shared" si="2"/>
        <v>0</v>
      </c>
      <c r="H28" s="1">
        <v>64</v>
      </c>
      <c r="I28" s="270"/>
      <c r="J28" s="270">
        <f t="shared" si="3"/>
        <v>0</v>
      </c>
      <c r="K28" s="270">
        <f t="shared" si="4"/>
        <v>0</v>
      </c>
    </row>
    <row r="29" spans="1:11" ht="43.2" customHeight="1" x14ac:dyDescent="0.3">
      <c r="A29" s="301" t="s">
        <v>371</v>
      </c>
      <c r="B29" s="2" t="s">
        <v>361</v>
      </c>
      <c r="C29" s="38" t="s">
        <v>362</v>
      </c>
      <c r="D29" s="1" t="s">
        <v>8</v>
      </c>
      <c r="E29" s="1">
        <v>4</v>
      </c>
      <c r="F29" s="270"/>
      <c r="G29" s="270">
        <f t="shared" si="2"/>
        <v>0</v>
      </c>
      <c r="H29" s="1">
        <v>4</v>
      </c>
      <c r="I29" s="270"/>
      <c r="J29" s="270">
        <f t="shared" si="3"/>
        <v>0</v>
      </c>
      <c r="K29" s="270">
        <f t="shared" si="4"/>
        <v>0</v>
      </c>
    </row>
    <row r="30" spans="1:11" ht="43.2" customHeight="1" x14ac:dyDescent="0.3">
      <c r="A30" s="301" t="s">
        <v>372</v>
      </c>
      <c r="B30" s="2" t="s">
        <v>348</v>
      </c>
      <c r="C30" s="38" t="s">
        <v>349</v>
      </c>
      <c r="D30" s="1" t="s">
        <v>8</v>
      </c>
      <c r="E30" s="1">
        <v>60</v>
      </c>
      <c r="F30" s="270"/>
      <c r="G30" s="270">
        <f t="shared" si="2"/>
        <v>0</v>
      </c>
      <c r="H30" s="1">
        <v>60</v>
      </c>
      <c r="I30" s="270"/>
      <c r="J30" s="270">
        <f t="shared" si="3"/>
        <v>0</v>
      </c>
      <c r="K30" s="270">
        <f t="shared" si="4"/>
        <v>0</v>
      </c>
    </row>
    <row r="31" spans="1:11" ht="43.2" customHeight="1" x14ac:dyDescent="0.3">
      <c r="A31" s="301" t="s">
        <v>373</v>
      </c>
      <c r="B31" s="2" t="s">
        <v>351</v>
      </c>
      <c r="C31" s="38" t="s">
        <v>352</v>
      </c>
      <c r="D31" s="1" t="s">
        <v>337</v>
      </c>
      <c r="E31" s="1">
        <v>2</v>
      </c>
      <c r="F31" s="270"/>
      <c r="G31" s="270">
        <f t="shared" si="2"/>
        <v>0</v>
      </c>
      <c r="H31" s="1">
        <v>2</v>
      </c>
      <c r="I31" s="270"/>
      <c r="J31" s="270">
        <f t="shared" si="3"/>
        <v>0</v>
      </c>
      <c r="K31" s="270">
        <f t="shared" si="4"/>
        <v>0</v>
      </c>
    </row>
    <row r="32" spans="1:11" ht="43.2" customHeight="1" x14ac:dyDescent="0.3">
      <c r="A32" s="301" t="s">
        <v>374</v>
      </c>
      <c r="B32" s="2" t="s">
        <v>357</v>
      </c>
      <c r="C32" s="302" t="s">
        <v>365</v>
      </c>
      <c r="D32" s="26" t="s">
        <v>364</v>
      </c>
      <c r="E32" s="1">
        <v>64</v>
      </c>
      <c r="F32" s="270"/>
      <c r="G32" s="270">
        <f t="shared" ref="G32" si="5">E32*F32</f>
        <v>0</v>
      </c>
      <c r="H32" s="1">
        <v>64</v>
      </c>
      <c r="I32" s="270"/>
      <c r="J32" s="270">
        <f t="shared" ref="J32" si="6">H32*I32</f>
        <v>0</v>
      </c>
      <c r="K32" s="270">
        <f t="shared" ref="K32" si="7">J32+G32</f>
        <v>0</v>
      </c>
    </row>
    <row r="33" spans="1:11" s="251" customFormat="1" ht="24.75" customHeight="1" x14ac:dyDescent="0.3">
      <c r="A33" s="10">
        <v>3</v>
      </c>
      <c r="B33" s="10" t="s">
        <v>14</v>
      </c>
      <c r="C33" s="42"/>
      <c r="D33" s="23"/>
      <c r="E33" s="23"/>
      <c r="F33" s="272"/>
      <c r="G33" s="272"/>
      <c r="H33" s="23"/>
      <c r="I33" s="272"/>
      <c r="J33" s="272"/>
      <c r="K33" s="286"/>
    </row>
    <row r="34" spans="1:11" ht="24.75" customHeight="1" x14ac:dyDescent="0.3">
      <c r="A34" s="2">
        <v>3.1</v>
      </c>
      <c r="B34" s="2" t="s">
        <v>78</v>
      </c>
      <c r="C34" s="2" t="s">
        <v>96</v>
      </c>
      <c r="D34" s="1" t="s">
        <v>8</v>
      </c>
      <c r="E34" s="1">
        <v>1</v>
      </c>
      <c r="F34" s="270"/>
      <c r="G34" s="270">
        <f t="shared" ref="G34" si="8">E34*F34</f>
        <v>0</v>
      </c>
      <c r="H34" s="1">
        <v>1</v>
      </c>
      <c r="I34" s="282"/>
      <c r="J34" s="282">
        <f t="shared" ref="J34" si="9">H34*I34</f>
        <v>0</v>
      </c>
      <c r="K34" s="282">
        <f t="shared" ref="K34" si="10">G34+J34</f>
        <v>0</v>
      </c>
    </row>
    <row r="35" spans="1:11" ht="42" customHeight="1" x14ac:dyDescent="0.3">
      <c r="A35" s="2">
        <v>3.2</v>
      </c>
      <c r="B35" s="2" t="s">
        <v>97</v>
      </c>
      <c r="C35" s="2" t="s">
        <v>105</v>
      </c>
      <c r="D35" s="1" t="s">
        <v>8</v>
      </c>
      <c r="E35" s="1">
        <v>1</v>
      </c>
      <c r="F35" s="270"/>
      <c r="G35" s="270">
        <f t="shared" ref="G35:G68" si="11">E35*F35</f>
        <v>0</v>
      </c>
      <c r="H35" s="1">
        <v>1</v>
      </c>
      <c r="I35" s="282"/>
      <c r="J35" s="282">
        <f t="shared" ref="J35:J63" si="12">H35*I35</f>
        <v>0</v>
      </c>
      <c r="K35" s="282">
        <f t="shared" ref="K35:K63" si="13">G35+J35</f>
        <v>0</v>
      </c>
    </row>
    <row r="36" spans="1:11" ht="27.6" x14ac:dyDescent="0.3">
      <c r="A36" s="2">
        <v>3.3</v>
      </c>
      <c r="B36" s="30" t="s">
        <v>98</v>
      </c>
      <c r="C36" s="2" t="s">
        <v>99</v>
      </c>
      <c r="D36" s="1" t="s">
        <v>8</v>
      </c>
      <c r="E36" s="1">
        <v>1</v>
      </c>
      <c r="F36" s="270"/>
      <c r="G36" s="270">
        <f t="shared" si="11"/>
        <v>0</v>
      </c>
      <c r="H36" s="1">
        <v>1</v>
      </c>
      <c r="I36" s="282"/>
      <c r="J36" s="282">
        <f t="shared" si="12"/>
        <v>0</v>
      </c>
      <c r="K36" s="282">
        <f t="shared" si="13"/>
        <v>0</v>
      </c>
    </row>
    <row r="37" spans="1:11" ht="38.25" customHeight="1" x14ac:dyDescent="0.3">
      <c r="A37" s="2">
        <v>3.4</v>
      </c>
      <c r="B37" s="30" t="s">
        <v>101</v>
      </c>
      <c r="C37" s="2" t="s">
        <v>100</v>
      </c>
      <c r="D37" s="1" t="s">
        <v>8</v>
      </c>
      <c r="E37" s="1">
        <v>1</v>
      </c>
      <c r="F37" s="270"/>
      <c r="G37" s="270">
        <f t="shared" ref="G37:G41" si="14">E37*F37</f>
        <v>0</v>
      </c>
      <c r="H37" s="1">
        <v>1</v>
      </c>
      <c r="I37" s="282"/>
      <c r="J37" s="282">
        <f t="shared" ref="J37:J41" si="15">H37*I37</f>
        <v>0</v>
      </c>
      <c r="K37" s="282">
        <f t="shared" ref="K37:K41" si="16">G37+J37</f>
        <v>0</v>
      </c>
    </row>
    <row r="38" spans="1:11" ht="24.75" customHeight="1" x14ac:dyDescent="0.3">
      <c r="A38" s="2">
        <v>3.5</v>
      </c>
      <c r="B38" s="30" t="s">
        <v>102</v>
      </c>
      <c r="C38" s="2" t="s">
        <v>103</v>
      </c>
      <c r="D38" s="1" t="s">
        <v>8</v>
      </c>
      <c r="E38" s="1">
        <v>1</v>
      </c>
      <c r="F38" s="270"/>
      <c r="G38" s="270">
        <f t="shared" si="14"/>
        <v>0</v>
      </c>
      <c r="H38" s="1">
        <v>1</v>
      </c>
      <c r="I38" s="282"/>
      <c r="J38" s="282">
        <f t="shared" si="15"/>
        <v>0</v>
      </c>
      <c r="K38" s="282">
        <f t="shared" si="16"/>
        <v>0</v>
      </c>
    </row>
    <row r="39" spans="1:11" ht="24.75" customHeight="1" x14ac:dyDescent="0.3">
      <c r="A39" s="2">
        <v>3.6</v>
      </c>
      <c r="B39" s="2" t="s">
        <v>108</v>
      </c>
      <c r="C39" s="2" t="s">
        <v>109</v>
      </c>
      <c r="D39" s="1" t="s">
        <v>8</v>
      </c>
      <c r="E39" s="1">
        <v>2</v>
      </c>
      <c r="F39" s="270"/>
      <c r="G39" s="270">
        <f t="shared" si="14"/>
        <v>0</v>
      </c>
      <c r="H39" s="1">
        <v>2</v>
      </c>
      <c r="I39" s="282"/>
      <c r="J39" s="282">
        <f t="shared" si="15"/>
        <v>0</v>
      </c>
      <c r="K39" s="282">
        <f t="shared" si="16"/>
        <v>0</v>
      </c>
    </row>
    <row r="40" spans="1:11" ht="24.75" customHeight="1" x14ac:dyDescent="0.3">
      <c r="A40" s="2">
        <v>3.6</v>
      </c>
      <c r="B40" s="2" t="s">
        <v>106</v>
      </c>
      <c r="C40" s="2" t="s">
        <v>104</v>
      </c>
      <c r="D40" s="1" t="s">
        <v>8</v>
      </c>
      <c r="E40" s="1">
        <v>3</v>
      </c>
      <c r="F40" s="270"/>
      <c r="G40" s="270">
        <f t="shared" si="14"/>
        <v>0</v>
      </c>
      <c r="H40" s="1">
        <v>3</v>
      </c>
      <c r="I40" s="282"/>
      <c r="J40" s="282">
        <f t="shared" si="15"/>
        <v>0</v>
      </c>
      <c r="K40" s="282">
        <f t="shared" si="16"/>
        <v>0</v>
      </c>
    </row>
    <row r="41" spans="1:11" ht="24.75" customHeight="1" x14ac:dyDescent="0.3">
      <c r="A41" s="2">
        <v>3.7</v>
      </c>
      <c r="B41" s="2" t="s">
        <v>107</v>
      </c>
      <c r="C41" s="2" t="s">
        <v>86</v>
      </c>
      <c r="D41" s="1" t="s">
        <v>8</v>
      </c>
      <c r="E41" s="1">
        <v>5</v>
      </c>
      <c r="F41" s="270"/>
      <c r="G41" s="270">
        <f t="shared" si="14"/>
        <v>0</v>
      </c>
      <c r="H41" s="1">
        <v>5</v>
      </c>
      <c r="I41" s="282"/>
      <c r="J41" s="282">
        <f t="shared" si="15"/>
        <v>0</v>
      </c>
      <c r="K41" s="282">
        <f t="shared" si="16"/>
        <v>0</v>
      </c>
    </row>
    <row r="42" spans="1:11" ht="24.75" customHeight="1" x14ac:dyDescent="0.3">
      <c r="A42" s="2">
        <v>3.8</v>
      </c>
      <c r="B42" s="2" t="s">
        <v>131</v>
      </c>
      <c r="C42" s="2" t="s">
        <v>132</v>
      </c>
      <c r="D42" s="1" t="s">
        <v>12</v>
      </c>
      <c r="E42" s="1">
        <v>250</v>
      </c>
      <c r="F42" s="270"/>
      <c r="G42" s="270">
        <f t="shared" ref="G42" si="17">E42*F42</f>
        <v>0</v>
      </c>
      <c r="H42" s="1">
        <v>250</v>
      </c>
      <c r="I42" s="282"/>
      <c r="J42" s="282">
        <f t="shared" ref="J42" si="18">H42*I42</f>
        <v>0</v>
      </c>
      <c r="K42" s="282">
        <f t="shared" ref="K42" si="19">G42+J42</f>
        <v>0</v>
      </c>
    </row>
    <row r="43" spans="1:11" ht="24.75" customHeight="1" x14ac:dyDescent="0.3">
      <c r="A43" s="39">
        <v>3.9</v>
      </c>
      <c r="B43" s="2" t="s">
        <v>118</v>
      </c>
      <c r="C43" s="2" t="s">
        <v>87</v>
      </c>
      <c r="D43" s="1" t="s">
        <v>12</v>
      </c>
      <c r="E43" s="1">
        <v>140</v>
      </c>
      <c r="F43" s="270"/>
      <c r="G43" s="270">
        <f t="shared" si="11"/>
        <v>0</v>
      </c>
      <c r="H43" s="1">
        <v>140</v>
      </c>
      <c r="I43" s="282"/>
      <c r="J43" s="282">
        <f t="shared" si="12"/>
        <v>0</v>
      </c>
      <c r="K43" s="282">
        <f t="shared" si="13"/>
        <v>0</v>
      </c>
    </row>
    <row r="44" spans="1:11" ht="24.75" customHeight="1" x14ac:dyDescent="0.3">
      <c r="A44" s="34">
        <v>3.1</v>
      </c>
      <c r="B44" s="2" t="s">
        <v>119</v>
      </c>
      <c r="C44" s="2" t="s">
        <v>87</v>
      </c>
      <c r="D44" s="1" t="s">
        <v>12</v>
      </c>
      <c r="E44" s="1">
        <v>500</v>
      </c>
      <c r="F44" s="270"/>
      <c r="G44" s="270">
        <f t="shared" si="11"/>
        <v>0</v>
      </c>
      <c r="H44" s="1">
        <v>500</v>
      </c>
      <c r="I44" s="282"/>
      <c r="J44" s="282">
        <f t="shared" si="12"/>
        <v>0</v>
      </c>
      <c r="K44" s="282">
        <f t="shared" si="13"/>
        <v>0</v>
      </c>
    </row>
    <row r="45" spans="1:11" ht="32.25" customHeight="1" x14ac:dyDescent="0.3">
      <c r="A45" s="34">
        <v>3.11</v>
      </c>
      <c r="B45" s="32" t="s">
        <v>380</v>
      </c>
      <c r="C45" s="27" t="s">
        <v>381</v>
      </c>
      <c r="D45" s="26" t="s">
        <v>8</v>
      </c>
      <c r="E45" s="1">
        <v>1</v>
      </c>
      <c r="F45" s="270"/>
      <c r="G45" s="270">
        <f t="shared" ref="G45" si="20">E45*F45</f>
        <v>0</v>
      </c>
      <c r="H45" s="1">
        <v>1</v>
      </c>
      <c r="I45" s="282"/>
      <c r="J45" s="282">
        <f t="shared" ref="J45" si="21">H45*I45</f>
        <v>0</v>
      </c>
      <c r="K45" s="282">
        <f t="shared" ref="K45" si="22">G45+J45</f>
        <v>0</v>
      </c>
    </row>
    <row r="46" spans="1:11" ht="32.25" customHeight="1" x14ac:dyDescent="0.3">
      <c r="A46" s="34">
        <v>3.12</v>
      </c>
      <c r="B46" s="32" t="s">
        <v>380</v>
      </c>
      <c r="C46" s="27" t="s">
        <v>385</v>
      </c>
      <c r="D46" s="26" t="s">
        <v>8</v>
      </c>
      <c r="E46" s="1">
        <v>1</v>
      </c>
      <c r="F46" s="273"/>
      <c r="G46" s="270">
        <f t="shared" ref="G46" si="23">E46*F46</f>
        <v>0</v>
      </c>
      <c r="H46" s="1">
        <v>1</v>
      </c>
      <c r="I46" s="282"/>
      <c r="J46" s="282">
        <f t="shared" ref="J46" si="24">H46*I46</f>
        <v>0</v>
      </c>
      <c r="K46" s="282">
        <f t="shared" ref="K46" si="25">G46+J46</f>
        <v>0</v>
      </c>
    </row>
    <row r="47" spans="1:11" ht="32.25" customHeight="1" x14ac:dyDescent="0.3">
      <c r="A47" s="34">
        <v>3.12</v>
      </c>
      <c r="B47" s="32">
        <v>164546</v>
      </c>
      <c r="C47" s="27" t="s">
        <v>386</v>
      </c>
      <c r="D47" s="26" t="s">
        <v>8</v>
      </c>
      <c r="E47" s="1">
        <v>2</v>
      </c>
      <c r="F47" s="273"/>
      <c r="G47" s="270">
        <f t="shared" ref="G47" si="26">E47*F47</f>
        <v>0</v>
      </c>
      <c r="H47" s="1">
        <v>2</v>
      </c>
      <c r="I47" s="282"/>
      <c r="J47" s="282">
        <f t="shared" ref="J47" si="27">H47*I47</f>
        <v>0</v>
      </c>
      <c r="K47" s="282">
        <f t="shared" ref="K47" si="28">G47+J47</f>
        <v>0</v>
      </c>
    </row>
    <row r="48" spans="1:11" s="251" customFormat="1" ht="24.75" customHeight="1" x14ac:dyDescent="0.3">
      <c r="A48" s="10">
        <v>4</v>
      </c>
      <c r="B48" s="10" t="s">
        <v>52</v>
      </c>
      <c r="C48" s="42"/>
      <c r="D48" s="23"/>
      <c r="E48" s="23"/>
      <c r="F48" s="272"/>
      <c r="G48" s="272"/>
      <c r="H48" s="23"/>
      <c r="I48" s="272"/>
      <c r="J48" s="272"/>
      <c r="K48" s="286"/>
    </row>
    <row r="49" spans="1:11" ht="24.75" customHeight="1" x14ac:dyDescent="0.3">
      <c r="A49" s="2">
        <v>4.0999999999999996</v>
      </c>
      <c r="B49" s="33" t="s">
        <v>88</v>
      </c>
      <c r="C49" s="33" t="s">
        <v>126</v>
      </c>
      <c r="D49" s="37" t="s">
        <v>12</v>
      </c>
      <c r="E49" s="37">
        <v>200</v>
      </c>
      <c r="F49" s="270"/>
      <c r="G49" s="270">
        <f t="shared" si="11"/>
        <v>0</v>
      </c>
      <c r="H49" s="37">
        <v>200</v>
      </c>
      <c r="I49" s="282"/>
      <c r="J49" s="282">
        <f t="shared" si="12"/>
        <v>0</v>
      </c>
      <c r="K49" s="282">
        <f t="shared" si="13"/>
        <v>0</v>
      </c>
    </row>
    <row r="50" spans="1:11" s="252" customFormat="1" ht="30" customHeight="1" x14ac:dyDescent="0.3">
      <c r="A50" s="30">
        <v>4.2</v>
      </c>
      <c r="B50" s="2" t="s">
        <v>15</v>
      </c>
      <c r="C50" s="2" t="s">
        <v>127</v>
      </c>
      <c r="D50" s="1" t="s">
        <v>8</v>
      </c>
      <c r="E50" s="1">
        <v>2</v>
      </c>
      <c r="F50" s="274"/>
      <c r="G50" s="274">
        <f t="shared" si="11"/>
        <v>0</v>
      </c>
      <c r="H50" s="1">
        <v>2</v>
      </c>
      <c r="I50" s="287"/>
      <c r="J50" s="287">
        <f t="shared" si="12"/>
        <v>0</v>
      </c>
      <c r="K50" s="287">
        <f t="shared" si="13"/>
        <v>0</v>
      </c>
    </row>
    <row r="51" spans="1:11" ht="24.75" customHeight="1" x14ac:dyDescent="0.3">
      <c r="A51" s="30">
        <v>4.3</v>
      </c>
      <c r="B51" s="2" t="s">
        <v>16</v>
      </c>
      <c r="C51" s="2" t="s">
        <v>117</v>
      </c>
      <c r="D51" s="1" t="s">
        <v>8</v>
      </c>
      <c r="E51" s="1">
        <v>8</v>
      </c>
      <c r="F51" s="270"/>
      <c r="G51" s="270">
        <f t="shared" si="11"/>
        <v>0</v>
      </c>
      <c r="H51" s="1">
        <v>8</v>
      </c>
      <c r="I51" s="282"/>
      <c r="J51" s="282">
        <f t="shared" si="12"/>
        <v>0</v>
      </c>
      <c r="K51" s="282">
        <f t="shared" si="13"/>
        <v>0</v>
      </c>
    </row>
    <row r="52" spans="1:11" ht="24.75" customHeight="1" x14ac:dyDescent="0.3">
      <c r="A52" s="2">
        <v>4.4000000000000004</v>
      </c>
      <c r="B52" s="2" t="s">
        <v>89</v>
      </c>
      <c r="C52" s="2" t="s">
        <v>110</v>
      </c>
      <c r="D52" s="1" t="s">
        <v>8</v>
      </c>
      <c r="E52" s="1">
        <v>4</v>
      </c>
      <c r="F52" s="270"/>
      <c r="G52" s="270">
        <f t="shared" si="11"/>
        <v>0</v>
      </c>
      <c r="H52" s="1">
        <v>4</v>
      </c>
      <c r="I52" s="282"/>
      <c r="J52" s="282">
        <f t="shared" si="12"/>
        <v>0</v>
      </c>
      <c r="K52" s="282">
        <f t="shared" si="13"/>
        <v>0</v>
      </c>
    </row>
    <row r="53" spans="1:11" ht="24.75" customHeight="1" x14ac:dyDescent="0.3">
      <c r="A53" s="2">
        <v>4.5</v>
      </c>
      <c r="B53" s="2" t="s">
        <v>17</v>
      </c>
      <c r="C53" s="2" t="s">
        <v>90</v>
      </c>
      <c r="D53" s="1" t="s">
        <v>8</v>
      </c>
      <c r="E53" s="1">
        <v>4</v>
      </c>
      <c r="F53" s="270"/>
      <c r="G53" s="270">
        <f t="shared" si="11"/>
        <v>0</v>
      </c>
      <c r="H53" s="1">
        <v>4</v>
      </c>
      <c r="I53" s="282"/>
      <c r="J53" s="282">
        <f t="shared" si="12"/>
        <v>0</v>
      </c>
      <c r="K53" s="282">
        <f t="shared" si="13"/>
        <v>0</v>
      </c>
    </row>
    <row r="54" spans="1:11" ht="24.75" customHeight="1" x14ac:dyDescent="0.3">
      <c r="A54" s="2">
        <v>4.5999999999999996</v>
      </c>
      <c r="B54" s="2" t="s">
        <v>128</v>
      </c>
      <c r="C54" s="2" t="s">
        <v>129</v>
      </c>
      <c r="D54" s="1" t="s">
        <v>12</v>
      </c>
      <c r="E54" s="1">
        <v>400</v>
      </c>
      <c r="F54" s="270"/>
      <c r="G54" s="270">
        <f t="shared" si="11"/>
        <v>0</v>
      </c>
      <c r="H54" s="1">
        <v>400</v>
      </c>
      <c r="I54" s="282"/>
      <c r="J54" s="282">
        <f t="shared" si="12"/>
        <v>0</v>
      </c>
      <c r="K54" s="282">
        <f t="shared" si="13"/>
        <v>0</v>
      </c>
    </row>
    <row r="55" spans="1:11" ht="24.75" customHeight="1" x14ac:dyDescent="0.3">
      <c r="A55" s="2">
        <v>4.7</v>
      </c>
      <c r="B55" s="2" t="s">
        <v>53</v>
      </c>
      <c r="C55" s="2" t="s">
        <v>54</v>
      </c>
      <c r="D55" s="1" t="s">
        <v>337</v>
      </c>
      <c r="E55" s="1">
        <v>1</v>
      </c>
      <c r="F55" s="270"/>
      <c r="G55" s="270">
        <f t="shared" si="11"/>
        <v>0</v>
      </c>
      <c r="H55" s="1">
        <v>1</v>
      </c>
      <c r="I55" s="282"/>
      <c r="J55" s="282">
        <f t="shared" si="12"/>
        <v>0</v>
      </c>
      <c r="K55" s="282">
        <f t="shared" si="13"/>
        <v>0</v>
      </c>
    </row>
    <row r="56" spans="1:11" s="251" customFormat="1" ht="24.75" customHeight="1" x14ac:dyDescent="0.3">
      <c r="A56" s="301">
        <v>4.8</v>
      </c>
      <c r="B56" s="2" t="s">
        <v>353</v>
      </c>
      <c r="C56" s="38" t="s">
        <v>354</v>
      </c>
      <c r="D56" s="1" t="s">
        <v>12</v>
      </c>
      <c r="E56" s="1">
        <v>100</v>
      </c>
      <c r="F56" s="270"/>
      <c r="G56" s="270">
        <f t="shared" si="11"/>
        <v>0</v>
      </c>
      <c r="H56" s="1">
        <v>100</v>
      </c>
      <c r="I56" s="270"/>
      <c r="J56" s="270">
        <f t="shared" si="12"/>
        <v>0</v>
      </c>
      <c r="K56" s="270">
        <f t="shared" ref="K56" si="29">J56+G56</f>
        <v>0</v>
      </c>
    </row>
    <row r="57" spans="1:11" x14ac:dyDescent="0.3">
      <c r="A57" s="10">
        <v>5</v>
      </c>
      <c r="B57" s="10" t="s">
        <v>18</v>
      </c>
      <c r="C57" s="42"/>
      <c r="D57" s="23"/>
      <c r="E57" s="23"/>
      <c r="F57" s="272"/>
      <c r="G57" s="272"/>
      <c r="H57" s="23"/>
      <c r="I57" s="272"/>
      <c r="J57" s="272"/>
      <c r="K57" s="286"/>
    </row>
    <row r="58" spans="1:11" s="251" customFormat="1" ht="24.75" customHeight="1" x14ac:dyDescent="0.3">
      <c r="A58" s="2">
        <v>5.0999999999999996</v>
      </c>
      <c r="B58" s="2" t="s">
        <v>111</v>
      </c>
      <c r="C58" s="2" t="s">
        <v>85</v>
      </c>
      <c r="D58" s="3" t="s">
        <v>8</v>
      </c>
      <c r="E58" s="1">
        <v>1</v>
      </c>
      <c r="F58" s="270"/>
      <c r="G58" s="270">
        <f t="shared" si="11"/>
        <v>0</v>
      </c>
      <c r="H58" s="1">
        <v>1</v>
      </c>
      <c r="I58" s="282"/>
      <c r="J58" s="282">
        <f t="shared" ref="J58" si="30">H58*I58</f>
        <v>0</v>
      </c>
      <c r="K58" s="282">
        <f t="shared" ref="K58" si="31">G58+J58</f>
        <v>0</v>
      </c>
    </row>
    <row r="59" spans="1:11" x14ac:dyDescent="0.3">
      <c r="A59" s="10">
        <v>6</v>
      </c>
      <c r="B59" s="10" t="s">
        <v>19</v>
      </c>
      <c r="C59" s="42"/>
      <c r="D59" s="23"/>
      <c r="E59" s="23"/>
      <c r="F59" s="272"/>
      <c r="G59" s="272"/>
      <c r="H59" s="23"/>
      <c r="I59" s="272"/>
      <c r="J59" s="272"/>
      <c r="K59" s="286"/>
    </row>
    <row r="60" spans="1:11" ht="24.75" customHeight="1" x14ac:dyDescent="0.3">
      <c r="A60" s="2">
        <v>6.1</v>
      </c>
      <c r="B60" s="2" t="s">
        <v>55</v>
      </c>
      <c r="C60" s="2" t="s">
        <v>56</v>
      </c>
      <c r="D60" s="1" t="s">
        <v>8</v>
      </c>
      <c r="E60" s="1">
        <v>1</v>
      </c>
      <c r="F60" s="270"/>
      <c r="G60" s="270">
        <f t="shared" si="11"/>
        <v>0</v>
      </c>
      <c r="H60" s="1">
        <v>1</v>
      </c>
      <c r="I60" s="282"/>
      <c r="J60" s="282">
        <f t="shared" si="12"/>
        <v>0</v>
      </c>
      <c r="K60" s="282">
        <f t="shared" si="13"/>
        <v>0</v>
      </c>
    </row>
    <row r="61" spans="1:11" ht="27.6" x14ac:dyDescent="0.3">
      <c r="A61" s="2">
        <v>6.2</v>
      </c>
      <c r="B61" s="2" t="s">
        <v>57</v>
      </c>
      <c r="C61" s="2" t="s">
        <v>58</v>
      </c>
      <c r="D61" s="1" t="s">
        <v>8</v>
      </c>
      <c r="E61" s="1">
        <v>1</v>
      </c>
      <c r="F61" s="270"/>
      <c r="G61" s="270">
        <f t="shared" si="11"/>
        <v>0</v>
      </c>
      <c r="H61" s="1">
        <v>1</v>
      </c>
      <c r="I61" s="282"/>
      <c r="J61" s="282">
        <f t="shared" si="12"/>
        <v>0</v>
      </c>
      <c r="K61" s="282">
        <f t="shared" si="13"/>
        <v>0</v>
      </c>
    </row>
    <row r="62" spans="1:11" x14ac:dyDescent="0.3">
      <c r="A62" s="2">
        <v>6.3</v>
      </c>
      <c r="B62" s="2" t="s">
        <v>20</v>
      </c>
      <c r="C62" s="2" t="s">
        <v>59</v>
      </c>
      <c r="D62" s="1" t="s">
        <v>8</v>
      </c>
      <c r="E62" s="1">
        <v>3</v>
      </c>
      <c r="F62" s="270"/>
      <c r="G62" s="270">
        <f t="shared" si="11"/>
        <v>0</v>
      </c>
      <c r="H62" s="1">
        <v>3</v>
      </c>
      <c r="I62" s="282"/>
      <c r="J62" s="282">
        <f t="shared" si="12"/>
        <v>0</v>
      </c>
      <c r="K62" s="282">
        <f t="shared" si="13"/>
        <v>0</v>
      </c>
    </row>
    <row r="63" spans="1:11" s="253" customFormat="1" ht="27.6" x14ac:dyDescent="0.3">
      <c r="A63" s="2">
        <v>6.4</v>
      </c>
      <c r="B63" s="2" t="s">
        <v>60</v>
      </c>
      <c r="C63" s="2" t="s">
        <v>61</v>
      </c>
      <c r="D63" s="1" t="s">
        <v>8</v>
      </c>
      <c r="E63" s="1">
        <v>1</v>
      </c>
      <c r="F63" s="270"/>
      <c r="G63" s="270">
        <f t="shared" si="11"/>
        <v>0</v>
      </c>
      <c r="H63" s="1">
        <v>1</v>
      </c>
      <c r="I63" s="282"/>
      <c r="J63" s="282">
        <f t="shared" si="12"/>
        <v>0</v>
      </c>
      <c r="K63" s="282">
        <f t="shared" si="13"/>
        <v>0</v>
      </c>
    </row>
    <row r="64" spans="1:11" ht="27.6" x14ac:dyDescent="0.3">
      <c r="A64" s="33">
        <v>6.5</v>
      </c>
      <c r="B64" s="33" t="s">
        <v>124</v>
      </c>
      <c r="C64" s="295" t="s">
        <v>91</v>
      </c>
      <c r="D64" s="296" t="s">
        <v>8</v>
      </c>
      <c r="E64" s="37">
        <v>1</v>
      </c>
      <c r="F64" s="297"/>
      <c r="G64" s="297">
        <f t="shared" si="11"/>
        <v>0</v>
      </c>
      <c r="H64" s="37">
        <v>1</v>
      </c>
      <c r="I64" s="294"/>
      <c r="J64" s="294">
        <f t="shared" ref="J64:J68" si="32">H64*I64</f>
        <v>0</v>
      </c>
      <c r="K64" s="294">
        <f t="shared" ref="K64:K68" si="33">G64+J64</f>
        <v>0</v>
      </c>
    </row>
    <row r="65" spans="1:11" x14ac:dyDescent="0.3">
      <c r="A65" s="2">
        <v>6.6</v>
      </c>
      <c r="B65" s="2" t="s">
        <v>123</v>
      </c>
      <c r="C65" s="27" t="s">
        <v>62</v>
      </c>
      <c r="D65" s="26"/>
      <c r="E65" s="1">
        <v>1</v>
      </c>
      <c r="F65" s="270"/>
      <c r="G65" s="270">
        <f t="shared" si="11"/>
        <v>0</v>
      </c>
      <c r="H65" s="1">
        <v>1</v>
      </c>
      <c r="I65" s="282"/>
      <c r="J65" s="282">
        <f t="shared" si="32"/>
        <v>0</v>
      </c>
      <c r="K65" s="282">
        <f t="shared" si="33"/>
        <v>0</v>
      </c>
    </row>
    <row r="66" spans="1:11" s="300" customFormat="1" x14ac:dyDescent="0.3">
      <c r="A66" s="35">
        <v>6.7000000000000099</v>
      </c>
      <c r="B66" s="2" t="s">
        <v>122</v>
      </c>
      <c r="C66" s="27" t="s">
        <v>63</v>
      </c>
      <c r="D66" s="26" t="s">
        <v>66</v>
      </c>
      <c r="E66" s="1">
        <v>1</v>
      </c>
      <c r="F66" s="270"/>
      <c r="G66" s="270">
        <f t="shared" ref="G66" si="34">E66*F66</f>
        <v>0</v>
      </c>
      <c r="H66" s="1">
        <v>1</v>
      </c>
      <c r="I66" s="282"/>
      <c r="J66" s="282">
        <f t="shared" si="32"/>
        <v>0</v>
      </c>
      <c r="K66" s="282">
        <f t="shared" si="33"/>
        <v>0</v>
      </c>
    </row>
    <row r="67" spans="1:11" ht="108" customHeight="1" x14ac:dyDescent="0.3">
      <c r="A67" s="298">
        <v>6.8</v>
      </c>
      <c r="B67" s="33" t="s">
        <v>92</v>
      </c>
      <c r="C67" s="295" t="s">
        <v>93</v>
      </c>
      <c r="D67" s="299" t="s">
        <v>8</v>
      </c>
      <c r="E67" s="37">
        <v>1</v>
      </c>
      <c r="F67" s="297"/>
      <c r="G67" s="297">
        <f t="shared" si="11"/>
        <v>0</v>
      </c>
      <c r="H67" s="37">
        <v>1</v>
      </c>
      <c r="I67" s="294"/>
      <c r="J67" s="294">
        <f t="shared" si="32"/>
        <v>0</v>
      </c>
      <c r="K67" s="294">
        <f t="shared" si="33"/>
        <v>0</v>
      </c>
    </row>
    <row r="68" spans="1:11" s="251" customFormat="1" ht="96.6" x14ac:dyDescent="0.3">
      <c r="A68" s="2">
        <v>6.9000000000000101</v>
      </c>
      <c r="B68" s="27" t="s">
        <v>64</v>
      </c>
      <c r="C68" s="27" t="s">
        <v>65</v>
      </c>
      <c r="D68" s="26" t="s">
        <v>8</v>
      </c>
      <c r="E68" s="1">
        <v>1</v>
      </c>
      <c r="F68" s="270"/>
      <c r="G68" s="270">
        <f t="shared" si="11"/>
        <v>0</v>
      </c>
      <c r="H68" s="1">
        <v>1</v>
      </c>
      <c r="I68" s="282"/>
      <c r="J68" s="282">
        <f t="shared" si="32"/>
        <v>0</v>
      </c>
      <c r="K68" s="282">
        <f t="shared" si="33"/>
        <v>0</v>
      </c>
    </row>
    <row r="69" spans="1:11" x14ac:dyDescent="0.3">
      <c r="A69" s="10">
        <v>7</v>
      </c>
      <c r="B69" s="10" t="s">
        <v>21</v>
      </c>
      <c r="C69" s="42"/>
      <c r="D69" s="23"/>
      <c r="E69" s="23"/>
      <c r="F69" s="272"/>
      <c r="G69" s="272"/>
      <c r="H69" s="23"/>
      <c r="I69" s="272"/>
      <c r="J69" s="272"/>
      <c r="K69" s="286"/>
    </row>
    <row r="70" spans="1:11" ht="27.6" x14ac:dyDescent="0.3">
      <c r="A70" s="2">
        <v>7.1</v>
      </c>
      <c r="B70" s="2" t="s">
        <v>112</v>
      </c>
      <c r="C70" s="2" t="s">
        <v>125</v>
      </c>
      <c r="D70" s="1" t="s">
        <v>8</v>
      </c>
      <c r="E70" s="1">
        <v>1</v>
      </c>
      <c r="F70" s="270"/>
      <c r="G70" s="270">
        <f>E70*F70</f>
        <v>0</v>
      </c>
      <c r="H70" s="1">
        <v>1</v>
      </c>
      <c r="I70" s="282"/>
      <c r="J70" s="282">
        <f>H70*I70</f>
        <v>0</v>
      </c>
      <c r="K70" s="282">
        <f t="shared" ref="K70:K74" si="35">G70+J70</f>
        <v>0</v>
      </c>
    </row>
    <row r="71" spans="1:11" x14ac:dyDescent="0.3">
      <c r="A71" s="2">
        <v>7.2</v>
      </c>
      <c r="B71" s="2" t="s">
        <v>67</v>
      </c>
      <c r="C71" s="2" t="s">
        <v>379</v>
      </c>
      <c r="D71" s="1" t="s">
        <v>376</v>
      </c>
      <c r="E71" s="1">
        <v>1</v>
      </c>
      <c r="F71" s="270"/>
      <c r="G71" s="270">
        <f t="shared" ref="G71:G74" si="36">E71*F71</f>
        <v>0</v>
      </c>
      <c r="H71" s="1">
        <v>1</v>
      </c>
      <c r="I71" s="282"/>
      <c r="J71" s="282">
        <f t="shared" ref="J71:J74" si="37">H71*I71</f>
        <v>0</v>
      </c>
      <c r="K71" s="282">
        <f t="shared" si="35"/>
        <v>0</v>
      </c>
    </row>
    <row r="72" spans="1:11" x14ac:dyDescent="0.3">
      <c r="A72" s="2">
        <v>7.3</v>
      </c>
      <c r="B72" s="2" t="s">
        <v>68</v>
      </c>
      <c r="C72" s="2" t="s">
        <v>69</v>
      </c>
      <c r="D72" s="1" t="s">
        <v>8</v>
      </c>
      <c r="E72" s="1">
        <v>1</v>
      </c>
      <c r="F72" s="270"/>
      <c r="G72" s="270">
        <f t="shared" si="36"/>
        <v>0</v>
      </c>
      <c r="H72" s="1">
        <v>1</v>
      </c>
      <c r="I72" s="282"/>
      <c r="J72" s="282">
        <f t="shared" si="37"/>
        <v>0</v>
      </c>
      <c r="K72" s="282">
        <f t="shared" si="35"/>
        <v>0</v>
      </c>
    </row>
    <row r="73" spans="1:11" x14ac:dyDescent="0.3">
      <c r="A73" s="2">
        <v>7.4</v>
      </c>
      <c r="B73" s="2" t="s">
        <v>70</v>
      </c>
      <c r="C73" s="2" t="s">
        <v>11</v>
      </c>
      <c r="D73" s="1" t="s">
        <v>8</v>
      </c>
      <c r="E73" s="1">
        <v>1</v>
      </c>
      <c r="F73" s="270"/>
      <c r="G73" s="270">
        <f t="shared" si="36"/>
        <v>0</v>
      </c>
      <c r="H73" s="1">
        <v>1</v>
      </c>
      <c r="I73" s="282"/>
      <c r="J73" s="282">
        <f t="shared" si="37"/>
        <v>0</v>
      </c>
      <c r="K73" s="282">
        <f t="shared" si="35"/>
        <v>0</v>
      </c>
    </row>
    <row r="74" spans="1:11" x14ac:dyDescent="0.3">
      <c r="A74" s="2">
        <v>7.5</v>
      </c>
      <c r="B74" s="2" t="s">
        <v>113</v>
      </c>
      <c r="C74" s="2" t="s">
        <v>114</v>
      </c>
      <c r="D74" s="1" t="s">
        <v>8</v>
      </c>
      <c r="E74" s="1">
        <v>2</v>
      </c>
      <c r="F74" s="270"/>
      <c r="G74" s="270">
        <f t="shared" si="36"/>
        <v>0</v>
      </c>
      <c r="H74" s="1">
        <v>2</v>
      </c>
      <c r="I74" s="282"/>
      <c r="J74" s="282">
        <f t="shared" si="37"/>
        <v>0</v>
      </c>
      <c r="K74" s="282">
        <f t="shared" si="35"/>
        <v>0</v>
      </c>
    </row>
    <row r="75" spans="1:11" ht="27.6" x14ac:dyDescent="0.3">
      <c r="A75" s="2">
        <v>7.6</v>
      </c>
      <c r="B75" s="2" t="s">
        <v>377</v>
      </c>
      <c r="C75" s="2" t="s">
        <v>378</v>
      </c>
      <c r="D75" s="1" t="s">
        <v>8</v>
      </c>
      <c r="E75" s="1">
        <v>1</v>
      </c>
      <c r="F75" s="270"/>
      <c r="G75" s="270">
        <f t="shared" ref="G75" si="38">E75*F75</f>
        <v>0</v>
      </c>
      <c r="H75" s="1">
        <v>1</v>
      </c>
      <c r="I75" s="282"/>
      <c r="J75" s="282">
        <f t="shared" ref="J75" si="39">H75*I75</f>
        <v>0</v>
      </c>
      <c r="K75" s="282">
        <f t="shared" ref="K75" si="40">G75+J75</f>
        <v>0</v>
      </c>
    </row>
    <row r="76" spans="1:11" s="251" customFormat="1" ht="27.6" x14ac:dyDescent="0.3">
      <c r="A76" s="2">
        <v>7.7</v>
      </c>
      <c r="B76" s="2" t="s">
        <v>121</v>
      </c>
      <c r="C76" s="2" t="s">
        <v>71</v>
      </c>
      <c r="D76" s="1" t="s">
        <v>337</v>
      </c>
      <c r="E76" s="1">
        <v>3</v>
      </c>
      <c r="F76" s="270"/>
      <c r="G76" s="270">
        <f t="shared" ref="G76" si="41">E76*F76</f>
        <v>0</v>
      </c>
      <c r="H76" s="1">
        <v>3</v>
      </c>
      <c r="I76" s="282"/>
      <c r="J76" s="282">
        <f t="shared" ref="J76" si="42">H76*I76</f>
        <v>0</v>
      </c>
      <c r="K76" s="282">
        <f t="shared" ref="K76" si="43">G76+J76</f>
        <v>0</v>
      </c>
    </row>
    <row r="77" spans="1:11" x14ac:dyDescent="0.3">
      <c r="A77" s="36">
        <v>8</v>
      </c>
      <c r="B77" s="10" t="s">
        <v>77</v>
      </c>
      <c r="C77" s="42"/>
      <c r="D77" s="23"/>
      <c r="E77" s="23"/>
      <c r="F77" s="272"/>
      <c r="G77" s="272"/>
      <c r="H77" s="23"/>
      <c r="I77" s="272"/>
      <c r="J77" s="272"/>
      <c r="K77" s="286"/>
    </row>
    <row r="78" spans="1:11" ht="27.6" x14ac:dyDescent="0.3">
      <c r="A78" s="2">
        <v>8.1</v>
      </c>
      <c r="B78" s="33" t="s">
        <v>72</v>
      </c>
      <c r="C78" s="2" t="s">
        <v>115</v>
      </c>
      <c r="D78" s="1" t="s">
        <v>8</v>
      </c>
      <c r="E78" s="1">
        <v>2</v>
      </c>
      <c r="F78" s="270"/>
      <c r="G78" s="270">
        <f t="shared" ref="G78" si="44">E78*F78</f>
        <v>0</v>
      </c>
      <c r="H78" s="1">
        <v>2</v>
      </c>
      <c r="I78" s="282"/>
      <c r="J78" s="282">
        <f t="shared" ref="J78" si="45">H78*I78</f>
        <v>0</v>
      </c>
      <c r="K78" s="282">
        <f t="shared" ref="K78" si="46">G78+J78</f>
        <v>0</v>
      </c>
    </row>
    <row r="79" spans="1:11" ht="27.6" x14ac:dyDescent="0.3">
      <c r="A79" s="36">
        <v>9</v>
      </c>
      <c r="B79" s="10" t="s">
        <v>73</v>
      </c>
      <c r="C79" s="42"/>
      <c r="D79" s="23"/>
      <c r="E79" s="23"/>
      <c r="F79" s="272"/>
      <c r="G79" s="272"/>
      <c r="H79" s="23"/>
      <c r="I79" s="272"/>
      <c r="J79" s="272"/>
      <c r="K79" s="286"/>
    </row>
    <row r="80" spans="1:11" s="251" customFormat="1" ht="27.6" x14ac:dyDescent="0.3">
      <c r="A80" s="2">
        <v>9.1</v>
      </c>
      <c r="B80" s="32" t="s">
        <v>120</v>
      </c>
      <c r="C80" s="31" t="s">
        <v>130</v>
      </c>
      <c r="D80" s="26" t="s">
        <v>7</v>
      </c>
      <c r="E80" s="1">
        <v>1</v>
      </c>
      <c r="F80" s="270"/>
      <c r="G80" s="270">
        <f t="shared" ref="G80" si="47">E80*F80</f>
        <v>0</v>
      </c>
      <c r="H80" s="1">
        <v>1</v>
      </c>
      <c r="I80" s="270"/>
      <c r="J80" s="282">
        <f t="shared" ref="J80" si="48">H80*I80</f>
        <v>0</v>
      </c>
      <c r="K80" s="282">
        <f t="shared" ref="K80" si="49">G80+J80</f>
        <v>0</v>
      </c>
    </row>
    <row r="81" spans="1:13" s="251" customFormat="1" x14ac:dyDescent="0.3">
      <c r="A81" s="10">
        <v>10</v>
      </c>
      <c r="B81" s="10" t="s">
        <v>133</v>
      </c>
      <c r="C81" s="42"/>
      <c r="D81" s="23"/>
      <c r="E81" s="23"/>
      <c r="F81" s="272"/>
      <c r="G81" s="272"/>
      <c r="H81" s="23"/>
      <c r="I81" s="272"/>
      <c r="J81" s="272"/>
      <c r="K81" s="286"/>
    </row>
    <row r="82" spans="1:13" s="251" customFormat="1" x14ac:dyDescent="0.3">
      <c r="A82" s="2">
        <v>10.1</v>
      </c>
      <c r="B82" s="2" t="s">
        <v>134</v>
      </c>
      <c r="C82" s="2" t="s">
        <v>135</v>
      </c>
      <c r="D82" s="1" t="s">
        <v>136</v>
      </c>
      <c r="E82" s="1">
        <v>250</v>
      </c>
      <c r="F82" s="270"/>
      <c r="G82" s="270">
        <f t="shared" ref="G82:G86" si="50">E82*F82</f>
        <v>0</v>
      </c>
      <c r="H82" s="1">
        <v>250</v>
      </c>
      <c r="I82" s="282"/>
      <c r="J82" s="282">
        <f t="shared" ref="J82:J86" si="51">H82*I82</f>
        <v>0</v>
      </c>
      <c r="K82" s="282">
        <f t="shared" ref="K82:K86" si="52">G82+J82</f>
        <v>0</v>
      </c>
    </row>
    <row r="83" spans="1:13" s="251" customFormat="1" x14ac:dyDescent="0.3">
      <c r="A83" s="2">
        <v>10.199999999999999</v>
      </c>
      <c r="B83" s="2" t="s">
        <v>137</v>
      </c>
      <c r="C83" s="2" t="s">
        <v>138</v>
      </c>
      <c r="D83" s="1" t="s">
        <v>12</v>
      </c>
      <c r="E83" s="1">
        <v>300</v>
      </c>
      <c r="F83" s="270"/>
      <c r="G83" s="270">
        <f>E83*F83</f>
        <v>0</v>
      </c>
      <c r="H83" s="1">
        <v>300</v>
      </c>
      <c r="I83" s="282"/>
      <c r="J83" s="282"/>
      <c r="K83" s="282"/>
    </row>
    <row r="84" spans="1:13" s="251" customFormat="1" x14ac:dyDescent="0.3">
      <c r="A84" s="2">
        <v>10.3</v>
      </c>
      <c r="B84" s="2" t="s">
        <v>139</v>
      </c>
      <c r="C84" s="2" t="s">
        <v>140</v>
      </c>
      <c r="D84" s="1" t="s">
        <v>7</v>
      </c>
      <c r="E84" s="1">
        <v>300</v>
      </c>
      <c r="F84" s="270"/>
      <c r="G84" s="270">
        <f t="shared" si="50"/>
        <v>0</v>
      </c>
      <c r="H84" s="1">
        <v>300</v>
      </c>
      <c r="I84" s="282"/>
      <c r="J84" s="282">
        <f t="shared" si="51"/>
        <v>0</v>
      </c>
      <c r="K84" s="282">
        <f t="shared" si="52"/>
        <v>0</v>
      </c>
    </row>
    <row r="85" spans="1:13" ht="27.6" x14ac:dyDescent="0.3">
      <c r="A85" s="2">
        <v>10.4</v>
      </c>
      <c r="B85" s="2" t="s">
        <v>141</v>
      </c>
      <c r="C85" s="27" t="s">
        <v>142</v>
      </c>
      <c r="D85" s="26" t="s">
        <v>12</v>
      </c>
      <c r="E85" s="1">
        <v>330</v>
      </c>
      <c r="F85" s="270"/>
      <c r="G85" s="270">
        <f t="shared" si="50"/>
        <v>0</v>
      </c>
      <c r="H85" s="1">
        <v>330</v>
      </c>
      <c r="I85" s="282"/>
      <c r="J85" s="282">
        <f t="shared" si="51"/>
        <v>0</v>
      </c>
      <c r="K85" s="282">
        <f t="shared" si="52"/>
        <v>0</v>
      </c>
    </row>
    <row r="86" spans="1:13" s="251" customFormat="1" x14ac:dyDescent="0.3">
      <c r="A86" s="2">
        <v>10.5</v>
      </c>
      <c r="B86" s="2" t="s">
        <v>144</v>
      </c>
      <c r="C86" s="27" t="s">
        <v>143</v>
      </c>
      <c r="D86" s="26" t="s">
        <v>375</v>
      </c>
      <c r="E86" s="1">
        <v>100</v>
      </c>
      <c r="F86" s="270"/>
      <c r="G86" s="270">
        <f t="shared" si="50"/>
        <v>0</v>
      </c>
      <c r="H86" s="1">
        <v>100</v>
      </c>
      <c r="I86" s="282"/>
      <c r="J86" s="282">
        <f t="shared" si="51"/>
        <v>0</v>
      </c>
      <c r="K86" s="282">
        <f t="shared" si="52"/>
        <v>0</v>
      </c>
      <c r="M86" s="254"/>
    </row>
    <row r="87" spans="1:13" s="251" customFormat="1" x14ac:dyDescent="0.3">
      <c r="A87" s="2"/>
      <c r="B87" s="2"/>
      <c r="C87" s="27"/>
      <c r="D87" s="1"/>
      <c r="E87" s="1"/>
      <c r="F87" s="270"/>
      <c r="G87" s="270"/>
      <c r="H87" s="1"/>
      <c r="I87" s="282"/>
      <c r="J87" s="282"/>
      <c r="K87" s="282"/>
      <c r="M87" s="254"/>
    </row>
    <row r="88" spans="1:13" s="251" customFormat="1" x14ac:dyDescent="0.3">
      <c r="A88" s="13"/>
      <c r="B88" s="10"/>
      <c r="C88" s="12" t="s">
        <v>45</v>
      </c>
      <c r="D88" s="23"/>
      <c r="E88" s="23"/>
      <c r="F88" s="272"/>
      <c r="G88" s="267">
        <f>SUM(G18:G86)</f>
        <v>0</v>
      </c>
      <c r="H88" s="23"/>
      <c r="I88" s="288"/>
      <c r="J88" s="267">
        <f>SUM(J18:J86)</f>
        <v>0</v>
      </c>
      <c r="K88" s="289">
        <f>G88+J88</f>
        <v>0</v>
      </c>
    </row>
    <row r="89" spans="1:13" ht="17.399999999999999" x14ac:dyDescent="0.3">
      <c r="A89" s="14" t="s">
        <v>28</v>
      </c>
      <c r="B89" s="14" t="s">
        <v>30</v>
      </c>
      <c r="C89" s="312"/>
      <c r="D89" s="313"/>
      <c r="E89" s="313"/>
      <c r="F89" s="313"/>
      <c r="G89" s="313"/>
      <c r="H89" s="313"/>
      <c r="I89" s="313"/>
      <c r="J89" s="313"/>
      <c r="K89" s="314"/>
    </row>
    <row r="90" spans="1:13" s="251" customFormat="1" ht="27.6" x14ac:dyDescent="0.3">
      <c r="A90" s="2">
        <v>1</v>
      </c>
      <c r="B90" s="22"/>
      <c r="C90" s="31" t="s">
        <v>49</v>
      </c>
      <c r="D90" s="1" t="s">
        <v>7</v>
      </c>
      <c r="E90" s="1">
        <v>1</v>
      </c>
      <c r="F90" s="270"/>
      <c r="G90" s="270">
        <f>E90*F90</f>
        <v>0</v>
      </c>
      <c r="H90" s="1">
        <v>1</v>
      </c>
      <c r="I90" s="282"/>
      <c r="J90" s="282">
        <f>H90*I90</f>
        <v>0</v>
      </c>
      <c r="K90" s="282">
        <f>G90+J90</f>
        <v>0</v>
      </c>
    </row>
    <row r="91" spans="1:13" s="255" customFormat="1" ht="17.399999999999999" x14ac:dyDescent="0.3">
      <c r="A91" s="13"/>
      <c r="B91" s="10"/>
      <c r="C91" s="12" t="s">
        <v>46</v>
      </c>
      <c r="D91" s="23"/>
      <c r="E91" s="23"/>
      <c r="F91" s="272"/>
      <c r="G91" s="267">
        <f>G90</f>
        <v>0</v>
      </c>
      <c r="H91" s="23"/>
      <c r="I91" s="288"/>
      <c r="J91" s="289">
        <f>J90</f>
        <v>0</v>
      </c>
      <c r="K91" s="289">
        <f>G91+J91</f>
        <v>0</v>
      </c>
    </row>
    <row r="92" spans="1:13" ht="17.399999999999999" x14ac:dyDescent="0.3">
      <c r="A92" s="14" t="s">
        <v>29</v>
      </c>
      <c r="B92" s="14" t="s">
        <v>48</v>
      </c>
      <c r="C92" s="246"/>
      <c r="D92" s="247"/>
      <c r="E92" s="247"/>
      <c r="F92" s="247"/>
      <c r="G92" s="247"/>
      <c r="H92" s="247"/>
      <c r="I92" s="247"/>
      <c r="J92" s="247"/>
      <c r="K92" s="248"/>
    </row>
    <row r="93" spans="1:13" ht="41.4" x14ac:dyDescent="0.3">
      <c r="A93" s="2">
        <v>1</v>
      </c>
      <c r="B93" s="2" t="s">
        <v>80</v>
      </c>
      <c r="C93" s="2" t="s">
        <v>1</v>
      </c>
      <c r="D93" s="1" t="s">
        <v>7</v>
      </c>
      <c r="E93" s="9"/>
      <c r="F93" s="266"/>
      <c r="G93" s="266"/>
      <c r="H93" s="1">
        <v>1</v>
      </c>
      <c r="I93" s="282"/>
      <c r="J93" s="282">
        <f>H93*I93</f>
        <v>0</v>
      </c>
      <c r="K93" s="282">
        <f>J93+G93</f>
        <v>0</v>
      </c>
    </row>
    <row r="94" spans="1:13" ht="27.6" x14ac:dyDescent="0.3">
      <c r="A94" s="2">
        <v>2</v>
      </c>
      <c r="B94" s="2" t="s">
        <v>74</v>
      </c>
      <c r="C94" s="2" t="s">
        <v>75</v>
      </c>
      <c r="D94" s="1" t="s">
        <v>7</v>
      </c>
      <c r="E94" s="9"/>
      <c r="F94" s="266"/>
      <c r="G94" s="266"/>
      <c r="H94" s="1">
        <v>1</v>
      </c>
      <c r="I94" s="282"/>
      <c r="J94" s="282">
        <f t="shared" ref="J94:J95" si="53">H94*I94</f>
        <v>0</v>
      </c>
      <c r="K94" s="282">
        <f t="shared" ref="K94:K96" si="54">J94+G94</f>
        <v>0</v>
      </c>
    </row>
    <row r="95" spans="1:13" s="251" customFormat="1" ht="41.4" x14ac:dyDescent="0.3">
      <c r="A95" s="2">
        <v>3</v>
      </c>
      <c r="B95" s="2" t="s">
        <v>79</v>
      </c>
      <c r="C95" s="2" t="s">
        <v>76</v>
      </c>
      <c r="D95" s="1" t="s">
        <v>7</v>
      </c>
      <c r="E95" s="9"/>
      <c r="F95" s="266"/>
      <c r="G95" s="266"/>
      <c r="H95" s="1">
        <v>1</v>
      </c>
      <c r="I95" s="282"/>
      <c r="J95" s="282">
        <f t="shared" si="53"/>
        <v>0</v>
      </c>
      <c r="K95" s="282">
        <f t="shared" si="54"/>
        <v>0</v>
      </c>
    </row>
    <row r="96" spans="1:13" s="251" customFormat="1" ht="27.6" x14ac:dyDescent="0.3">
      <c r="A96" s="2">
        <v>4</v>
      </c>
      <c r="B96" s="2" t="s">
        <v>382</v>
      </c>
      <c r="C96" s="2" t="s">
        <v>383</v>
      </c>
      <c r="D96" s="1" t="s">
        <v>384</v>
      </c>
      <c r="E96" s="9"/>
      <c r="F96" s="266"/>
      <c r="G96" s="266"/>
      <c r="H96" s="1">
        <v>4</v>
      </c>
      <c r="I96" s="282"/>
      <c r="J96" s="282">
        <f>H96*I96</f>
        <v>0</v>
      </c>
      <c r="K96" s="282">
        <f t="shared" si="54"/>
        <v>0</v>
      </c>
    </row>
    <row r="97" spans="1:11" s="251" customFormat="1" x14ac:dyDescent="0.3">
      <c r="A97" s="13"/>
      <c r="B97" s="10"/>
      <c r="C97" s="12" t="s">
        <v>50</v>
      </c>
      <c r="D97" s="23"/>
      <c r="E97" s="23"/>
      <c r="F97" s="272"/>
      <c r="G97" s="267">
        <v>0</v>
      </c>
      <c r="H97" s="23"/>
      <c r="I97" s="288"/>
      <c r="J97" s="289">
        <f>SUM(J93:J95)</f>
        <v>0</v>
      </c>
      <c r="K97" s="289">
        <f>G97+J97</f>
        <v>0</v>
      </c>
    </row>
    <row r="98" spans="1:11" ht="17.399999999999999" customHeight="1" x14ac:dyDescent="0.3">
      <c r="A98" s="27"/>
      <c r="B98" s="257"/>
      <c r="C98" s="258"/>
      <c r="D98" s="26"/>
      <c r="E98" s="26"/>
      <c r="F98" s="275"/>
      <c r="G98" s="276"/>
      <c r="H98" s="26"/>
      <c r="I98" s="290"/>
      <c r="J98" s="291"/>
      <c r="K98" s="291"/>
    </row>
    <row r="99" spans="1:11" ht="21" x14ac:dyDescent="0.3">
      <c r="A99" s="315" t="s">
        <v>336</v>
      </c>
      <c r="B99" s="316"/>
      <c r="C99" s="316"/>
      <c r="D99" s="249"/>
      <c r="E99" s="250"/>
      <c r="F99" s="277"/>
      <c r="G99" s="277">
        <f>G15+G88+G91+G97</f>
        <v>0</v>
      </c>
      <c r="H99" s="74"/>
      <c r="I99" s="292"/>
      <c r="J99" s="277">
        <f>J15+J88+J91+J97</f>
        <v>0</v>
      </c>
      <c r="K99" s="277">
        <f>G99+J99</f>
        <v>0</v>
      </c>
    </row>
  </sheetData>
  <mergeCells count="14">
    <mergeCell ref="C89:K89"/>
    <mergeCell ref="A99:C99"/>
    <mergeCell ref="C16:K16"/>
    <mergeCell ref="C12:K12"/>
    <mergeCell ref="B11:C11"/>
    <mergeCell ref="A10:K10"/>
    <mergeCell ref="C7:K7"/>
    <mergeCell ref="C8:K8"/>
    <mergeCell ref="C9:K9"/>
    <mergeCell ref="A1:E1"/>
    <mergeCell ref="A5:E5"/>
    <mergeCell ref="A7:B7"/>
    <mergeCell ref="A8:B8"/>
    <mergeCell ref="A9:B9"/>
  </mergeCells>
  <phoneticPr fontId="10" type="noConversion"/>
  <pageMargins left="0.7" right="0.7" top="0.75" bottom="0.75" header="0.3" footer="0.3"/>
  <pageSetup scale="32" orientation="portrait" r:id="rId1"/>
  <rowBreaks count="1" manualBreakCount="1">
    <brk id="58" max="10"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5878FF-48F5-4BB5-B8E8-42925FF54D58}">
  <dimension ref="B1:G51"/>
  <sheetViews>
    <sheetView view="pageBreakPreview" zoomScaleNormal="100" zoomScaleSheetLayoutView="100" workbookViewId="0">
      <selection activeCell="E36" sqref="E36"/>
    </sheetView>
  </sheetViews>
  <sheetFormatPr defaultColWidth="9.109375" defaultRowHeight="13.2" x14ac:dyDescent="0.25"/>
  <cols>
    <col min="1" max="1" width="2" style="75" customWidth="1"/>
    <col min="2" max="2" width="15.6640625" style="75" customWidth="1"/>
    <col min="3" max="3" width="5.6640625" style="131" customWidth="1"/>
    <col min="4" max="4" width="62.6640625" style="75" customWidth="1"/>
    <col min="5" max="5" width="12.6640625" style="75" customWidth="1"/>
    <col min="6" max="6" width="9.109375" style="75" hidden="1" customWidth="1"/>
    <col min="7" max="7" width="2.33203125" style="75" customWidth="1"/>
    <col min="8" max="8" width="15" style="75" customWidth="1"/>
    <col min="9" max="16384" width="9.109375" style="75"/>
  </cols>
  <sheetData>
    <row r="1" spans="2:7" ht="6" customHeight="1" x14ac:dyDescent="0.25">
      <c r="B1" s="375"/>
      <c r="C1" s="369"/>
      <c r="D1" s="369"/>
      <c r="E1" s="370"/>
    </row>
    <row r="2" spans="2:7" ht="20.100000000000001" customHeight="1" x14ac:dyDescent="0.3">
      <c r="B2" s="358" t="s">
        <v>215</v>
      </c>
      <c r="C2" s="359"/>
      <c r="D2" s="359"/>
      <c r="E2" s="360"/>
    </row>
    <row r="3" spans="2:7" ht="6" customHeight="1" x14ac:dyDescent="0.25">
      <c r="B3" s="380"/>
      <c r="C3" s="381"/>
      <c r="D3" s="381"/>
      <c r="E3" s="382"/>
    </row>
    <row r="4" spans="2:7" ht="12.75" customHeight="1" x14ac:dyDescent="0.25">
      <c r="B4" s="383" t="s">
        <v>314</v>
      </c>
      <c r="C4" s="384"/>
      <c r="D4" s="384"/>
      <c r="E4" s="385"/>
    </row>
    <row r="5" spans="2:7" ht="12.9" customHeight="1" x14ac:dyDescent="0.25">
      <c r="B5" s="386"/>
      <c r="C5" s="387"/>
      <c r="D5" s="387"/>
      <c r="E5" s="388"/>
    </row>
    <row r="6" spans="2:7" ht="6" customHeight="1" x14ac:dyDescent="0.25">
      <c r="B6" s="389"/>
      <c r="C6" s="390"/>
      <c r="D6" s="390"/>
      <c r="E6" s="391"/>
    </row>
    <row r="7" spans="2:7" ht="15" customHeight="1" x14ac:dyDescent="0.25">
      <c r="B7" s="106" t="s">
        <v>315</v>
      </c>
      <c r="C7" s="106" t="s">
        <v>316</v>
      </c>
      <c r="D7" s="106" t="s">
        <v>317</v>
      </c>
      <c r="E7" s="106" t="s">
        <v>318</v>
      </c>
    </row>
    <row r="8" spans="2:7" ht="6" customHeight="1" x14ac:dyDescent="0.25">
      <c r="B8" s="377"/>
      <c r="C8" s="378"/>
      <c r="D8" s="378"/>
      <c r="E8" s="379"/>
    </row>
    <row r="9" spans="2:7" s="112" customFormat="1" ht="12" customHeight="1" x14ac:dyDescent="0.2">
      <c r="B9" s="107"/>
      <c r="C9" s="108"/>
      <c r="D9" s="109" t="s">
        <v>319</v>
      </c>
      <c r="E9" s="110"/>
      <c r="F9" s="111"/>
      <c r="G9" s="111"/>
    </row>
    <row r="10" spans="2:7" s="112" customFormat="1" ht="12" customHeight="1" x14ac:dyDescent="0.2">
      <c r="B10" s="107" t="s">
        <v>320</v>
      </c>
      <c r="C10" s="113"/>
      <c r="D10" s="114" t="s">
        <v>321</v>
      </c>
      <c r="E10" s="115" t="s">
        <v>322</v>
      </c>
      <c r="F10" s="111"/>
      <c r="G10" s="111"/>
    </row>
    <row r="11" spans="2:7" s="112" customFormat="1" ht="12" customHeight="1" x14ac:dyDescent="0.2">
      <c r="B11" s="107"/>
      <c r="C11" s="113"/>
      <c r="D11" s="114"/>
      <c r="E11" s="115"/>
      <c r="F11" s="111"/>
      <c r="G11" s="111"/>
    </row>
    <row r="12" spans="2:7" s="112" customFormat="1" ht="12" customHeight="1" x14ac:dyDescent="0.2">
      <c r="C12" s="113"/>
      <c r="D12" s="114"/>
      <c r="E12" s="115"/>
      <c r="F12" s="111"/>
      <c r="G12" s="111"/>
    </row>
    <row r="13" spans="2:7" s="112" customFormat="1" ht="12" customHeight="1" x14ac:dyDescent="0.2">
      <c r="B13" s="107"/>
      <c r="C13" s="108"/>
      <c r="D13" s="116"/>
      <c r="E13" s="115"/>
      <c r="F13" s="111"/>
      <c r="G13" s="111"/>
    </row>
    <row r="14" spans="2:7" s="112" customFormat="1" ht="12" customHeight="1" x14ac:dyDescent="0.2">
      <c r="B14" s="107"/>
      <c r="C14" s="108"/>
      <c r="D14" s="114"/>
      <c r="E14" s="115"/>
      <c r="F14" s="111"/>
      <c r="G14" s="111"/>
    </row>
    <row r="15" spans="2:7" s="112" customFormat="1" ht="12" customHeight="1" x14ac:dyDescent="0.2">
      <c r="B15" s="107"/>
      <c r="C15" s="108"/>
      <c r="D15" s="109" t="s">
        <v>323</v>
      </c>
      <c r="E15" s="115"/>
      <c r="F15" s="111"/>
      <c r="G15" s="111"/>
    </row>
    <row r="16" spans="2:7" s="112" customFormat="1" ht="12" customHeight="1" x14ac:dyDescent="0.2">
      <c r="B16" s="107" t="s">
        <v>324</v>
      </c>
      <c r="C16" s="108">
        <v>2</v>
      </c>
      <c r="D16" s="114" t="s">
        <v>325</v>
      </c>
      <c r="E16" s="115" t="s">
        <v>322</v>
      </c>
      <c r="F16" s="111"/>
      <c r="G16" s="111"/>
    </row>
    <row r="17" spans="2:7" s="112" customFormat="1" ht="12" customHeight="1" x14ac:dyDescent="0.2">
      <c r="B17" s="107" t="s">
        <v>326</v>
      </c>
      <c r="C17" s="108">
        <v>2</v>
      </c>
      <c r="D17" s="114" t="s">
        <v>327</v>
      </c>
      <c r="E17" s="115" t="s">
        <v>322</v>
      </c>
      <c r="F17" s="111"/>
      <c r="G17" s="111"/>
    </row>
    <row r="18" spans="2:7" s="112" customFormat="1" ht="12" customHeight="1" x14ac:dyDescent="0.2">
      <c r="B18" s="107" t="s">
        <v>328</v>
      </c>
      <c r="C18" s="108">
        <v>2</v>
      </c>
      <c r="D18" s="114" t="s">
        <v>329</v>
      </c>
      <c r="E18" s="115" t="s">
        <v>322</v>
      </c>
      <c r="F18" s="111"/>
      <c r="G18" s="111"/>
    </row>
    <row r="19" spans="2:7" s="112" customFormat="1" ht="12" customHeight="1" x14ac:dyDescent="0.2">
      <c r="B19" s="107" t="s">
        <v>330</v>
      </c>
      <c r="C19" s="108">
        <v>2</v>
      </c>
      <c r="D19" s="114" t="s">
        <v>331</v>
      </c>
      <c r="E19" s="115" t="s">
        <v>322</v>
      </c>
      <c r="F19" s="111"/>
      <c r="G19" s="111"/>
    </row>
    <row r="20" spans="2:7" s="112" customFormat="1" ht="12" customHeight="1" x14ac:dyDescent="0.2">
      <c r="B20" s="107"/>
      <c r="C20" s="108"/>
      <c r="D20" s="114"/>
      <c r="E20" s="115"/>
      <c r="F20" s="111"/>
      <c r="G20" s="111"/>
    </row>
    <row r="21" spans="2:7" s="112" customFormat="1" ht="12" customHeight="1" x14ac:dyDescent="0.2">
      <c r="B21" s="107"/>
      <c r="C21" s="117"/>
      <c r="D21" s="114"/>
      <c r="E21" s="110"/>
      <c r="F21" s="111"/>
      <c r="G21" s="111"/>
    </row>
    <row r="22" spans="2:7" s="112" customFormat="1" ht="12" customHeight="1" x14ac:dyDescent="0.2">
      <c r="B22" s="118"/>
      <c r="C22" s="119"/>
      <c r="D22" s="109" t="s">
        <v>332</v>
      </c>
      <c r="E22" s="120"/>
      <c r="F22" s="111"/>
      <c r="G22" s="111"/>
    </row>
    <row r="23" spans="2:7" x14ac:dyDescent="0.25">
      <c r="B23" s="107"/>
      <c r="C23" s="108"/>
      <c r="D23" s="121"/>
      <c r="E23" s="110"/>
      <c r="F23" s="122"/>
      <c r="G23" s="122"/>
    </row>
    <row r="24" spans="2:7" x14ac:dyDescent="0.25">
      <c r="B24" s="107"/>
      <c r="C24" s="108"/>
      <c r="D24" s="121"/>
      <c r="E24" s="110"/>
      <c r="F24" s="122"/>
      <c r="G24" s="122"/>
    </row>
    <row r="25" spans="2:7" x14ac:dyDescent="0.25">
      <c r="B25" s="123"/>
      <c r="C25" s="124"/>
      <c r="D25" s="125"/>
      <c r="E25" s="126"/>
      <c r="F25" s="122"/>
      <c r="G25" s="122"/>
    </row>
    <row r="26" spans="2:7" ht="6" customHeight="1" x14ac:dyDescent="0.25">
      <c r="B26" s="127"/>
      <c r="C26" s="128"/>
      <c r="D26" s="112"/>
      <c r="E26" s="129"/>
    </row>
    <row r="27" spans="2:7" x14ac:dyDescent="0.25">
      <c r="B27" s="127"/>
      <c r="C27" s="128"/>
      <c r="D27" s="112"/>
      <c r="E27" s="129"/>
    </row>
    <row r="28" spans="2:7" x14ac:dyDescent="0.25">
      <c r="B28" s="127"/>
      <c r="C28" s="129"/>
      <c r="D28" s="130"/>
      <c r="E28" s="129"/>
    </row>
    <row r="29" spans="2:7" x14ac:dyDescent="0.25">
      <c r="B29" s="127"/>
      <c r="C29" s="129"/>
      <c r="D29" s="127"/>
      <c r="E29" s="129"/>
    </row>
    <row r="30" spans="2:7" x14ac:dyDescent="0.25">
      <c r="B30" s="127"/>
      <c r="C30" s="129"/>
      <c r="D30" s="127"/>
      <c r="E30" s="129"/>
    </row>
    <row r="31" spans="2:7" x14ac:dyDescent="0.25">
      <c r="B31" s="127"/>
      <c r="C31" s="129"/>
      <c r="D31" s="127"/>
      <c r="E31" s="129"/>
    </row>
    <row r="32" spans="2:7" x14ac:dyDescent="0.25">
      <c r="B32" s="127"/>
      <c r="C32" s="129"/>
      <c r="D32" s="127"/>
      <c r="E32" s="129"/>
    </row>
    <row r="33" spans="2:5" x14ac:dyDescent="0.25">
      <c r="B33" s="127"/>
      <c r="C33" s="129"/>
      <c r="D33" s="127"/>
      <c r="E33" s="129"/>
    </row>
    <row r="34" spans="2:5" x14ac:dyDescent="0.25">
      <c r="B34" s="127"/>
      <c r="C34" s="129"/>
      <c r="D34" s="127"/>
      <c r="E34" s="129"/>
    </row>
    <row r="35" spans="2:5" x14ac:dyDescent="0.25">
      <c r="B35" s="127"/>
      <c r="C35" s="129"/>
      <c r="D35" s="127"/>
      <c r="E35" s="129"/>
    </row>
    <row r="36" spans="2:5" x14ac:dyDescent="0.25">
      <c r="B36" s="127"/>
      <c r="C36" s="129"/>
      <c r="D36" s="127"/>
      <c r="E36" s="129"/>
    </row>
    <row r="37" spans="2:5" x14ac:dyDescent="0.25">
      <c r="B37" s="127"/>
      <c r="C37" s="129"/>
      <c r="D37" s="127"/>
      <c r="E37" s="129"/>
    </row>
    <row r="38" spans="2:5" x14ac:dyDescent="0.25">
      <c r="B38" s="127"/>
      <c r="C38" s="129"/>
      <c r="D38" s="127"/>
      <c r="E38" s="129"/>
    </row>
    <row r="41" spans="2:5" x14ac:dyDescent="0.25">
      <c r="B41" s="127"/>
      <c r="C41" s="129"/>
      <c r="D41" s="130"/>
      <c r="E41" s="129"/>
    </row>
    <row r="42" spans="2:5" x14ac:dyDescent="0.25">
      <c r="B42" s="127"/>
      <c r="C42" s="129"/>
      <c r="D42" s="127"/>
      <c r="E42" s="129"/>
    </row>
    <row r="43" spans="2:5" x14ac:dyDescent="0.25">
      <c r="B43" s="127"/>
      <c r="C43" s="129"/>
      <c r="D43" s="127"/>
      <c r="E43" s="129"/>
    </row>
    <row r="44" spans="2:5" x14ac:dyDescent="0.25">
      <c r="B44" s="127"/>
      <c r="C44" s="129"/>
      <c r="D44" s="127"/>
      <c r="E44" s="129"/>
    </row>
    <row r="45" spans="2:5" x14ac:dyDescent="0.25">
      <c r="B45" s="127"/>
      <c r="C45" s="129"/>
      <c r="D45" s="127"/>
      <c r="E45" s="129"/>
    </row>
    <row r="46" spans="2:5" x14ac:dyDescent="0.25">
      <c r="B46" s="127"/>
      <c r="C46" s="129"/>
      <c r="D46" s="127"/>
      <c r="E46" s="129"/>
    </row>
    <row r="47" spans="2:5" x14ac:dyDescent="0.25">
      <c r="B47" s="127"/>
      <c r="C47" s="129"/>
      <c r="D47" s="127"/>
      <c r="E47" s="129"/>
    </row>
    <row r="48" spans="2:5" x14ac:dyDescent="0.25">
      <c r="B48" s="127"/>
      <c r="C48" s="129"/>
      <c r="D48" s="127"/>
      <c r="E48" s="129"/>
    </row>
    <row r="49" spans="2:5" x14ac:dyDescent="0.25">
      <c r="B49" s="127"/>
      <c r="C49" s="129"/>
      <c r="D49" s="127"/>
      <c r="E49" s="129"/>
    </row>
    <row r="50" spans="2:5" x14ac:dyDescent="0.25">
      <c r="B50" s="127"/>
      <c r="C50" s="128"/>
      <c r="D50" s="112"/>
      <c r="E50" s="129"/>
    </row>
    <row r="51" spans="2:5" x14ac:dyDescent="0.25">
      <c r="B51" s="127"/>
      <c r="C51" s="128"/>
      <c r="D51" s="112"/>
      <c r="E51" s="129"/>
    </row>
  </sheetData>
  <mergeCells count="6">
    <mergeCell ref="B8:E8"/>
    <mergeCell ref="B1:E1"/>
    <mergeCell ref="B2:E2"/>
    <mergeCell ref="B3:E3"/>
    <mergeCell ref="B4:E5"/>
    <mergeCell ref="B6:E6"/>
  </mergeCells>
  <pageMargins left="0.7" right="0.7" top="0.75" bottom="0.75" header="0.3" footer="0.3"/>
  <pageSetup scale="77" orientation="portrait" r:id="rId1"/>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Cover Page</vt:lpstr>
      <vt:lpstr>Civil Works 1</vt:lpstr>
      <vt:lpstr>Steel Erection 1</vt:lpstr>
      <vt:lpstr>Cond-clamps-earthing 1</vt:lpstr>
      <vt:lpstr>Electrical</vt:lpstr>
      <vt:lpstr>App B1</vt:lpstr>
      <vt:lpstr>'App B1'!Print_Area</vt:lpstr>
      <vt:lpstr>'Cover Page'!Print_Area</vt:lpstr>
      <vt:lpstr>Electrical!Print_Area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Aron Rondganger</dc:creator>
  <cp:lastModifiedBy>Sinazo Nomjana</cp:lastModifiedBy>
  <dcterms:created xsi:type="dcterms:W3CDTF">2025-09-03T12:38:24Z</dcterms:created>
  <dcterms:modified xsi:type="dcterms:W3CDTF">2026-10-01T11:29:54Z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lder_Number">
    <vt:lpwstr/>
  </property>
  <property fmtid="{D5CDD505-2E9C-101B-9397-08002B2CF9AE}" pid="3" name="Folder_Code">
    <vt:lpwstr/>
  </property>
  <property fmtid="{D5CDD505-2E9C-101B-9397-08002B2CF9AE}" pid="4" name="Folder_Name">
    <vt:lpwstr/>
  </property>
  <property fmtid="{D5CDD505-2E9C-101B-9397-08002B2CF9AE}" pid="5" name="Folder_Description">
    <vt:lpwstr/>
  </property>
  <property fmtid="{D5CDD505-2E9C-101B-9397-08002B2CF9AE}" pid="6" name="/Folder_Name/">
    <vt:lpwstr/>
  </property>
  <property fmtid="{D5CDD505-2E9C-101B-9397-08002B2CF9AE}" pid="7" name="/Folder_Description/">
    <vt:lpwstr/>
  </property>
  <property fmtid="{D5CDD505-2E9C-101B-9397-08002B2CF9AE}" pid="8" name="Folder_Version">
    <vt:lpwstr/>
  </property>
  <property fmtid="{D5CDD505-2E9C-101B-9397-08002B2CF9AE}" pid="9" name="Folder_VersionSeq">
    <vt:lpwstr/>
  </property>
  <property fmtid="{D5CDD505-2E9C-101B-9397-08002B2CF9AE}" pid="10" name="Folder_Manager">
    <vt:lpwstr/>
  </property>
  <property fmtid="{D5CDD505-2E9C-101B-9397-08002B2CF9AE}" pid="11" name="Folder_ManagerDesc">
    <vt:lpwstr/>
  </property>
  <property fmtid="{D5CDD505-2E9C-101B-9397-08002B2CF9AE}" pid="12" name="Folder_Storage">
    <vt:lpwstr/>
  </property>
  <property fmtid="{D5CDD505-2E9C-101B-9397-08002B2CF9AE}" pid="13" name="Folder_StorageDesc">
    <vt:lpwstr/>
  </property>
  <property fmtid="{D5CDD505-2E9C-101B-9397-08002B2CF9AE}" pid="14" name="Folder_Creator">
    <vt:lpwstr/>
  </property>
  <property fmtid="{D5CDD505-2E9C-101B-9397-08002B2CF9AE}" pid="15" name="Folder_CreatorDesc">
    <vt:lpwstr/>
  </property>
  <property fmtid="{D5CDD505-2E9C-101B-9397-08002B2CF9AE}" pid="16" name="Folder_CreateDate">
    <vt:lpwstr/>
  </property>
  <property fmtid="{D5CDD505-2E9C-101B-9397-08002B2CF9AE}" pid="17" name="Folder_Updater">
    <vt:lpwstr/>
  </property>
  <property fmtid="{D5CDD505-2E9C-101B-9397-08002B2CF9AE}" pid="18" name="Folder_UpdaterDesc">
    <vt:lpwstr/>
  </property>
  <property fmtid="{D5CDD505-2E9C-101B-9397-08002B2CF9AE}" pid="19" name="Folder_UpdateDate">
    <vt:lpwstr/>
  </property>
  <property fmtid="{D5CDD505-2E9C-101B-9397-08002B2CF9AE}" pid="20" name="Document_Number">
    <vt:lpwstr/>
  </property>
  <property fmtid="{D5CDD505-2E9C-101B-9397-08002B2CF9AE}" pid="21" name="Document_Name">
    <vt:lpwstr/>
  </property>
  <property fmtid="{D5CDD505-2E9C-101B-9397-08002B2CF9AE}" pid="22" name="Document_FileName">
    <vt:lpwstr/>
  </property>
  <property fmtid="{D5CDD505-2E9C-101B-9397-08002B2CF9AE}" pid="23" name="Document_Version">
    <vt:lpwstr/>
  </property>
  <property fmtid="{D5CDD505-2E9C-101B-9397-08002B2CF9AE}" pid="24" name="Document_VersionSeq">
    <vt:lpwstr/>
  </property>
  <property fmtid="{D5CDD505-2E9C-101B-9397-08002B2CF9AE}" pid="25" name="Document_Creator">
    <vt:lpwstr/>
  </property>
  <property fmtid="{D5CDD505-2E9C-101B-9397-08002B2CF9AE}" pid="26" name="Document_CreatorDesc">
    <vt:lpwstr/>
  </property>
  <property fmtid="{D5CDD505-2E9C-101B-9397-08002B2CF9AE}" pid="27" name="Document_CreateDate">
    <vt:lpwstr/>
  </property>
  <property fmtid="{D5CDD505-2E9C-101B-9397-08002B2CF9AE}" pid="28" name="Document_Updater">
    <vt:lpwstr/>
  </property>
  <property fmtid="{D5CDD505-2E9C-101B-9397-08002B2CF9AE}" pid="29" name="Document_UpdaterDesc">
    <vt:lpwstr/>
  </property>
  <property fmtid="{D5CDD505-2E9C-101B-9397-08002B2CF9AE}" pid="30" name="Document_UpdateDate">
    <vt:lpwstr/>
  </property>
  <property fmtid="{D5CDD505-2E9C-101B-9397-08002B2CF9AE}" pid="31" name="Document_Size">
    <vt:lpwstr/>
  </property>
  <property fmtid="{D5CDD505-2E9C-101B-9397-08002B2CF9AE}" pid="32" name="Document_Storage">
    <vt:lpwstr/>
  </property>
  <property fmtid="{D5CDD505-2E9C-101B-9397-08002B2CF9AE}" pid="33" name="Document_StorageDesc">
    <vt:lpwstr/>
  </property>
  <property fmtid="{D5CDD505-2E9C-101B-9397-08002B2CF9AE}" pid="34" name="Document_Department">
    <vt:lpwstr/>
  </property>
  <property fmtid="{D5CDD505-2E9C-101B-9397-08002B2CF9AE}" pid="35" name="Document_DepartmentDesc">
    <vt:lpwstr/>
  </property>
</Properties>
</file>