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eskom-my.sharepoint.com/personal/swaneppe_eskom_co_za/Documents/Documents/My Documents/Group IT/Contracts/Domain Name Service (DNS) Security Solution/"/>
    </mc:Choice>
  </mc:AlternateContent>
  <xr:revisionPtr revIDLastSave="0" documentId="8_{13AA3130-49AF-45CB-AF2A-7BF756C36AAF}" xr6:coauthVersionLast="47" xr6:coauthVersionMax="47" xr10:uidLastSave="{00000000-0000-0000-0000-000000000000}"/>
  <bookViews>
    <workbookView xWindow="-110" yWindow="-110" windowWidth="19420" windowHeight="10300" xr2:uid="{00000000-000D-0000-FFFF-FFFF00000000}"/>
  </bookViews>
  <sheets>
    <sheet name="TEC Development Guidelines " sheetId="7" r:id="rId1"/>
    <sheet name="Response Guidelines" sheetId="5" r:id="rId2"/>
    <sheet name="Desktop Evaluation Requirements" sheetId="2" r:id="rId3"/>
    <sheet name="Technical Demo" sheetId="4" r:id="rId4"/>
    <sheet name="Definitions and Abbreviations" sheetId="6" r:id="rId5"/>
  </sheets>
  <externalReferences>
    <externalReference r:id="rId6"/>
    <externalReference r:id="rId7"/>
  </externalReferences>
  <definedNames>
    <definedName name="Priority">[1]Config!$E$3:$E$9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7" i="4" l="1"/>
  <c r="H152" i="2"/>
  <c r="I157" i="4"/>
  <c r="G25" i="4"/>
  <c r="G152" i="4"/>
  <c r="G147" i="4"/>
  <c r="G142" i="4"/>
  <c r="G137" i="4"/>
  <c r="G132" i="4"/>
  <c r="G127" i="4"/>
  <c r="G122" i="4"/>
  <c r="G117" i="4"/>
  <c r="G112" i="4"/>
  <c r="G107" i="4"/>
  <c r="G102" i="4"/>
  <c r="G97" i="4"/>
  <c r="G92" i="4"/>
  <c r="G87" i="4"/>
  <c r="G82" i="4"/>
  <c r="G77" i="4"/>
  <c r="G72" i="4"/>
  <c r="G67" i="4"/>
  <c r="G62" i="4"/>
  <c r="G57" i="4"/>
  <c r="G52" i="4"/>
  <c r="G47" i="4"/>
  <c r="G42" i="4"/>
  <c r="G37" i="4"/>
  <c r="G32" i="4"/>
  <c r="G27" i="4"/>
  <c r="G22" i="4"/>
  <c r="G17" i="4"/>
  <c r="I17" i="2"/>
  <c r="I22" i="2"/>
  <c r="I27" i="2"/>
  <c r="I32" i="2"/>
  <c r="I37" i="2"/>
  <c r="I42" i="2"/>
  <c r="I47" i="2"/>
  <c r="I52" i="2"/>
  <c r="I57" i="2"/>
  <c r="I62" i="2"/>
  <c r="I67" i="2"/>
  <c r="I72" i="2"/>
  <c r="I147" i="2"/>
  <c r="I142" i="2"/>
  <c r="I137" i="2"/>
  <c r="I132" i="2"/>
  <c r="I127" i="2"/>
  <c r="I122" i="2"/>
  <c r="I117" i="2"/>
  <c r="I112" i="2"/>
  <c r="I107" i="2"/>
  <c r="I102" i="2"/>
  <c r="I97" i="2"/>
  <c r="I92" i="2"/>
  <c r="I87" i="2"/>
  <c r="I82" i="2"/>
  <c r="I77" i="2"/>
  <c r="J132" i="2"/>
  <c r="J127" i="2"/>
  <c r="J137" i="2"/>
  <c r="J37" i="2"/>
  <c r="J67" i="2"/>
  <c r="J72" i="2"/>
  <c r="J77" i="2"/>
  <c r="J82" i="2"/>
  <c r="J117" i="2"/>
  <c r="J112" i="2"/>
  <c r="J107" i="2"/>
  <c r="J102" i="2"/>
  <c r="J97" i="2"/>
  <c r="J147" i="2"/>
  <c r="J142" i="2"/>
  <c r="J122" i="2"/>
  <c r="J87" i="2"/>
  <c r="J42" i="2"/>
  <c r="J32" i="2"/>
  <c r="B32" i="2"/>
  <c r="J92" i="2"/>
  <c r="B92" i="2"/>
  <c r="C67" i="5"/>
  <c r="C68" i="5"/>
  <c r="C2" i="4"/>
  <c r="C5" i="4"/>
  <c r="C6" i="4"/>
  <c r="C7" i="4"/>
  <c r="E17" i="4"/>
  <c r="E22" i="4"/>
  <c r="E27" i="4"/>
  <c r="E32" i="4"/>
  <c r="E37" i="4"/>
  <c r="E42" i="4"/>
  <c r="E47" i="4"/>
  <c r="E52" i="4"/>
  <c r="E57" i="4"/>
  <c r="E62" i="4"/>
  <c r="E67" i="4"/>
  <c r="E72" i="4"/>
  <c r="E77" i="4"/>
  <c r="E82" i="4"/>
  <c r="E87" i="4"/>
  <c r="E92" i="4"/>
  <c r="E97" i="4"/>
  <c r="E102" i="4"/>
  <c r="E107" i="4"/>
  <c r="E112" i="4"/>
  <c r="E117" i="4"/>
  <c r="E122" i="4"/>
  <c r="E127" i="4"/>
  <c r="E132" i="4"/>
  <c r="E137" i="4"/>
  <c r="E142" i="4"/>
  <c r="E147" i="4"/>
  <c r="E152" i="4"/>
  <c r="J27" i="2"/>
  <c r="J22" i="2"/>
  <c r="J17" i="2"/>
  <c r="E157" i="4" l="1"/>
  <c r="F62" i="4" s="1"/>
  <c r="H62" i="4" s="1"/>
  <c r="K152" i="2"/>
  <c r="F57" i="4" l="1"/>
  <c r="H57" i="4" s="1"/>
  <c r="F107" i="4"/>
  <c r="H107" i="4" s="1"/>
  <c r="F42" i="4"/>
  <c r="H42" i="4" s="1"/>
  <c r="F142" i="4"/>
  <c r="H142" i="4" s="1"/>
  <c r="F72" i="4"/>
  <c r="H72" i="4" s="1"/>
  <c r="F87" i="4"/>
  <c r="F97" i="4"/>
  <c r="H97" i="4" s="1"/>
  <c r="F32" i="4"/>
  <c r="H32" i="4" s="1"/>
  <c r="F147" i="4"/>
  <c r="H147" i="4" s="1"/>
  <c r="F122" i="4"/>
  <c r="H122" i="4" s="1"/>
  <c r="F102" i="4"/>
  <c r="H102" i="4" s="1"/>
  <c r="F137" i="4"/>
  <c r="H137" i="4" s="1"/>
  <c r="F22" i="4"/>
  <c r="H22" i="4" s="1"/>
  <c r="F117" i="4"/>
  <c r="H117" i="4" s="1"/>
  <c r="F77" i="4"/>
  <c r="H77" i="4" s="1"/>
  <c r="F37" i="4"/>
  <c r="H37" i="4" s="1"/>
  <c r="F132" i="4"/>
  <c r="H132" i="4" s="1"/>
  <c r="F17" i="4"/>
  <c r="F52" i="4"/>
  <c r="H52" i="4" s="1"/>
  <c r="F112" i="4"/>
  <c r="H112" i="4" s="1"/>
  <c r="F152" i="4"/>
  <c r="H152" i="4" s="1"/>
  <c r="F127" i="4"/>
  <c r="H127" i="4" s="1"/>
  <c r="F92" i="4"/>
  <c r="H92" i="4" s="1"/>
  <c r="F27" i="4"/>
  <c r="H27" i="4" s="1"/>
  <c r="F67" i="4"/>
  <c r="H67" i="4" s="1"/>
  <c r="F82" i="4"/>
  <c r="H82" i="4" s="1"/>
  <c r="F47" i="4"/>
  <c r="H47" i="4" s="1"/>
  <c r="B17" i="2"/>
</calcChain>
</file>

<file path=xl/sharedStrings.xml><?xml version="1.0" encoding="utf-8"?>
<sst xmlns="http://schemas.openxmlformats.org/spreadsheetml/2006/main" count="311" uniqueCount="176">
  <si>
    <t>Eskom Group IT:  Technical Evaluation Criteria</t>
  </si>
  <si>
    <t>Tender Number:</t>
  </si>
  <si>
    <t>Transaction Description:</t>
  </si>
  <si>
    <t>Technical Threshold:</t>
  </si>
  <si>
    <t>Tenderer Registered Name:</t>
  </si>
  <si>
    <t>Evaluator Name and Surname:</t>
  </si>
  <si>
    <t>Date of Evaluation</t>
  </si>
  <si>
    <t>Evaluator Signature</t>
  </si>
  <si>
    <r>
      <t xml:space="preserve">Mandatory Returnables - </t>
    </r>
    <r>
      <rPr>
        <sz val="8"/>
        <color theme="1"/>
        <rFont val="Arial"/>
        <family val="2"/>
      </rPr>
      <t>Evidence below to be provided in the technical file and numbered to align with each criteria question.</t>
    </r>
    <r>
      <rPr>
        <b/>
        <sz val="8"/>
        <color theme="1"/>
        <rFont val="Arial"/>
        <family val="2"/>
      </rPr>
      <t xml:space="preserve"> </t>
    </r>
  </si>
  <si>
    <t>Evaluators Response</t>
  </si>
  <si>
    <t>Evaluator comments</t>
  </si>
  <si>
    <t>Categories</t>
  </si>
  <si>
    <t>Category Weight</t>
  </si>
  <si>
    <t>Item #</t>
  </si>
  <si>
    <t>Technical Requirements</t>
  </si>
  <si>
    <t>Vendor Responses</t>
  </si>
  <si>
    <t>Evaluator Scores</t>
  </si>
  <si>
    <t xml:space="preserve">Business requirements </t>
  </si>
  <si>
    <t>Weight / Max score</t>
  </si>
  <si>
    <t>Scoring guideline</t>
  </si>
  <si>
    <t>Selection Options</t>
  </si>
  <si>
    <t>Total</t>
  </si>
  <si>
    <t>Final Score</t>
  </si>
  <si>
    <r>
      <t xml:space="preserve">Vendor Response: </t>
    </r>
    <r>
      <rPr>
        <sz val="8"/>
        <color theme="1"/>
        <rFont val="Arial"/>
        <family val="2"/>
      </rPr>
      <t>Vendor to provide answer the questions below and provide detail in their tender submission</t>
    </r>
  </si>
  <si>
    <r>
      <t xml:space="preserve">Vendor Evidence: </t>
    </r>
    <r>
      <rPr>
        <sz val="8"/>
        <color theme="1"/>
        <rFont val="Arial"/>
        <family val="2"/>
      </rPr>
      <t>Location of Supporting Document/detailed response in your tender submission (state the file number, section &amp; page number)</t>
    </r>
  </si>
  <si>
    <t>Important</t>
  </si>
  <si>
    <t>Show stopper</t>
  </si>
  <si>
    <t>Very important</t>
  </si>
  <si>
    <t>Critical</t>
  </si>
  <si>
    <t>Priority</t>
  </si>
  <si>
    <t>Priority Description</t>
  </si>
  <si>
    <r>
      <t xml:space="preserve">Demonstration Brief - </t>
    </r>
    <r>
      <rPr>
        <sz val="8"/>
        <color theme="1"/>
        <rFont val="Arial"/>
        <family val="2"/>
      </rPr>
      <t>Explain to the Vendor what must be included in their presentation</t>
    </r>
  </si>
  <si>
    <t>Demonstration Threshold:</t>
  </si>
  <si>
    <t>category weight</t>
  </si>
  <si>
    <t>Divide by</t>
  </si>
  <si>
    <t>Weight calculation formula</t>
  </si>
  <si>
    <t>Useful</t>
  </si>
  <si>
    <t>Nice to have</t>
  </si>
  <si>
    <t>No interest</t>
  </si>
  <si>
    <t>Priority Rating</t>
  </si>
  <si>
    <t>Summary highlight based on GK response</t>
  </si>
  <si>
    <t>Fail</t>
  </si>
  <si>
    <t>Pass</t>
  </si>
  <si>
    <t>Gatekeeper drop down</t>
  </si>
  <si>
    <t>Data Ranges</t>
  </si>
  <si>
    <t>Provides information on the definitions and abbreviations used in the Evaluation workbook.</t>
  </si>
  <si>
    <t xml:space="preserve">Definitions and Abbreviations
</t>
  </si>
  <si>
    <t>*</t>
  </si>
  <si>
    <t>Reference Information</t>
  </si>
  <si>
    <t xml:space="preserve"> </t>
  </si>
  <si>
    <t>Technical Evaluation Guidelines</t>
  </si>
  <si>
    <t>Tenderer to take note of the following key instructions:</t>
  </si>
  <si>
    <t>Definitions</t>
  </si>
  <si>
    <t>Abbreviations</t>
  </si>
  <si>
    <t>Demonstration tab</t>
  </si>
  <si>
    <t>Response Guidelines</t>
  </si>
  <si>
    <r>
      <t xml:space="preserve">This Tab provides guidance to the TET on how the evaluation criteria must be structured and where information can be sourced.
</t>
    </r>
    <r>
      <rPr>
        <b/>
        <u/>
        <sz val="12"/>
        <color rgb="FFFF0000"/>
        <rFont val="Arial"/>
        <family val="2"/>
      </rPr>
      <t>Delete this tab before the TEC is published with the RFP.</t>
    </r>
  </si>
  <si>
    <t>TEC Tab</t>
  </si>
  <si>
    <t>Once all criteria questions are complete revise the response guidelines tab, the information provided is for vendors to understand what is required of them. 
You may need to rename or remove the demo tab if it is not applicable.
Read through all the information removing what is not applicable and adding important information you want vendors to be aware of.
The template has one reference sheet (Definitions and Abbreviations) it may be necessary to provide vendors with more reference information, which can be listed here.</t>
  </si>
  <si>
    <r>
      <t xml:space="preserve">Gatekeepers are captured here - Gatekeepers are limited to legislative and compliance related criteria only.
If a vendor fails any of the gatekeepers it is not necessary to evaluate the vendor further.
Desktop evaluations and demonstrations are separate evaluation stages and the scores </t>
    </r>
    <r>
      <rPr>
        <u/>
        <sz val="12"/>
        <color theme="1"/>
        <rFont val="Arial"/>
        <family val="2"/>
      </rPr>
      <t xml:space="preserve">may </t>
    </r>
    <r>
      <rPr>
        <b/>
        <u/>
        <sz val="12"/>
        <color theme="1"/>
        <rFont val="Arial"/>
        <family val="2"/>
      </rPr>
      <t>not</t>
    </r>
    <r>
      <rPr>
        <u/>
        <sz val="12"/>
        <color theme="1"/>
        <rFont val="Arial"/>
        <family val="2"/>
      </rPr>
      <t xml:space="preserve"> be added together.</t>
    </r>
    <r>
      <rPr>
        <sz val="12"/>
        <color theme="1"/>
        <rFont val="Arial"/>
        <family val="2"/>
      </rPr>
      <t xml:space="preserve">
Ensure each stage has a defined threshold
Ensure the weight of each questions adds to 100%
The category column may be removed or edited as required
The EL must check the formulas to ensure all are working correctly before evaluations begin.</t>
    </r>
  </si>
  <si>
    <t xml:space="preserve">The demonstration tab has important notes to vendors in rows 10 to 13, read these and edit as required by your criteria and evaluation plan. After editing, there must not be any blue text remaining.
If a requirement was evaluated during the desktop evaluation, it may be evaluated again at the demo if there is a need to see/verify the information. 
The demonstration duration agreed to must be strictly adhered to for all vendors for fairness. </t>
  </si>
  <si>
    <t>Compliance</t>
  </si>
  <si>
    <t>DNS Defense Capabilities</t>
  </si>
  <si>
    <t>DNS Visibility</t>
  </si>
  <si>
    <t>Integration Capabilities</t>
  </si>
  <si>
    <t>The proposed managed service solution should automate DNSSEC key generation, signing, and rollover without service disruption, while providing cryptographic proof of record integrity.</t>
  </si>
  <si>
    <t xml:space="preserve">The proposed managed service solution should include real-time global DNS propagation monitoring across 50+ anycast nodes, with predictive analytics to identify delayed zones and automate corrective actions. </t>
  </si>
  <si>
    <t>The proposed managed service solution should dynamically adjust TTL values based on traffic patterns and change-windows, reducing propagation delays by 70% during migrations while maintaining compliance.</t>
  </si>
  <si>
    <t>The proposed managed service solution should correlate DNS query patterns with threat feeds (e.g., DNSBL, MITRE ATT&amp;CK) to detect reconnaissance, tunneling, or DDoS attacks, triggering automated mitigation.</t>
  </si>
  <si>
    <t>The proposed managed service solution should automate DNS zone transfers (AXFR/IXFR) with cryptographic validation and conflict resolution to prevent zone poisoning or misconfigurations.</t>
  </si>
  <si>
    <t>The proposed managed service solution should enforce policy-as-code for DNS records (e.g., CAA, DKIM, DMARC), including automated violation remediation and audit reporting for standards like PCI-DSS.</t>
  </si>
  <si>
    <t>Provide evidence of Local POP in South Africa and provide OEM documentation evidencing SOC 2 type certification</t>
  </si>
  <si>
    <t>Submit full AV-TEST equivalent independent testing reports (dated within 36 months) quantifying efficacy rates for portable executables, non-PE(Portable Executable) malware, and phishing URLs, including false positive benchmarks against industry averages.</t>
  </si>
  <si>
    <t>The proposed managed service solution must present the ability to filter DNS queries based on domain registrar details as an additional threat signal.</t>
  </si>
  <si>
    <t>The proposed managed service solution must have the ability to apply threat intelligence to classify domain in real-time, in addition to basic content or category based filtering</t>
  </si>
  <si>
    <t>Provide OEM documentation showcasing the ability to filter DNS queries based on domain registrars details as an additional threat signal.
Provide proposed managed services use cases for the related evidence.</t>
  </si>
  <si>
    <t>Provide OEM documentation showcasing the  ability to apply threat intelligence to classify domain in real-time, in addition to basic content or category based filtering.
Provide proposed managed services use cases for the related evidence.</t>
  </si>
  <si>
    <t xml:space="preserve">The proposed managed service solution must have a native integration with VPN/ZTNA services. </t>
  </si>
  <si>
    <t>The proposed managed service solution must simulate detection and prevention for key threats catergories: Zero-day domains, botnets, phishing, malware, TOR traffic, malicious domain, and NRDs (Newly registered Domains).</t>
  </si>
  <si>
    <t>The proposed managed service solution must have  out of the box integration with Active Directory(AD), DHCP and DNS Server for full visibility of user device mapping.</t>
  </si>
  <si>
    <t>The proposed managed service solution must have  should have behavioural and machine learning based detection of DNS tunneling activity and exfiltration attempts in real time</t>
  </si>
  <si>
    <t>The proposed managed service solution must have  the ability to show how suspicious traffic within VPN/ZTNA tunnels are detected and  correlated to the originating user or endpoint.</t>
  </si>
  <si>
    <t>The proposed  managed service solution must have  should present the ability to aggregate DNS-related logs from multiple sources into a centralized platform that supports real-time search, correlation, and compliance-ready storage.</t>
  </si>
  <si>
    <t>The proposed managed service solution should disrupt command-and-control (C2) communications for malware-less attacks (e.g., living-off-the-land techniques) by analyzing DNS beaconing patterns, with coverage for non-standard protocols like Microsoft Teams or Azure DNS.</t>
  </si>
  <si>
    <t>The proposed managed service solution must have cross-platform agent support. This ensures comprehensive protection across all endpoint devices, regardless of platform, with minimal performance impact.</t>
  </si>
  <si>
    <t xml:space="preserve">The proposed managed service solution must allow Ruleset-Based Policy Management. This enables the creation of advanced, customizable rulesets based on multiple criteria, enabling fine-tuned control over DNS filtering and protection. </t>
  </si>
  <si>
    <t>The proposed managed service solution must have attribution of Malicious Activity to Infrastructure. This provides information on threat actor tactics, techniques, and procedures (TTPs), as well as infrastructure mapping, helping security teams gain context around threat campaigns and enhance their incident response processes.</t>
  </si>
  <si>
    <t>The proposed managed service solution must have enhanced Visibility into DNS Tunneling. This includes identifying complex and subtle exfiltration techniques that can evade traditional security mechanisms, thereby providing an enhanced level of protection against data exfiltration and other covert activities.</t>
  </si>
  <si>
    <t>The proposed managed service solution must have predictive Domain Risk Scoring Using Threat Intelligence. This capability enables organizations to proactively block or monitor suspicious domains, even before they are flagged in public blocklists, enhancing the organization's ability to prevent zero-day attacks.</t>
  </si>
  <si>
    <t>The proposed managed service solution must have integration with Existing Security Ecosystems. This allows for automated incident response, enriched security analytics, and correlation across multiple security layers. This integration enables organizations to create a holistic security strategy that improves overall threat detection and mitigation.</t>
  </si>
  <si>
    <t>The proposed managed service solution must be agentless on-premises deployment</t>
  </si>
  <si>
    <t>The proposed managed service solution must have local POP (Point of Presence). This ensure low-latency DNS resolution and meet local data residency and compliance requirements.</t>
  </si>
  <si>
    <t>The proposed managed service solution should deliver industry-leading threat-blocking efficacy (≥87% malware, ≥80% phishing) with false positive rates averaging ≤2%, as independently validated.</t>
  </si>
  <si>
    <t>Provide OEM documentation showcasing a native support  for integration with enterprise VPN/ZTNA services with correlation of DNS activity from VPN connected endpoints.
Provide proposed managed services use cases for the related evidence</t>
  </si>
  <si>
    <t>Provide OEM documentation with relatable evidence on  detection and prevention for key threats catergories: Zero-day domains, botnets, phishing, malware, TOR traffic, malicious domain, and NRDs (Newly registered Domains).
Provide proposed managed services use cases for the related evidence</t>
  </si>
  <si>
    <t>Provide OEM documentation with relatable evidence on AD,DHCP and DNS integration showing user device mapping.
Provide proposed managed services use cases for the related evidence</t>
  </si>
  <si>
    <t>Procide OEM ducmentation with relatable evidence with 2 use cases on  behavioural and machine learning based detection of DNS tunneling activity and exfiltration attempts in real time.
Provide proposed managed services use cases for the related evidence.</t>
  </si>
  <si>
    <t>Provide OEM documentation with relatable evidence on  how suspicious traffic within VPN/ZTNA tunnels are detected,  and  correlated to the originating user or endpoint.
Provide proposed managed services use cases for the related evidence.</t>
  </si>
  <si>
    <t>Provide OEM documentation with relatable evidence on ability to aggregate DNS-related logs from multiple sources into a centralized platform that supports real-time search, correlation, and compliance-ready storage.
Provide proposed managed services use cases for the related evidence.</t>
  </si>
  <si>
    <t>Provide OEM documentation illustrating technical architecture diagrams and lab testing results demonstrating C2 detection/circumvention for fileless attacks, including efficacy metrics against DNS-based beaconing in encrypted channels (DoH/DoT).
Provide proposed managed services use cases for the related evidence.</t>
  </si>
  <si>
    <t>Provide OEM evidence of policy templates for 15+ compliance frameworks and a sample violation report with auto-remediation timelines
Provide proposed managed services use cases for the related evidence.</t>
  </si>
  <si>
    <t>Share OEM technical specifications for secure zone transfer protocols during a failed transfer. Provide audit logs showing CNAME/DNAME record integrity checks during synchronization.
Provide proposed managed services use cases for the related evidence.</t>
  </si>
  <si>
    <t>Submit OEM schematics of the ML-based anomaly detection engine and integration certifications with threat intelligence platforms. Provide forensic reports from a simulated attack scenario showing attack identification within 90 seconds.
Provide proposed managed services use cases for the related evidence.</t>
  </si>
  <si>
    <t>Supply benchmark reports from three enterprise clients showing TTL optimization outcomes during DNS migrations. Include OEM algorithms for traffic analysis and screenshots of the TTL adjustment interface with audit trails.
Provide proposed managed services use cases for the related evidence.</t>
  </si>
  <si>
    <t>Share OEM architectural diagrams of the propagation monitoring network and a sample predictive analytics report identifying TTL conflicts. Provide API documentation demonstrating integration with DNS hosting providers to force cache purges in delayed regions.
Provide proposed managed services use cases for the related evidence</t>
  </si>
  <si>
    <t>Provide OEM documentation on how cross-platform agent is supported,  across all endpoint devices, regardless of platform, with minimal performance impact.
Provide proposed managed services use cases for the related evidence</t>
  </si>
  <si>
    <t>Provide OEM documentation of  location-Based Policy Management of the solution. 
Provide proposed managed services use cases for the related evidence</t>
  </si>
  <si>
    <t>Provide OEM documentation showing capability to deploy the on-premises without requiring any changes or interference with existing security infrastructure. Deployment should be agentless.
Provide proposed managed services use cases for the related evidence</t>
  </si>
  <si>
    <t>The proposed managed service solution must operate without acting as inline DNS relay,  and  it must also utilize the passive analysis methods to avoid interrupting DNS resolution paths.</t>
  </si>
  <si>
    <t>Provide OEM documentation confirming that the solution operates without acting as an inline DNS relay. 
Provide proposed managed services use cases for the related evidence.</t>
  </si>
  <si>
    <t>Provide OEM documentaion that demostrate out-of-the-box integration with EDR, firewall, proxy, and SIEM.
Provide proposed managed services use cases for the related evidence.</t>
  </si>
  <si>
    <t>The proposed managed service solution must have the access guard feature that evaluate, monitor the performance of firewall, proxy, and DNS security policies continously.</t>
  </si>
  <si>
    <t>Provide OEM documentation showcasing access guard feature that evaluates and monitors the performance of firewall, proxy, and DNS security policies continously.
Provide proposed managed services use cases for the related evidence.</t>
  </si>
  <si>
    <t>The  proposed managed service Solution must have Incident Response Support with Historical DNS Data. This provides access to comprehensive historical DNS traffic data, allowing security teams to perform forensic analysis and trace back malicious activities or domain connections over time. This feature is crucial for post-incident investigation, allowing organizations to assess the full scope of an attack. 
Allow real-time correlation capabilities of 12 months of retained data and outline capabilities for long-term archival up to 10 years using optimised storage.</t>
  </si>
  <si>
    <t xml:space="preserve">Provide OEM documentation showcasing the DNS-level threat detection and ability for the platform to identify infected devices with one click, displaying mac address, IP, username, and device hostname.
Provide proposed managed services use cases for the related evidence.
</t>
  </si>
  <si>
    <t>Provide OEM documentation showcasing the correlation historical DNS data of minimum of 12 months of retained data.
Provide proposed managed services use cases for the related evidence.</t>
  </si>
  <si>
    <t>The proposed managed service solution solution must have location-Based Policy Management. This allows for the application of location-based policies, enabling differentiated enforcement of security measures based on geo-location based filtering  or office locations.</t>
  </si>
  <si>
    <t xml:space="preserve">Provide OEM documentation showcasing support for custom policy based on network and identify attributes.
Provide proposed managed services use cases for the related evidence
</t>
  </si>
  <si>
    <t>Provide OEM documented validation (e.g., third-party testing reports, technical white papers) demonstrating the solution’s ability to identify and block malicious infrastructure during its pre-attack phase, including methodology for correlating historical domain data (e.g., years of DNS records) with real-time threat patterns.
Provide proposed managed services use cases for the related evidence</t>
  </si>
  <si>
    <t>Provide OEM documentation showcasing the enhanced Visibility into DNS Tunneling. This includes identifying complex and subtle exfiltration techniques that can evade traditional security mechanisms, thereby providing an enhanced level of protection against data exfiltration and other covert activities.</t>
  </si>
  <si>
    <t>Demostrate by triggering DNS tunneling detection through simulated covert activities and demostrate ML/ behaviour based alerting.</t>
  </si>
  <si>
    <t>Demostrate by simulating the blocking of threats such as botnets, phishing, TOR traffic, malware, and newly registered domains.</t>
  </si>
  <si>
    <t>Demostrate how the solution collects and consolidate DNS logs from various sources into a single interface.
Show how logs are passed, enriched, and indexed for real time searchability and historical analysis. 
Illustrate the correlation of logs data across domains, IPs, and user identities to cover patterns of threats.</t>
  </si>
  <si>
    <t>Demonstrate country based filtering for specific IP addresses or DNS resolution geographies</t>
  </si>
  <si>
    <t>Demonstrate the cross-platform agent support. This ensures comprehensive protection across all endpoint devices, regardless of platform, with minimal performance impact.</t>
  </si>
  <si>
    <t xml:space="preserve">Demonstrate the   real-time global DNS propagation monitoring across 50+ anycast nodes, with predictive analytics to identify delayed zones and automate corrective actions. </t>
  </si>
  <si>
    <t>Demonstrate the  ability for solution to dynamically adjust TTL values based on traffic patterns and change-windows, reducing propagation delays by 70% during migrations while maintaining compliance.</t>
  </si>
  <si>
    <t>Demonstrate the  correlation of  DNS query patterns with threat feeds (e.g., DNSBL, MITRE ATT&amp;CK) to detect reconnaissance, tunneling, or DDoS attacks, triggering automated mitigation.</t>
  </si>
  <si>
    <t>Demonstrate the   automation of DNS zone transfers (AXFR/IXFR) with cryptographic validation and conflict resolution to prevent zone poisoning or misconfigurations.</t>
  </si>
  <si>
    <t>Demonstrate the  enforcement of  policy-as-code for DNS records (e.g., CAA, DKIM, DMARC), including automated violation remediation and audit reporting for standards like PCI-DSS.</t>
  </si>
  <si>
    <t>Demonstrate the   disruption of command-and-control (C2) communications for malware-less attacks (e.g., living-off-the-land techniques) by analyzing DNS beaconing patterns, with coverage for non-standard protocols like Microsoft Teams or Azure DNS.</t>
  </si>
  <si>
    <t>Demonstrate the  ability to aggregate DNS-related logs from multiple sources into a centralized platform that supports real-time search, correlation, and compliance-ready storage.</t>
  </si>
  <si>
    <t>Demonstrate the  ability to show how suspicious traffic within VPN/ZTNA tunnels are detected and  correlated to the originating user or endpoint.</t>
  </si>
  <si>
    <t>Demonstrate the  behavioural and machine learning based detection of DNS tunneling activity and exfiltration attempts in real time</t>
  </si>
  <si>
    <t>Demonstrate the  out of the box integration with Active Directory(AD), DHCP and DNS Server for full visibility of user device mapping.</t>
  </si>
  <si>
    <t>Demonstrate the ability to filter DNS queries based on domain registrar details as an additional threat signal.</t>
  </si>
  <si>
    <t>Demonstrate the  ability to apply threat intelligence to classify domain in real-time, in addition to basic content or category based filtering</t>
  </si>
  <si>
    <t xml:space="preserve">Demonstrate the  native integration with VPN/ZTNA services. </t>
  </si>
  <si>
    <t>No AV-TEST equivalent independent testing reports (dated within 36 months) quantifying efficacy rates</t>
  </si>
  <si>
    <t>No OEM documentation provided with required capability and functionality</t>
  </si>
  <si>
    <t xml:space="preserve">Demostrate how the solution  allow Ruleset-Based Policy Management. This enables the creation of advanced, customizable rulesets based on multiple criteria, enabling fine-tuned control over DNS filtering and protection. </t>
  </si>
  <si>
    <t>Demostrate how the solution have attribution of Malicious Activity to Infrastructure. This provides information on threat actor tactics, techniques, and procedures (TTPs), as well as infrastructure mapping, helping security teams gain context around threat campaigns and enhance their incident response processes.</t>
  </si>
  <si>
    <t>Demostrate how the solution automate DNSSEC key generation, signing, and rollover without service disruption, while providing cryptographic proof of record integrity.</t>
  </si>
  <si>
    <t>Demostrate how the solution  have predictive Domain Risk Scoring Using Threat Intelligence. This capability enables organizations to proactively block or monitor suspicious domains, even before they are flagged in public blocklists, enhancing the organization's ability to prevent zero-day attacks.</t>
  </si>
  <si>
    <t>Demostrate how the solution operate without acting as inline DNS relay,  and  it must also utilize the passive analysis methods to avoid interrupting DNS resolution paths.</t>
  </si>
  <si>
    <t>Demostrate how the solution have integration with Existing Security Ecosystems. This allows for automated incident response, enriched security analytics, and correlation across multiple security layers. This integration enables organizations to create a holistic security strategy that improves overall threat detection and mitigation.</t>
  </si>
  <si>
    <t>Demostrate how the solution  have the access guard feature that evaluate, monitor the performance of firewall, proxy, and DNS security policies continously.</t>
  </si>
  <si>
    <t>Demostrate how the solution will  be agentless on-premises deployment</t>
  </si>
  <si>
    <t>Demostrate how the solution  have local POP (Point of Presence). This ensure low-latency DNS resolution and meet local data residency and compliance requirements.</t>
  </si>
  <si>
    <t>Demostrate how the solution deliver industry-leading threat-blocking efficacy (≥87% malware, ≥80% phishing) with false positive rates averaging ≤2%, as independently validated.</t>
  </si>
  <si>
    <t>show stopper</t>
  </si>
  <si>
    <t>critical</t>
  </si>
  <si>
    <t>No capability or the service does not meet the specified requirements</t>
  </si>
  <si>
    <t>Show Stopper</t>
  </si>
  <si>
    <t>important</t>
  </si>
  <si>
    <t>Point of Presence</t>
  </si>
  <si>
    <t xml:space="preserve"> AV-TEST</t>
  </si>
  <si>
    <t>Ecosystems</t>
  </si>
  <si>
    <t>DNS</t>
  </si>
  <si>
    <t>Firewall</t>
  </si>
  <si>
    <t>Proxy</t>
  </si>
  <si>
    <t>Domain Risk Scoring Using Threat Intelligence</t>
  </si>
  <si>
    <t>DNS Tunneling</t>
  </si>
  <si>
    <t>Historical DNS Data</t>
  </si>
  <si>
    <t>"DNS AV-TEST" refers to independent evaluations of DNS-layer security products performed by the cybersecurity research institute AV-TEST. These tests measure how effectively security solutions block access to malicious websites and phishing attempts, providing a comparison of different vendors.</t>
  </si>
  <si>
    <t>Domain Name Server</t>
  </si>
  <si>
    <t>interconnected network of all organizations, people, processes, technologies, and information that work together, both directly and indirectly, to protect the digital world from cyber threats.</t>
  </si>
  <si>
    <t>network security system that monitors and controls incoming and outgoing network traffic based on predetermined security rules</t>
  </si>
  <si>
    <t xml:space="preserve"> intermediary server that acts as a gateway between a client device and the internet, routing traffic on behalf of the client</t>
  </si>
  <si>
    <t>the process of using automated systems and machine learning to analyze raw threat data and assign a numerical or categorical risk score to a domain name</t>
  </si>
  <si>
    <t>technique that sends data from other applications or protocols by hiding it inside DNS queries and responses</t>
  </si>
  <si>
    <t>record of all the changes made to a domain name's settings over time, including IP addresses, mail servers, and other configurations</t>
  </si>
  <si>
    <t>DNS Security Managed Services</t>
  </si>
  <si>
    <t>Eskom Group IT:  Technical Evaluation Criteria
Category: DNS Technical Demonstration</t>
  </si>
  <si>
    <t>DNS Point of Presence</t>
  </si>
  <si>
    <t>DNS Point of Presence (PoP) is a geographically distributed data center or server location where a DNS provider operates its DNS resolver services. Its primary purpose is to be physically closer to end-users, which dramatically speeds up DNS lookup times and improves reliability.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</si>
</sst>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25"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name val="Arial"/>
      <family val="2"/>
    </font>
    <font>
      <b/>
      <sz val="7"/>
      <color theme="1"/>
      <name val="Arial"/>
      <family val="2"/>
    </font>
    <font>
      <i/>
      <sz val="8"/>
      <color theme="1"/>
      <name val="Arial"/>
      <family val="2"/>
    </font>
    <font>
      <b/>
      <u/>
      <sz val="12"/>
      <color theme="1"/>
      <name val="Arial"/>
      <family val="2"/>
    </font>
    <font>
      <i/>
      <sz val="8"/>
      <name val="Arial"/>
      <family val="2"/>
    </font>
    <font>
      <b/>
      <sz val="8"/>
      <name val="Arial"/>
      <family val="2"/>
    </font>
    <font>
      <sz val="8"/>
      <color rgb="FFFF0000"/>
      <name val="Arial"/>
      <family val="2"/>
    </font>
    <font>
      <sz val="11"/>
      <color theme="1"/>
      <name val="Arial"/>
      <family val="2"/>
    </font>
    <font>
      <sz val="8"/>
      <name val="Calibri"/>
      <family val="2"/>
      <scheme val="minor"/>
    </font>
    <font>
      <b/>
      <sz val="11"/>
      <color theme="1"/>
      <name val="Arial"/>
      <family val="2"/>
    </font>
    <font>
      <sz val="8"/>
      <color indexed="8"/>
      <name val="Arial"/>
      <family val="2"/>
    </font>
    <font>
      <sz val="11"/>
      <color indexed="8"/>
      <name val="Arial"/>
      <family val="2"/>
    </font>
    <font>
      <b/>
      <sz val="11"/>
      <color indexed="8"/>
      <name val="Arial"/>
      <family val="2"/>
    </font>
    <font>
      <sz val="12"/>
      <color indexed="8"/>
      <name val="Arial"/>
      <family val="2"/>
    </font>
    <font>
      <b/>
      <sz val="12"/>
      <color indexed="8"/>
      <name val="Arial"/>
      <family val="2"/>
    </font>
    <font>
      <b/>
      <sz val="16"/>
      <color rgb="FFC00000"/>
      <name val="Arial"/>
      <family val="2"/>
    </font>
    <font>
      <b/>
      <sz val="12"/>
      <color theme="1"/>
      <name val="Calibri"/>
      <family val="2"/>
      <scheme val="minor"/>
    </font>
    <font>
      <b/>
      <u/>
      <sz val="14"/>
      <color theme="1"/>
      <name val="Arial"/>
      <family val="2"/>
    </font>
    <font>
      <sz val="12"/>
      <color theme="1"/>
      <name val="Arial"/>
      <family val="2"/>
    </font>
    <font>
      <b/>
      <u/>
      <sz val="12"/>
      <color rgb="FFFF0000"/>
      <name val="Arial"/>
      <family val="2"/>
    </font>
    <font>
      <u/>
      <sz val="12"/>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99FF99"/>
        <bgColor indexed="64"/>
      </patternFill>
    </fill>
    <fill>
      <patternFill patternType="solid">
        <fgColor theme="7" tint="0.79998168889431442"/>
        <bgColor indexed="64"/>
      </patternFill>
    </fill>
  </fills>
  <borders count="4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90">
    <xf numFmtId="0" fontId="0" fillId="0" borderId="0" xfId="0"/>
    <xf numFmtId="0" fontId="2" fillId="0" borderId="0" xfId="0" applyFont="1" applyAlignment="1">
      <alignment horizontal="center" vertical="center"/>
    </xf>
    <xf numFmtId="0" fontId="3" fillId="0" borderId="0" xfId="0" applyFont="1" applyAlignment="1">
      <alignment wrapText="1"/>
    </xf>
    <xf numFmtId="0" fontId="3" fillId="0" borderId="0" xfId="0" applyFont="1" applyAlignment="1">
      <alignment vertical="center"/>
    </xf>
    <xf numFmtId="1" fontId="3" fillId="0" borderId="0" xfId="0" applyNumberFormat="1" applyFont="1" applyAlignment="1">
      <alignment vertical="center"/>
    </xf>
    <xf numFmtId="0" fontId="3" fillId="0" borderId="0" xfId="0" applyFont="1"/>
    <xf numFmtId="0" fontId="2" fillId="0" borderId="0" xfId="0" applyFont="1"/>
    <xf numFmtId="0" fontId="3"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wrapText="1"/>
    </xf>
    <xf numFmtId="164" fontId="3" fillId="0" borderId="0" xfId="0" applyNumberFormat="1" applyFont="1"/>
    <xf numFmtId="0" fontId="6" fillId="0" borderId="0" xfId="0" applyFont="1"/>
    <xf numFmtId="0" fontId="9" fillId="2" borderId="10" xfId="0" applyFont="1" applyFill="1" applyBorder="1" applyAlignment="1">
      <alignment horizontal="center" vertical="center" wrapText="1"/>
    </xf>
    <xf numFmtId="9" fontId="4" fillId="0" borderId="7" xfId="1" applyFont="1" applyFill="1" applyBorder="1" applyAlignment="1">
      <alignment vertical="center"/>
    </xf>
    <xf numFmtId="0" fontId="10" fillId="0" borderId="0" xfId="0" applyFont="1" applyAlignment="1">
      <alignment horizontal="center" vertical="center"/>
    </xf>
    <xf numFmtId="0" fontId="7" fillId="0" borderId="0" xfId="0" applyFont="1" applyAlignment="1">
      <alignment horizontal="center" wrapText="1"/>
    </xf>
    <xf numFmtId="49" fontId="2" fillId="2" borderId="19" xfId="0" applyNumberFormat="1" applyFont="1" applyFill="1" applyBorder="1" applyAlignment="1">
      <alignment horizontal="center" vertical="center" wrapText="1"/>
    </xf>
    <xf numFmtId="1" fontId="5" fillId="2" borderId="19" xfId="0" applyNumberFormat="1" applyFont="1" applyFill="1" applyBorder="1" applyAlignment="1">
      <alignment vertical="center" textRotation="90" wrapText="1"/>
    </xf>
    <xf numFmtId="49" fontId="5" fillId="2" borderId="19" xfId="0" applyNumberFormat="1" applyFont="1" applyFill="1" applyBorder="1" applyAlignment="1">
      <alignment vertical="center" textRotation="90" wrapText="1"/>
    </xf>
    <xf numFmtId="0" fontId="2" fillId="2" borderId="20" xfId="0" applyFont="1" applyFill="1" applyBorder="1" applyAlignment="1">
      <alignment vertical="center"/>
    </xf>
    <xf numFmtId="9" fontId="9" fillId="2" borderId="8" xfId="0" applyNumberFormat="1" applyFont="1" applyFill="1" applyBorder="1" applyAlignment="1">
      <alignment vertical="center"/>
    </xf>
    <xf numFmtId="0" fontId="11" fillId="0" borderId="2" xfId="0" applyFont="1" applyBorder="1" applyAlignment="1">
      <alignment horizontal="right" vertical="top" wrapText="1"/>
    </xf>
    <xf numFmtId="49" fontId="2" fillId="6" borderId="19" xfId="0" applyNumberFormat="1" applyFont="1" applyFill="1" applyBorder="1" applyAlignment="1">
      <alignment horizontal="left" vertical="center" wrapText="1"/>
    </xf>
    <xf numFmtId="0" fontId="2" fillId="6" borderId="24" xfId="0" applyFont="1" applyFill="1" applyBorder="1" applyAlignment="1">
      <alignment vertical="center" wrapText="1"/>
    </xf>
    <xf numFmtId="0" fontId="13" fillId="2" borderId="2" xfId="0" applyFont="1" applyFill="1" applyBorder="1" applyAlignment="1">
      <alignment horizontal="left" wrapText="1"/>
    </xf>
    <xf numFmtId="0" fontId="13" fillId="0" borderId="2" xfId="0" applyFont="1" applyBorder="1" applyAlignment="1">
      <alignment horizontal="left" wrapText="1"/>
    </xf>
    <xf numFmtId="0" fontId="2" fillId="7" borderId="30" xfId="0" applyFont="1" applyFill="1" applyBorder="1" applyAlignment="1">
      <alignment vertical="center"/>
    </xf>
    <xf numFmtId="0" fontId="2" fillId="7" borderId="31" xfId="0" applyFont="1" applyFill="1" applyBorder="1" applyAlignment="1">
      <alignment vertical="center"/>
    </xf>
    <xf numFmtId="0" fontId="2" fillId="5" borderId="20" xfId="0" applyFont="1" applyFill="1" applyBorder="1" applyAlignment="1">
      <alignment vertical="center" wrapText="1"/>
    </xf>
    <xf numFmtId="0" fontId="2" fillId="5" borderId="34" xfId="0" applyFont="1" applyFill="1" applyBorder="1" applyAlignment="1">
      <alignment vertical="center" wrapText="1"/>
    </xf>
    <xf numFmtId="10" fontId="3" fillId="0" borderId="0" xfId="0" applyNumberFormat="1" applyFont="1"/>
    <xf numFmtId="10" fontId="7" fillId="0" borderId="0" xfId="0" applyNumberFormat="1" applyFont="1" applyAlignment="1">
      <alignment horizontal="center" wrapText="1"/>
    </xf>
    <xf numFmtId="10" fontId="2" fillId="7" borderId="28" xfId="0" applyNumberFormat="1" applyFont="1" applyFill="1" applyBorder="1" applyAlignment="1">
      <alignment vertical="center"/>
    </xf>
    <xf numFmtId="10" fontId="5" fillId="2" borderId="19" xfId="0" applyNumberFormat="1" applyFont="1" applyFill="1" applyBorder="1" applyAlignment="1">
      <alignment horizontal="center" vertical="center" textRotation="90" wrapText="1"/>
    </xf>
    <xf numFmtId="9" fontId="9" fillId="2" borderId="21" xfId="0" applyNumberFormat="1" applyFont="1" applyFill="1" applyBorder="1" applyAlignment="1">
      <alignment horizontal="center" vertical="center"/>
    </xf>
    <xf numFmtId="9" fontId="4" fillId="0" borderId="8" xfId="1" applyFont="1" applyFill="1" applyBorder="1" applyAlignment="1">
      <alignment vertical="center"/>
    </xf>
    <xf numFmtId="9" fontId="9" fillId="2" borderId="21" xfId="0" applyNumberFormat="1" applyFont="1" applyFill="1" applyBorder="1" applyAlignment="1">
      <alignment vertical="center"/>
    </xf>
    <xf numFmtId="165" fontId="9" fillId="2" borderId="10" xfId="0" applyNumberFormat="1" applyFont="1" applyFill="1" applyBorder="1" applyAlignment="1">
      <alignment horizontal="center" vertical="center" wrapText="1"/>
    </xf>
    <xf numFmtId="0" fontId="2" fillId="2" borderId="19" xfId="0" applyFont="1" applyFill="1" applyBorder="1" applyAlignment="1">
      <alignment vertical="center" wrapText="1"/>
    </xf>
    <xf numFmtId="0" fontId="2" fillId="2" borderId="33" xfId="0" applyFont="1" applyFill="1" applyBorder="1" applyAlignment="1">
      <alignment vertical="center" wrapText="1"/>
    </xf>
    <xf numFmtId="0" fontId="2" fillId="7" borderId="30" xfId="0" applyFont="1" applyFill="1" applyBorder="1" applyAlignment="1">
      <alignment horizontal="center" vertical="center"/>
    </xf>
    <xf numFmtId="0" fontId="7" fillId="0" borderId="0" xfId="0" applyFont="1" applyAlignment="1">
      <alignment vertical="top" wrapText="1"/>
    </xf>
    <xf numFmtId="0" fontId="15" fillId="0" borderId="0" xfId="0" applyFont="1" applyAlignment="1" applyProtection="1">
      <alignment horizontal="left" vertical="top"/>
      <protection locked="0"/>
    </xf>
    <xf numFmtId="0" fontId="15" fillId="0" borderId="0" xfId="0" applyFont="1" applyAlignment="1" applyProtection="1">
      <alignment horizontal="left" vertical="top" wrapText="1"/>
      <protection locked="0"/>
    </xf>
    <xf numFmtId="2" fontId="15" fillId="0" borderId="0" xfId="0" applyNumberFormat="1" applyFont="1" applyAlignment="1" applyProtection="1">
      <alignment horizontal="left" vertical="top"/>
      <protection locked="0"/>
    </xf>
    <xf numFmtId="9" fontId="15" fillId="0" borderId="0" xfId="0" applyNumberFormat="1" applyFont="1" applyAlignment="1">
      <alignment horizontal="left" vertical="top" wrapText="1"/>
    </xf>
    <xf numFmtId="0" fontId="15" fillId="0" borderId="0" xfId="0" applyFont="1" applyAlignment="1">
      <alignment horizontal="left" vertical="top" wrapText="1"/>
    </xf>
    <xf numFmtId="0" fontId="16" fillId="0" borderId="0" xfId="0" applyFont="1" applyAlignment="1" applyProtection="1">
      <alignment horizontal="left" vertical="top"/>
      <protection locked="0"/>
    </xf>
    <xf numFmtId="0" fontId="16" fillId="0" borderId="0" xfId="0" applyFont="1" applyAlignment="1">
      <alignment horizontal="left" vertical="top" wrapText="1"/>
    </xf>
    <xf numFmtId="9" fontId="15" fillId="0" borderId="0" xfId="0" applyNumberFormat="1" applyFont="1" applyAlignment="1" applyProtection="1">
      <alignment horizontal="left" vertical="top"/>
      <protection locked="0"/>
    </xf>
    <xf numFmtId="0" fontId="15" fillId="0" borderId="0" xfId="0" applyFont="1" applyAlignment="1" applyProtection="1">
      <alignment vertical="top" wrapText="1"/>
      <protection locked="0"/>
    </xf>
    <xf numFmtId="0" fontId="15" fillId="0" borderId="0" xfId="0" applyFont="1" applyAlignment="1">
      <alignment horizontal="left" vertical="top"/>
    </xf>
    <xf numFmtId="0" fontId="0" fillId="0" borderId="0" xfId="0" applyAlignment="1" applyProtection="1">
      <alignment vertical="top" wrapText="1"/>
      <protection locked="0"/>
    </xf>
    <xf numFmtId="0" fontId="15" fillId="0" borderId="0" xfId="0" quotePrefix="1" applyFont="1" applyAlignment="1" applyProtection="1">
      <alignment horizontal="right" vertical="center"/>
      <protection locked="0"/>
    </xf>
    <xf numFmtId="0" fontId="15" fillId="0" borderId="38" xfId="0" applyFont="1" applyBorder="1" applyAlignment="1" applyProtection="1">
      <alignment horizontal="left" vertical="top"/>
      <protection locked="0"/>
    </xf>
    <xf numFmtId="0" fontId="17" fillId="0" borderId="0" xfId="0" applyFont="1" applyAlignment="1">
      <alignment horizontal="left" vertical="center"/>
    </xf>
    <xf numFmtId="0" fontId="17" fillId="0" borderId="0" xfId="0" applyFont="1" applyAlignment="1" applyProtection="1">
      <alignment horizontal="left" vertical="center"/>
      <protection locked="0"/>
    </xf>
    <xf numFmtId="0" fontId="17" fillId="0" borderId="38" xfId="0" applyFont="1" applyBorder="1" applyAlignment="1" applyProtection="1">
      <alignment horizontal="left" vertical="center"/>
      <protection locked="0"/>
    </xf>
    <xf numFmtId="0" fontId="15" fillId="0" borderId="0" xfId="0" quotePrefix="1" applyFont="1" applyAlignment="1" applyProtection="1">
      <alignment horizontal="right" vertical="top"/>
      <protection locked="0"/>
    </xf>
    <xf numFmtId="0" fontId="16" fillId="0" borderId="0" xfId="0" applyFont="1" applyAlignment="1" applyProtection="1">
      <alignment horizontal="left" vertical="top" wrapText="1"/>
      <protection locked="0"/>
    </xf>
    <xf numFmtId="0" fontId="0" fillId="0" borderId="20" xfId="0" applyBorder="1"/>
    <xf numFmtId="0" fontId="0" fillId="0" borderId="22" xfId="0" applyBorder="1"/>
    <xf numFmtId="0" fontId="0" fillId="0" borderId="3" xfId="0" applyBorder="1"/>
    <xf numFmtId="0" fontId="0" fillId="0" borderId="1" xfId="0" applyBorder="1"/>
    <xf numFmtId="0" fontId="0" fillId="0" borderId="18" xfId="0" applyBorder="1"/>
    <xf numFmtId="0" fontId="0" fillId="0" borderId="13" xfId="0" applyBorder="1"/>
    <xf numFmtId="0" fontId="7" fillId="0" borderId="0" xfId="0" applyFont="1" applyAlignment="1">
      <alignment horizontal="left" vertical="top" wrapText="1"/>
    </xf>
    <xf numFmtId="0" fontId="22" fillId="0" borderId="0" xfId="0" applyFont="1" applyAlignment="1">
      <alignment horizontal="left" vertical="top" wrapText="1"/>
    </xf>
    <xf numFmtId="9" fontId="13" fillId="2" borderId="2" xfId="0" applyNumberFormat="1" applyFont="1" applyFill="1" applyBorder="1" applyAlignment="1">
      <alignment horizontal="left" wrapText="1"/>
    </xf>
    <xf numFmtId="0" fontId="2" fillId="0" borderId="0" xfId="0" applyFont="1" applyAlignment="1">
      <alignment horizontal="left" wrapText="1"/>
    </xf>
    <xf numFmtId="0" fontId="7" fillId="0" borderId="0" xfId="0" applyFont="1" applyAlignment="1">
      <alignment horizontal="left" wrapText="1"/>
    </xf>
    <xf numFmtId="0" fontId="3" fillId="0" borderId="0" xfId="0" applyFont="1" applyAlignment="1">
      <alignment horizontal="left" wrapText="1"/>
    </xf>
    <xf numFmtId="0" fontId="6" fillId="0" borderId="0" xfId="0" applyFont="1" applyAlignment="1">
      <alignment horizontal="left"/>
    </xf>
    <xf numFmtId="0" fontId="2" fillId="6" borderId="24"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0" fillId="0" borderId="1" xfId="0" applyBorder="1" applyAlignment="1">
      <alignment horizontal="left" vertical="top"/>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1" fillId="9" borderId="0" xfId="0" applyFont="1" applyFill="1" applyAlignment="1">
      <alignment horizontal="left" vertical="top" wrapText="1"/>
    </xf>
    <xf numFmtId="0" fontId="11" fillId="0" borderId="0" xfId="0" applyFont="1" applyAlignment="1">
      <alignment horizontal="left" vertical="top" wrapText="1"/>
    </xf>
    <xf numFmtId="0" fontId="7" fillId="0" borderId="0" xfId="0" applyFont="1" applyAlignment="1">
      <alignment horizontal="left" vertical="top" wrapText="1"/>
    </xf>
    <xf numFmtId="0" fontId="22" fillId="0" borderId="0" xfId="0" applyFont="1" applyAlignment="1">
      <alignment horizontal="left" vertical="top" wrapText="1"/>
    </xf>
    <xf numFmtId="0" fontId="19" fillId="0" borderId="0" xfId="0" applyFont="1" applyAlignment="1" applyProtection="1">
      <alignment horizontal="center" vertical="top" wrapText="1"/>
      <protection locked="0"/>
    </xf>
    <xf numFmtId="0" fontId="15"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18" fillId="8" borderId="41" xfId="0" applyFont="1" applyFill="1" applyBorder="1" applyAlignment="1" applyProtection="1">
      <alignment horizontal="center" vertical="center" wrapText="1"/>
      <protection locked="0"/>
    </xf>
    <xf numFmtId="0" fontId="18" fillId="8" borderId="0" xfId="0" applyFont="1" applyFill="1" applyAlignment="1" applyProtection="1">
      <alignment horizontal="center" vertical="center" wrapText="1"/>
      <protection locked="0"/>
    </xf>
    <xf numFmtId="0" fontId="0" fillId="0" borderId="0" xfId="0" applyAlignment="1" applyProtection="1">
      <alignment horizontal="left" vertical="top"/>
      <protection locked="0"/>
    </xf>
    <xf numFmtId="0" fontId="15" fillId="0" borderId="0" xfId="0" applyFont="1" applyAlignment="1" applyProtection="1">
      <alignment horizontal="center" vertical="top"/>
      <protection locked="0"/>
    </xf>
    <xf numFmtId="0" fontId="0" fillId="0" borderId="0" xfId="0" applyAlignment="1">
      <alignment horizontal="left" vertical="top"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4" fillId="0" borderId="14" xfId="0" applyFont="1" applyBorder="1" applyAlignment="1">
      <alignment horizontal="left" vertical="top"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30"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2" xfId="0" applyFont="1" applyBorder="1" applyAlignment="1">
      <alignment horizontal="left" vertical="center" wrapText="1"/>
    </xf>
    <xf numFmtId="10" fontId="4" fillId="0" borderId="2" xfId="0" applyNumberFormat="1" applyFont="1" applyBorder="1" applyAlignment="1">
      <alignment horizontal="center" vertical="center"/>
    </xf>
    <xf numFmtId="10" fontId="4" fillId="0" borderId="19" xfId="0" applyNumberFormat="1" applyFont="1" applyBorder="1" applyAlignment="1">
      <alignment horizontal="center" vertical="center"/>
    </xf>
    <xf numFmtId="0" fontId="4" fillId="0" borderId="27" xfId="0" applyFont="1" applyBorder="1" applyAlignment="1">
      <alignment horizontal="left" vertical="top" wrapText="1"/>
    </xf>
    <xf numFmtId="0" fontId="4" fillId="0" borderId="17" xfId="0" applyFont="1" applyBorder="1" applyAlignment="1">
      <alignment horizontal="left" vertical="top" wrapText="1"/>
    </xf>
    <xf numFmtId="10" fontId="4" fillId="0" borderId="27" xfId="0" applyNumberFormat="1" applyFont="1" applyBorder="1" applyAlignment="1">
      <alignment horizontal="center" vertical="center"/>
    </xf>
    <xf numFmtId="10" fontId="4" fillId="0" borderId="25" xfId="0" applyNumberFormat="1" applyFont="1" applyBorder="1" applyAlignment="1">
      <alignment horizontal="center" vertical="center"/>
    </xf>
    <xf numFmtId="10" fontId="4" fillId="0" borderId="17" xfId="0" applyNumberFormat="1" applyFont="1" applyBorder="1" applyAlignment="1">
      <alignment horizontal="center" vertical="center"/>
    </xf>
    <xf numFmtId="0" fontId="2" fillId="2" borderId="11" xfId="0" applyFont="1" applyFill="1" applyBorder="1" applyAlignment="1">
      <alignment horizontal="center" vertical="center"/>
    </xf>
    <xf numFmtId="0" fontId="2" fillId="2" borderId="22" xfId="0" applyFont="1" applyFill="1" applyBorder="1" applyAlignment="1">
      <alignment horizontal="center" vertical="center"/>
    </xf>
    <xf numFmtId="10" fontId="4" fillId="0" borderId="14" xfId="0" applyNumberFormat="1" applyFont="1" applyBorder="1" applyAlignment="1">
      <alignment horizontal="center" vertical="center"/>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164" fontId="2" fillId="2" borderId="16" xfId="0" applyNumberFormat="1" applyFont="1" applyFill="1" applyBorder="1" applyAlignment="1">
      <alignment horizontal="center" vertical="center" wrapText="1"/>
    </xf>
    <xf numFmtId="0" fontId="4" fillId="0" borderId="1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9" fontId="4" fillId="0" borderId="5" xfId="0" applyNumberFormat="1" applyFont="1" applyBorder="1" applyAlignment="1">
      <alignment horizontal="center" vertical="center"/>
    </xf>
    <xf numFmtId="9" fontId="4" fillId="0" borderId="2" xfId="0" applyNumberFormat="1" applyFont="1" applyBorder="1" applyAlignment="1">
      <alignment horizontal="center" vertical="center"/>
    </xf>
    <xf numFmtId="0" fontId="2" fillId="2" borderId="21" xfId="0" applyFont="1" applyFill="1" applyBorder="1" applyAlignment="1">
      <alignment horizontal="center" vertical="center" wrapText="1"/>
    </xf>
    <xf numFmtId="0" fontId="10" fillId="0" borderId="12"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10" fillId="0" borderId="25" xfId="0" applyFont="1" applyBorder="1" applyAlignment="1">
      <alignment horizontal="left" vertical="top"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25" xfId="0" applyFont="1" applyBorder="1" applyAlignment="1">
      <alignment horizontal="left" vertical="top" wrapText="1"/>
    </xf>
    <xf numFmtId="0" fontId="8" fillId="0" borderId="17" xfId="0" applyFont="1" applyBorder="1" applyAlignment="1">
      <alignment horizontal="left" vertical="top" wrapText="1"/>
    </xf>
    <xf numFmtId="0" fontId="4" fillId="0" borderId="3" xfId="0" applyFont="1" applyBorder="1" applyAlignment="1">
      <alignment horizontal="left" vertical="center" wrapText="1"/>
    </xf>
    <xf numFmtId="0" fontId="4" fillId="0" borderId="24" xfId="0" applyFont="1" applyBorder="1" applyAlignment="1">
      <alignment horizontal="left" vertical="center" wrapText="1"/>
    </xf>
    <xf numFmtId="0" fontId="4" fillId="0" borderId="20" xfId="0" applyFont="1" applyBorder="1" applyAlignment="1">
      <alignment horizontal="left" vertical="center" wrapText="1"/>
    </xf>
    <xf numFmtId="0" fontId="4" fillId="0" borderId="5" xfId="0" applyFont="1" applyBorder="1" applyAlignment="1">
      <alignment horizontal="left" vertical="center" wrapText="1"/>
    </xf>
    <xf numFmtId="0" fontId="2" fillId="2" borderId="4" xfId="0" applyFont="1" applyFill="1" applyBorder="1" applyAlignment="1">
      <alignment horizontal="center" vertical="center" textRotation="90" wrapText="1"/>
    </xf>
    <xf numFmtId="0" fontId="2" fillId="2" borderId="22" xfId="0" applyFont="1" applyFill="1" applyBorder="1" applyAlignment="1">
      <alignment horizontal="center" vertical="center" textRotation="90" wrapText="1"/>
    </xf>
    <xf numFmtId="164" fontId="2" fillId="2" borderId="15" xfId="0" applyNumberFormat="1" applyFont="1" applyFill="1" applyBorder="1" applyAlignment="1">
      <alignment horizontal="center" vertical="center" wrapText="1"/>
    </xf>
    <xf numFmtId="0" fontId="2" fillId="2" borderId="4" xfId="0" applyFont="1" applyFill="1" applyBorder="1" applyAlignment="1">
      <alignment horizontal="center" vertical="center" textRotation="90"/>
    </xf>
    <xf numFmtId="0" fontId="2" fillId="2" borderId="22" xfId="0" applyFont="1" applyFill="1" applyBorder="1" applyAlignment="1">
      <alignment horizontal="center" vertical="center" textRotation="90"/>
    </xf>
    <xf numFmtId="0" fontId="4" fillId="0" borderId="18" xfId="0" applyFont="1" applyBorder="1" applyAlignment="1">
      <alignment vertical="center" wrapText="1"/>
    </xf>
    <xf numFmtId="0" fontId="4" fillId="0" borderId="3" xfId="0" applyFont="1" applyBorder="1" applyAlignment="1">
      <alignment vertical="center" wrapText="1"/>
    </xf>
    <xf numFmtId="0" fontId="8" fillId="0" borderId="2" xfId="0" applyFont="1" applyBorder="1" applyAlignment="1">
      <alignment horizontal="left" vertical="center" wrapText="1"/>
    </xf>
    <xf numFmtId="0" fontId="8" fillId="0" borderId="3" xfId="0" applyFont="1" applyBorder="1" applyAlignment="1">
      <alignment vertical="center" wrapText="1"/>
    </xf>
    <xf numFmtId="0" fontId="4" fillId="0" borderId="19" xfId="0" applyFont="1" applyBorder="1" applyAlignment="1">
      <alignment horizontal="left" vertical="center" wrapText="1"/>
    </xf>
    <xf numFmtId="9" fontId="4" fillId="0" borderId="14" xfId="0" applyNumberFormat="1" applyFont="1" applyBorder="1" applyAlignment="1">
      <alignment horizontal="center" vertical="center"/>
    </xf>
    <xf numFmtId="9" fontId="4" fillId="0" borderId="19" xfId="0" applyNumberFormat="1" applyFont="1" applyBorder="1" applyAlignment="1">
      <alignment horizontal="center" vertical="center"/>
    </xf>
    <xf numFmtId="0" fontId="4" fillId="0" borderId="24" xfId="0" applyFont="1" applyBorder="1" applyAlignment="1">
      <alignment vertical="center" wrapText="1"/>
    </xf>
    <xf numFmtId="0" fontId="4" fillId="0" borderId="20" xfId="0" applyFont="1" applyBorder="1" applyAlignment="1">
      <alignment vertical="center" wrapText="1"/>
    </xf>
    <xf numFmtId="10" fontId="4" fillId="0" borderId="5" xfId="0" applyNumberFormat="1" applyFont="1" applyBorder="1" applyAlignment="1">
      <alignment horizontal="center" vertical="center"/>
    </xf>
    <xf numFmtId="0" fontId="7" fillId="0" borderId="0" xfId="0" applyFont="1" applyAlignment="1">
      <alignment horizontal="center" wrapText="1"/>
    </xf>
    <xf numFmtId="0" fontId="4" fillId="0" borderId="17" xfId="0" applyFont="1" applyBorder="1" applyAlignment="1">
      <alignment horizontal="left" vertical="center" wrapText="1"/>
    </xf>
    <xf numFmtId="9" fontId="4" fillId="0" borderId="17"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10" fillId="0" borderId="23" xfId="0" applyFont="1" applyBorder="1" applyAlignment="1">
      <alignment horizontal="left" vertical="top" wrapText="1"/>
    </xf>
    <xf numFmtId="0" fontId="2" fillId="2" borderId="2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16" fontId="4" fillId="0" borderId="14" xfId="0" applyNumberFormat="1" applyFont="1" applyBorder="1" applyAlignment="1">
      <alignment horizontal="left" vertical="top" wrapText="1"/>
    </xf>
    <xf numFmtId="16" fontId="4" fillId="0" borderId="17" xfId="0" applyNumberFormat="1" applyFont="1" applyBorder="1" applyAlignment="1">
      <alignment horizontal="left" vertical="top" wrapText="1"/>
    </xf>
    <xf numFmtId="9" fontId="2" fillId="2" borderId="16" xfId="0" applyNumberFormat="1" applyFont="1" applyFill="1" applyBorder="1" applyAlignment="1">
      <alignment horizontal="center" vertical="center" wrapText="1"/>
    </xf>
    <xf numFmtId="0" fontId="7" fillId="0" borderId="0" xfId="0" applyFont="1" applyAlignment="1">
      <alignment horizontal="center" vertical="top" wrapText="1"/>
    </xf>
    <xf numFmtId="0" fontId="14" fillId="0" borderId="40" xfId="0" applyFont="1" applyBorder="1" applyAlignment="1" applyProtection="1">
      <alignment horizontal="center" vertical="center" wrapText="1"/>
      <protection locked="0" hidden="1"/>
    </xf>
    <xf numFmtId="0" fontId="14" fillId="0" borderId="36" xfId="0" applyFont="1" applyBorder="1" applyAlignment="1" applyProtection="1">
      <alignment horizontal="center" vertical="center" wrapText="1"/>
      <protection locked="0" hidden="1"/>
    </xf>
    <xf numFmtId="165" fontId="14" fillId="0" borderId="14" xfId="0" applyNumberFormat="1" applyFont="1" applyBorder="1" applyAlignment="1" applyProtection="1">
      <alignment horizontal="center" vertical="center" wrapText="1"/>
      <protection hidden="1"/>
    </xf>
    <xf numFmtId="165" fontId="14" fillId="0" borderId="25" xfId="0" applyNumberFormat="1" applyFont="1" applyBorder="1" applyAlignment="1" applyProtection="1">
      <alignment horizontal="center" vertical="center" wrapText="1"/>
      <protection hidden="1"/>
    </xf>
    <xf numFmtId="0" fontId="8" fillId="0" borderId="18" xfId="0" applyFont="1" applyBorder="1" applyAlignment="1">
      <alignment vertical="center" wrapText="1"/>
    </xf>
    <xf numFmtId="0" fontId="14" fillId="0" borderId="37" xfId="0" applyFont="1" applyBorder="1" applyAlignment="1" applyProtection="1">
      <alignment horizontal="center" vertical="center" wrapText="1"/>
      <protection locked="0" hidden="1"/>
    </xf>
    <xf numFmtId="0" fontId="14" fillId="0" borderId="35" xfId="0" applyFont="1" applyBorder="1" applyAlignment="1" applyProtection="1">
      <alignment horizontal="center" vertical="center" wrapText="1"/>
      <protection locked="0" hidden="1"/>
    </xf>
    <xf numFmtId="0" fontId="4" fillId="0" borderId="27" xfId="0" applyFont="1" applyBorder="1" applyAlignment="1">
      <alignment horizontal="center" vertical="top" wrapText="1"/>
    </xf>
    <xf numFmtId="0" fontId="4" fillId="0" borderId="25" xfId="0" applyFont="1" applyBorder="1" applyAlignment="1">
      <alignment horizontal="center" vertical="top" wrapText="1"/>
    </xf>
    <xf numFmtId="0" fontId="4" fillId="0" borderId="17" xfId="0" applyFont="1" applyBorder="1" applyAlignment="1">
      <alignment horizontal="center" vertical="top" wrapText="1"/>
    </xf>
    <xf numFmtId="0" fontId="4" fillId="0" borderId="14" xfId="0" applyFont="1" applyBorder="1" applyAlignment="1">
      <alignment horizontal="center" vertical="top" wrapText="1"/>
    </xf>
    <xf numFmtId="16" fontId="4" fillId="0" borderId="14" xfId="0" applyNumberFormat="1" applyFont="1" applyBorder="1" applyAlignment="1">
      <alignment horizontal="center" vertical="top" wrapText="1"/>
    </xf>
    <xf numFmtId="16" fontId="4" fillId="0" borderId="17" xfId="0" applyNumberFormat="1" applyFont="1" applyBorder="1" applyAlignment="1">
      <alignment horizontal="center" vertical="top" wrapText="1"/>
    </xf>
    <xf numFmtId="0" fontId="2" fillId="2" borderId="13" xfId="0" applyFont="1" applyFill="1" applyBorder="1" applyAlignment="1">
      <alignment horizontal="center" vertical="center"/>
    </xf>
    <xf numFmtId="0" fontId="4" fillId="0" borderId="39" xfId="0" applyFont="1" applyBorder="1" applyAlignment="1">
      <alignment horizontal="left" vertical="top" wrapText="1"/>
    </xf>
    <xf numFmtId="0" fontId="2" fillId="2" borderId="11" xfId="0" applyFont="1" applyFill="1" applyBorder="1" applyAlignment="1">
      <alignment horizontal="center" vertical="center" wrapText="1"/>
    </xf>
    <xf numFmtId="0" fontId="4" fillId="0" borderId="24" xfId="0" applyFont="1" applyBorder="1" applyAlignment="1">
      <alignment horizontal="left" vertical="top" wrapText="1"/>
    </xf>
    <xf numFmtId="0" fontId="4" fillId="0" borderId="18" xfId="0" applyFont="1" applyBorder="1" applyAlignment="1">
      <alignment horizontal="left" vertical="top" wrapText="1"/>
    </xf>
    <xf numFmtId="0" fontId="4" fillId="0" borderId="24"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8" xfId="0" applyFont="1" applyBorder="1" applyAlignment="1">
      <alignment horizontal="center" vertical="center" wrapText="1"/>
    </xf>
    <xf numFmtId="9" fontId="4" fillId="0" borderId="25" xfId="0" applyNumberFormat="1" applyFont="1" applyBorder="1" applyAlignment="1">
      <alignment horizontal="center" vertical="center"/>
    </xf>
    <xf numFmtId="0" fontId="20" fillId="0" borderId="42" xfId="0" applyFont="1" applyBorder="1" applyAlignment="1">
      <alignment horizontal="center"/>
    </xf>
    <xf numFmtId="0" fontId="20" fillId="0" borderId="32"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944301</xdr:colOff>
      <xdr:row>8</xdr:row>
      <xdr:rowOff>0</xdr:rowOff>
    </xdr:from>
    <xdr:ext cx="1553154" cy="445511"/>
    <xdr:pic>
      <xdr:nvPicPr>
        <xdr:cNvPr id="2" name="Picture 1" hidden="1">
          <a:extLst>
            <a:ext uri="{FF2B5EF4-FFF2-40B4-BE49-F238E27FC236}">
              <a16:creationId xmlns:a16="http://schemas.microsoft.com/office/drawing/2014/main" id="{FA31A9EA-7A3D-49A1-9AE7-FF83C23E3482}"/>
            </a:ext>
          </a:extLst>
        </xdr:cNvPr>
        <xdr:cNvPicPr>
          <a:picLocks noChangeAspect="1"/>
        </xdr:cNvPicPr>
      </xdr:nvPicPr>
      <xdr:blipFill>
        <a:blip xmlns:r="http://schemas.openxmlformats.org/officeDocument/2006/relationships" r:embed="rId1"/>
        <a:stretch>
          <a:fillRect/>
        </a:stretch>
      </xdr:blipFill>
      <xdr:spPr>
        <a:xfrm>
          <a:off x="8253151" y="1657350"/>
          <a:ext cx="1553154" cy="445511"/>
        </a:xfrm>
        <a:prstGeom prst="rect">
          <a:avLst/>
        </a:prstGeom>
      </xdr:spPr>
    </xdr:pic>
    <xdr:clientData/>
  </xdr:oneCellAnchor>
  <xdr:oneCellAnchor>
    <xdr:from>
      <xdr:col>12</xdr:col>
      <xdr:colOff>944301</xdr:colOff>
      <xdr:row>8</xdr:row>
      <xdr:rowOff>0</xdr:rowOff>
    </xdr:from>
    <xdr:ext cx="1553154" cy="443183"/>
    <xdr:pic>
      <xdr:nvPicPr>
        <xdr:cNvPr id="3" name="Picture 2" hidden="1">
          <a:extLst>
            <a:ext uri="{FF2B5EF4-FFF2-40B4-BE49-F238E27FC236}">
              <a16:creationId xmlns:a16="http://schemas.microsoft.com/office/drawing/2014/main" id="{81293040-A701-497D-93AA-2C18A8B47C73}"/>
            </a:ext>
          </a:extLst>
        </xdr:cNvPr>
        <xdr:cNvPicPr>
          <a:picLocks noChangeAspect="1"/>
        </xdr:cNvPicPr>
      </xdr:nvPicPr>
      <xdr:blipFill>
        <a:blip xmlns:r="http://schemas.openxmlformats.org/officeDocument/2006/relationships" r:embed="rId1"/>
        <a:stretch>
          <a:fillRect/>
        </a:stretch>
      </xdr:blipFill>
      <xdr:spPr>
        <a:xfrm>
          <a:off x="8253151" y="1657350"/>
          <a:ext cx="1553154" cy="443183"/>
        </a:xfrm>
        <a:prstGeom prst="rect">
          <a:avLst/>
        </a:prstGeom>
      </xdr:spPr>
    </xdr:pic>
    <xdr:clientData/>
  </xdr:oneCellAnchor>
  <xdr:oneCellAnchor>
    <xdr:from>
      <xdr:col>12</xdr:col>
      <xdr:colOff>944301</xdr:colOff>
      <xdr:row>8</xdr:row>
      <xdr:rowOff>0</xdr:rowOff>
    </xdr:from>
    <xdr:ext cx="1553154" cy="498428"/>
    <xdr:pic>
      <xdr:nvPicPr>
        <xdr:cNvPr id="4" name="Picture 3" hidden="1">
          <a:extLst>
            <a:ext uri="{FF2B5EF4-FFF2-40B4-BE49-F238E27FC236}">
              <a16:creationId xmlns:a16="http://schemas.microsoft.com/office/drawing/2014/main" id="{7EB242F0-1CBE-4748-95F5-BDD61BA0A92D}"/>
            </a:ext>
          </a:extLst>
        </xdr:cNvPr>
        <xdr:cNvPicPr>
          <a:picLocks noChangeAspect="1"/>
        </xdr:cNvPicPr>
      </xdr:nvPicPr>
      <xdr:blipFill>
        <a:blip xmlns:r="http://schemas.openxmlformats.org/officeDocument/2006/relationships" r:embed="rId1"/>
        <a:stretch>
          <a:fillRect/>
        </a:stretch>
      </xdr:blipFill>
      <xdr:spPr>
        <a:xfrm>
          <a:off x="8253151" y="1657350"/>
          <a:ext cx="1553154" cy="498428"/>
        </a:xfrm>
        <a:prstGeom prst="rect">
          <a:avLst/>
        </a:prstGeom>
      </xdr:spPr>
    </xdr:pic>
    <xdr:clientData/>
  </xdr:oneCellAnchor>
  <xdr:oneCellAnchor>
    <xdr:from>
      <xdr:col>12</xdr:col>
      <xdr:colOff>944301</xdr:colOff>
      <xdr:row>10</xdr:row>
      <xdr:rowOff>0</xdr:rowOff>
    </xdr:from>
    <xdr:ext cx="1553154" cy="445511"/>
    <xdr:pic>
      <xdr:nvPicPr>
        <xdr:cNvPr id="7" name="Picture 6" hidden="1">
          <a:extLst>
            <a:ext uri="{FF2B5EF4-FFF2-40B4-BE49-F238E27FC236}">
              <a16:creationId xmlns:a16="http://schemas.microsoft.com/office/drawing/2014/main" id="{A20E3AB6-B35C-4E43-8367-E1C56F7C1F83}"/>
            </a:ext>
          </a:extLst>
        </xdr:cNvPr>
        <xdr:cNvPicPr>
          <a:picLocks noChangeAspect="1"/>
        </xdr:cNvPicPr>
      </xdr:nvPicPr>
      <xdr:blipFill>
        <a:blip xmlns:r="http://schemas.openxmlformats.org/officeDocument/2006/relationships" r:embed="rId1"/>
        <a:stretch>
          <a:fillRect/>
        </a:stretch>
      </xdr:blipFill>
      <xdr:spPr>
        <a:xfrm>
          <a:off x="8253151" y="5892800"/>
          <a:ext cx="1553154" cy="445511"/>
        </a:xfrm>
        <a:prstGeom prst="rect">
          <a:avLst/>
        </a:prstGeom>
      </xdr:spPr>
    </xdr:pic>
    <xdr:clientData/>
  </xdr:oneCellAnchor>
  <xdr:oneCellAnchor>
    <xdr:from>
      <xdr:col>12</xdr:col>
      <xdr:colOff>944301</xdr:colOff>
      <xdr:row>10</xdr:row>
      <xdr:rowOff>0</xdr:rowOff>
    </xdr:from>
    <xdr:ext cx="1553154" cy="443183"/>
    <xdr:pic>
      <xdr:nvPicPr>
        <xdr:cNvPr id="8" name="Picture 7" hidden="1">
          <a:extLst>
            <a:ext uri="{FF2B5EF4-FFF2-40B4-BE49-F238E27FC236}">
              <a16:creationId xmlns:a16="http://schemas.microsoft.com/office/drawing/2014/main" id="{280057D4-03A8-4DC6-8057-A59661C35CB9}"/>
            </a:ext>
          </a:extLst>
        </xdr:cNvPr>
        <xdr:cNvPicPr>
          <a:picLocks noChangeAspect="1"/>
        </xdr:cNvPicPr>
      </xdr:nvPicPr>
      <xdr:blipFill>
        <a:blip xmlns:r="http://schemas.openxmlformats.org/officeDocument/2006/relationships" r:embed="rId1"/>
        <a:stretch>
          <a:fillRect/>
        </a:stretch>
      </xdr:blipFill>
      <xdr:spPr>
        <a:xfrm>
          <a:off x="8253151" y="5892800"/>
          <a:ext cx="1553154" cy="443183"/>
        </a:xfrm>
        <a:prstGeom prst="rect">
          <a:avLst/>
        </a:prstGeom>
      </xdr:spPr>
    </xdr:pic>
    <xdr:clientData/>
  </xdr:oneCellAnchor>
  <xdr:oneCellAnchor>
    <xdr:from>
      <xdr:col>12</xdr:col>
      <xdr:colOff>944301</xdr:colOff>
      <xdr:row>10</xdr:row>
      <xdr:rowOff>0</xdr:rowOff>
    </xdr:from>
    <xdr:ext cx="1553154" cy="498428"/>
    <xdr:pic>
      <xdr:nvPicPr>
        <xdr:cNvPr id="9" name="Picture 8" hidden="1">
          <a:extLst>
            <a:ext uri="{FF2B5EF4-FFF2-40B4-BE49-F238E27FC236}">
              <a16:creationId xmlns:a16="http://schemas.microsoft.com/office/drawing/2014/main" id="{5771CD9A-EF36-40E9-B468-A6F7775D08DB}"/>
            </a:ext>
          </a:extLst>
        </xdr:cNvPr>
        <xdr:cNvPicPr>
          <a:picLocks noChangeAspect="1"/>
        </xdr:cNvPicPr>
      </xdr:nvPicPr>
      <xdr:blipFill>
        <a:blip xmlns:r="http://schemas.openxmlformats.org/officeDocument/2006/relationships" r:embed="rId1"/>
        <a:stretch>
          <a:fillRect/>
        </a:stretch>
      </xdr:blipFill>
      <xdr:spPr>
        <a:xfrm>
          <a:off x="8253151" y="5892800"/>
          <a:ext cx="1553154" cy="498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106257</xdr:colOff>
      <xdr:row>7</xdr:row>
      <xdr:rowOff>1691</xdr:rowOff>
    </xdr:from>
    <xdr:to>
      <xdr:col>11</xdr:col>
      <xdr:colOff>0</xdr:colOff>
      <xdr:row>10</xdr:row>
      <xdr:rowOff>10583</xdr:rowOff>
    </xdr:to>
    <xdr:sp macro="" textlink="">
      <xdr:nvSpPr>
        <xdr:cNvPr id="2" name="TextBox 1">
          <a:extLst>
            <a:ext uri="{FF2B5EF4-FFF2-40B4-BE49-F238E27FC236}">
              <a16:creationId xmlns:a16="http://schemas.microsoft.com/office/drawing/2014/main" id="{1299111E-C481-4067-A943-C97A54EE358E}"/>
            </a:ext>
          </a:extLst>
        </xdr:cNvPr>
        <xdr:cNvSpPr txBox="1"/>
      </xdr:nvSpPr>
      <xdr:spPr>
        <a:xfrm>
          <a:off x="106257" y="2948091"/>
          <a:ext cx="6878743" cy="561342"/>
        </a:xfrm>
        <a:prstGeom prst="rect">
          <a:avLst/>
        </a:prstGeom>
        <a:solidFill>
          <a:sysClr val="window" lastClr="FFFFFF"/>
        </a:solidFill>
        <a:ln w="9525" cmpd="sng">
          <a:solidFill>
            <a:sysClr val="window" lastClr="FFFFFF">
              <a:shade val="50000"/>
            </a:sysClr>
          </a:solidFill>
        </a:ln>
        <a:effectLst/>
      </xdr:spPr>
      <xdr:txBody>
        <a:bodyPr wrap="square" rtlCol="0" anchor="t"/>
        <a:lstStyle>
          <a:defPPr>
            <a:defRPr lang="en-US"/>
          </a:defPPr>
          <a:lvl1pPr marL="0" algn="l" defTabSz="914400" rtl="0" eaLnBrk="1" latinLnBrk="0" hangingPunct="1">
            <a:defRPr sz="1800" kern="1200">
              <a:solidFill>
                <a:srgbClr val="003896"/>
              </a:solidFill>
              <a:latin typeface="Arial" panose="020B0604020202020204"/>
            </a:defRPr>
          </a:lvl1pPr>
          <a:lvl2pPr marL="457200" algn="l" defTabSz="914400" rtl="0" eaLnBrk="1" latinLnBrk="0" hangingPunct="1">
            <a:defRPr sz="1800" kern="1200">
              <a:solidFill>
                <a:srgbClr val="003896"/>
              </a:solidFill>
              <a:latin typeface="Arial" panose="020B0604020202020204"/>
            </a:defRPr>
          </a:lvl2pPr>
          <a:lvl3pPr marL="914400" algn="l" defTabSz="914400" rtl="0" eaLnBrk="1" latinLnBrk="0" hangingPunct="1">
            <a:defRPr sz="1800" kern="1200">
              <a:solidFill>
                <a:srgbClr val="003896"/>
              </a:solidFill>
              <a:latin typeface="Arial" panose="020B0604020202020204"/>
            </a:defRPr>
          </a:lvl3pPr>
          <a:lvl4pPr marL="1371600" algn="l" defTabSz="914400" rtl="0" eaLnBrk="1" latinLnBrk="0" hangingPunct="1">
            <a:defRPr sz="1800" kern="1200">
              <a:solidFill>
                <a:srgbClr val="003896"/>
              </a:solidFill>
              <a:latin typeface="Arial" panose="020B0604020202020204"/>
            </a:defRPr>
          </a:lvl4pPr>
          <a:lvl5pPr marL="1828800" algn="l" defTabSz="914400" rtl="0" eaLnBrk="1" latinLnBrk="0" hangingPunct="1">
            <a:defRPr sz="1800" kern="1200">
              <a:solidFill>
                <a:srgbClr val="003896"/>
              </a:solidFill>
              <a:latin typeface="Arial" panose="020B0604020202020204"/>
            </a:defRPr>
          </a:lvl5pPr>
          <a:lvl6pPr marL="2286000" algn="l" defTabSz="914400" rtl="0" eaLnBrk="1" latinLnBrk="0" hangingPunct="1">
            <a:defRPr sz="1800" kern="1200">
              <a:solidFill>
                <a:srgbClr val="003896"/>
              </a:solidFill>
              <a:latin typeface="Arial" panose="020B0604020202020204"/>
            </a:defRPr>
          </a:lvl6pPr>
          <a:lvl7pPr marL="2743200" algn="l" defTabSz="914400" rtl="0" eaLnBrk="1" latinLnBrk="0" hangingPunct="1">
            <a:defRPr sz="1800" kern="1200">
              <a:solidFill>
                <a:srgbClr val="003896"/>
              </a:solidFill>
              <a:latin typeface="Arial" panose="020B0604020202020204"/>
            </a:defRPr>
          </a:lvl7pPr>
          <a:lvl8pPr marL="3200400" algn="l" defTabSz="914400" rtl="0" eaLnBrk="1" latinLnBrk="0" hangingPunct="1">
            <a:defRPr sz="1800" kern="1200">
              <a:solidFill>
                <a:srgbClr val="003896"/>
              </a:solidFill>
              <a:latin typeface="Arial" panose="020B0604020202020204"/>
            </a:defRPr>
          </a:lvl8pPr>
          <a:lvl9pPr marL="3657600" algn="l" defTabSz="914400" rtl="0" eaLnBrk="1" latinLnBrk="0" hangingPunct="1">
            <a:defRPr sz="1800" kern="1200">
              <a:solidFill>
                <a:srgbClr val="003896"/>
              </a:solidFill>
              <a:latin typeface="Arial" panose="020B0604020202020204"/>
            </a:defRPr>
          </a:lvl9pPr>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Complete All worksheets in this workbook</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technical requirements are listed under the green heading, these include the business requirements and the mandatory returnables a vendor must provide as evidence that they can meet the business requirements.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vendor may only complete the three columns with orange headings, according to the instructions in the column heading.</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columns with blue headings are for internal Eskom use.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Hyperlinks are not permisible as a form of evidence. All evidence submitted must be as attached, static documents and auditable documentation.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rgbClr val="ED7D31">
                <a:lumMod val="75000"/>
              </a:srgbClr>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1: A tenderer must meet or exceed the listed threshold in order to pass. Any tenderer who does not meet the minimum threshold will be disqualified from the tender process.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2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2: All mandatory returnables/evidence listed in this criteria must be included in the tender submission. Returnables must be clearly marked in the technical file and numbered to align with each criteria question. </a:t>
          </a:r>
          <a:r>
            <a:rPr kumimoji="0" lang="en-ZA" sz="1200" b="1" i="0" u="sng" strike="noStrike" kern="0" cap="none" spc="0" normalizeH="0" baseline="0">
              <a:ln>
                <a:noFill/>
              </a:ln>
              <a:solidFill>
                <a:sysClr val="windowText" lastClr="000000"/>
              </a:solidFill>
              <a:effectLst/>
              <a:uLnTx/>
              <a:uFillTx/>
              <a:latin typeface="Calibri" panose="020F0502020204030204"/>
            </a:rPr>
            <a:t>Points will not be allocated for questions where no returnables/evidence has been provided.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Only vendors who pass the desktop evaluation threshold will be invited for a demonstration where applicable.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Eskom will not reimburse vendors for time spent preparing for or presenting their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demonstration tab describes the business requirements and what needs to be presented if a vendor is invited for a demonstration</a:t>
          </a:r>
          <a:endParaRPr kumimoji="0" lang="en-ZA" sz="1100" b="1" i="0" u="none" strike="noStrike" kern="0" cap="none" spc="0" normalizeH="0" baseline="0" noProof="0">
            <a:ln>
              <a:noFill/>
            </a:ln>
            <a:solidFill>
              <a:srgbClr val="ED7D31">
                <a:lumMod val="75000"/>
              </a:srgbClr>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100" b="1" i="0" u="none" strike="noStrike" kern="0" cap="none" spc="0" normalizeH="0" baseline="0">
              <a:ln>
                <a:noFill/>
              </a:ln>
              <a:solidFill>
                <a:sysClr val="windowText" lastClr="000000"/>
              </a:solidFill>
              <a:effectLst/>
              <a:uLnTx/>
              <a:uFillTx/>
              <a:latin typeface="Calibri" panose="020F0502020204030204"/>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944301</xdr:colOff>
      <xdr:row>0</xdr:row>
      <xdr:rowOff>39757</xdr:rowOff>
    </xdr:from>
    <xdr:to>
      <xdr:col>11</xdr:col>
      <xdr:colOff>2496820</xdr:colOff>
      <xdr:row>2</xdr:row>
      <xdr:rowOff>175388</xdr:rowOff>
    </xdr:to>
    <xdr:pic>
      <xdr:nvPicPr>
        <xdr:cNvPr id="2" name="Picture 1">
          <a:extLst>
            <a:ext uri="{FF2B5EF4-FFF2-40B4-BE49-F238E27FC236}">
              <a16:creationId xmlns:a16="http://schemas.microsoft.com/office/drawing/2014/main" id="{A6E50DD1-5E40-4C9A-83C9-AD6FB0678CD8}"/>
            </a:ext>
          </a:extLst>
        </xdr:cNvPr>
        <xdr:cNvPicPr>
          <a:picLocks noChangeAspect="1"/>
        </xdr:cNvPicPr>
      </xdr:nvPicPr>
      <xdr:blipFill>
        <a:blip xmlns:r="http://schemas.openxmlformats.org/officeDocument/2006/relationships" r:embed="rId1"/>
        <a:stretch>
          <a:fillRect/>
        </a:stretch>
      </xdr:blipFill>
      <xdr:spPr>
        <a:xfrm>
          <a:off x="11526576" y="39757"/>
          <a:ext cx="1541724" cy="443606"/>
        </a:xfrm>
        <a:prstGeom prst="rect">
          <a:avLst/>
        </a:prstGeom>
      </xdr:spPr>
    </xdr:pic>
    <xdr:clientData/>
  </xdr:twoCellAnchor>
  <xdr:twoCellAnchor>
    <xdr:from>
      <xdr:col>5</xdr:col>
      <xdr:colOff>20953</xdr:colOff>
      <xdr:row>3</xdr:row>
      <xdr:rowOff>0</xdr:rowOff>
    </xdr:from>
    <xdr:to>
      <xdr:col>11</xdr:col>
      <xdr:colOff>2582333</xdr:colOff>
      <xdr:row>10</xdr:row>
      <xdr:rowOff>0</xdr:rowOff>
    </xdr:to>
    <xdr:sp macro="" textlink="">
      <xdr:nvSpPr>
        <xdr:cNvPr id="4" name="TextBox 3">
          <a:extLst>
            <a:ext uri="{FF2B5EF4-FFF2-40B4-BE49-F238E27FC236}">
              <a16:creationId xmlns:a16="http://schemas.microsoft.com/office/drawing/2014/main" id="{39E4F269-4FD4-455F-B4E6-BB18114A00B5}"/>
            </a:ext>
          </a:extLst>
        </xdr:cNvPr>
        <xdr:cNvSpPr txBox="1"/>
      </xdr:nvSpPr>
      <xdr:spPr>
        <a:xfrm>
          <a:off x="6489486" y="508000"/>
          <a:ext cx="9207714" cy="1667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1100" b="1">
              <a:solidFill>
                <a:sysClr val="windowText" lastClr="000000"/>
              </a:solidFill>
              <a:effectLst/>
              <a:latin typeface="+mn-lt"/>
              <a:ea typeface="+mn-ea"/>
              <a:cs typeface="+mn-cs"/>
            </a:rPr>
            <a:t>NOTE</a:t>
          </a:r>
          <a:r>
            <a:rPr lang="en-ZA" sz="1100" b="1" baseline="0">
              <a:solidFill>
                <a:sysClr val="windowText" lastClr="000000"/>
              </a:solidFill>
              <a:effectLst/>
              <a:latin typeface="+mn-lt"/>
              <a:ea typeface="+mn-ea"/>
              <a:cs typeface="+mn-cs"/>
            </a:rPr>
            <a:t> 1: Vendors may only complete the columns with orange headings.</a:t>
          </a:r>
          <a:endParaRPr lang="en-ZA" sz="1100" b="1">
            <a:solidFill>
              <a:sysClr val="windowText" lastClr="000000"/>
            </a:solidFill>
            <a:effectLst/>
            <a:latin typeface="+mn-lt"/>
            <a:ea typeface="+mn-ea"/>
            <a:cs typeface="+mn-cs"/>
          </a:endParaRPr>
        </a:p>
        <a:p>
          <a:endParaRPr lang="en-ZA" sz="1100" b="1">
            <a:solidFill>
              <a:sysClr val="windowText" lastClr="000000"/>
            </a:solidFill>
            <a:effectLst/>
            <a:latin typeface="+mn-lt"/>
            <a:ea typeface="+mn-ea"/>
            <a:cs typeface="+mn-cs"/>
          </a:endParaRPr>
        </a:p>
        <a:p>
          <a:r>
            <a:rPr lang="en-ZA" sz="1100" b="1">
              <a:solidFill>
                <a:sysClr val="windowText" lastClr="000000"/>
              </a:solidFill>
              <a:effectLst/>
              <a:latin typeface="+mn-lt"/>
              <a:ea typeface="+mn-ea"/>
              <a:cs typeface="+mn-cs"/>
            </a:rPr>
            <a:t>NOTE</a:t>
          </a:r>
          <a:r>
            <a:rPr lang="en-ZA" sz="1100" b="1" baseline="0">
              <a:solidFill>
                <a:sysClr val="windowText" lastClr="000000"/>
              </a:solidFill>
              <a:effectLst/>
              <a:latin typeface="+mn-lt"/>
              <a:ea typeface="+mn-ea"/>
              <a:cs typeface="+mn-cs"/>
            </a:rPr>
            <a:t> 2: A tenderer must meet or exceed the listed threshold in order to pass. Any tenderer who does not meet the minimum threshold will be disqualified from the tender process.</a:t>
          </a:r>
        </a:p>
        <a:p>
          <a:endParaRPr lang="en-ZA" sz="1100" b="1" baseline="0">
            <a:solidFill>
              <a:sysClr val="windowText" lastClr="000000"/>
            </a:solidFill>
            <a:effectLst/>
            <a:latin typeface="+mn-lt"/>
            <a:ea typeface="+mn-ea"/>
            <a:cs typeface="+mn-cs"/>
          </a:endParaRPr>
        </a:p>
        <a:p>
          <a:r>
            <a:rPr lang="en-ZA" sz="1100" b="1" baseline="0">
              <a:solidFill>
                <a:sysClr val="windowText" lastClr="000000"/>
              </a:solidFill>
              <a:effectLst/>
              <a:latin typeface="+mn-lt"/>
              <a:ea typeface="+mn-ea"/>
              <a:cs typeface="+mn-cs"/>
            </a:rPr>
            <a:t>Note 3: All returnables/evidence listed in this criteria must be included in the tender submission. Returnables must be clearly marked in the technical file and numbered to align with each criteria question. </a:t>
          </a:r>
          <a:r>
            <a:rPr lang="en-ZA" sz="1100" b="1" u="sng" baseline="0">
              <a:solidFill>
                <a:sysClr val="windowText" lastClr="000000"/>
              </a:solidFill>
              <a:effectLst/>
              <a:latin typeface="+mn-lt"/>
              <a:ea typeface="+mn-ea"/>
              <a:cs typeface="+mn-cs"/>
            </a:rPr>
            <a:t>Points will not be allocated for questions where no returnables/evidence has been provided. </a:t>
          </a:r>
          <a:endParaRPr lang="en-ZA" sz="1100" b="1" u="sng" baseline="0">
            <a:solidFill>
              <a:sysClr val="windowText" lastClr="000000"/>
            </a:solidFill>
          </a:endParaRPr>
        </a:p>
        <a:p>
          <a:endParaRPr lang="en-ZA" sz="1100" b="1"/>
        </a:p>
        <a:p>
          <a:endParaRPr lang="en-ZA" sz="1100" b="1"/>
        </a:p>
        <a:p>
          <a:r>
            <a:rPr lang="en-ZA" sz="1100" b="1"/>
            <a:t> </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9</xdr:col>
      <xdr:colOff>944301</xdr:colOff>
      <xdr:row>0</xdr:row>
      <xdr:rowOff>39757</xdr:rowOff>
    </xdr:from>
    <xdr:ext cx="1553154" cy="445511"/>
    <xdr:pic>
      <xdr:nvPicPr>
        <xdr:cNvPr id="2" name="Picture 1" hidden="1">
          <a:extLst>
            <a:ext uri="{FF2B5EF4-FFF2-40B4-BE49-F238E27FC236}">
              <a16:creationId xmlns:a16="http://schemas.microsoft.com/office/drawing/2014/main" id="{3E938D11-4946-4D36-82B0-B40D96C7BF97}"/>
            </a:ext>
          </a:extLst>
        </xdr:cNvPr>
        <xdr:cNvPicPr>
          <a:picLocks noChangeAspect="1"/>
        </xdr:cNvPicPr>
      </xdr:nvPicPr>
      <xdr:blipFill>
        <a:blip xmlns:r="http://schemas.openxmlformats.org/officeDocument/2006/relationships" r:embed="rId1"/>
        <a:stretch>
          <a:fillRect/>
        </a:stretch>
      </xdr:blipFill>
      <xdr:spPr>
        <a:xfrm>
          <a:off x="6348151" y="39757"/>
          <a:ext cx="1553154" cy="445511"/>
        </a:xfrm>
        <a:prstGeom prst="rect">
          <a:avLst/>
        </a:prstGeom>
      </xdr:spPr>
    </xdr:pic>
    <xdr:clientData/>
  </xdr:oneCellAnchor>
  <xdr:oneCellAnchor>
    <xdr:from>
      <xdr:col>9</xdr:col>
      <xdr:colOff>944301</xdr:colOff>
      <xdr:row>0</xdr:row>
      <xdr:rowOff>39757</xdr:rowOff>
    </xdr:from>
    <xdr:ext cx="1553154" cy="443183"/>
    <xdr:pic>
      <xdr:nvPicPr>
        <xdr:cNvPr id="3" name="Picture 2" hidden="1">
          <a:extLst>
            <a:ext uri="{FF2B5EF4-FFF2-40B4-BE49-F238E27FC236}">
              <a16:creationId xmlns:a16="http://schemas.microsoft.com/office/drawing/2014/main" id="{A28EC7D2-3B4C-4497-A144-ED481DA432F6}"/>
            </a:ext>
          </a:extLst>
        </xdr:cNvPr>
        <xdr:cNvPicPr>
          <a:picLocks noChangeAspect="1"/>
        </xdr:cNvPicPr>
      </xdr:nvPicPr>
      <xdr:blipFill>
        <a:blip xmlns:r="http://schemas.openxmlformats.org/officeDocument/2006/relationships" r:embed="rId1"/>
        <a:stretch>
          <a:fillRect/>
        </a:stretch>
      </xdr:blipFill>
      <xdr:spPr>
        <a:xfrm>
          <a:off x="6348151" y="39757"/>
          <a:ext cx="1553154" cy="443183"/>
        </a:xfrm>
        <a:prstGeom prst="rect">
          <a:avLst/>
        </a:prstGeom>
      </xdr:spPr>
    </xdr:pic>
    <xdr:clientData/>
  </xdr:oneCellAnchor>
  <xdr:oneCellAnchor>
    <xdr:from>
      <xdr:col>9</xdr:col>
      <xdr:colOff>944301</xdr:colOff>
      <xdr:row>0</xdr:row>
      <xdr:rowOff>0</xdr:rowOff>
    </xdr:from>
    <xdr:ext cx="1553154" cy="498428"/>
    <xdr:pic>
      <xdr:nvPicPr>
        <xdr:cNvPr id="4" name="Picture 3" hidden="1">
          <a:extLst>
            <a:ext uri="{FF2B5EF4-FFF2-40B4-BE49-F238E27FC236}">
              <a16:creationId xmlns:a16="http://schemas.microsoft.com/office/drawing/2014/main" id="{364E4F4A-A665-4497-BF17-A70FA51436FE}"/>
            </a:ext>
          </a:extLst>
        </xdr:cNvPr>
        <xdr:cNvPicPr>
          <a:picLocks noChangeAspect="1"/>
        </xdr:cNvPicPr>
      </xdr:nvPicPr>
      <xdr:blipFill>
        <a:blip xmlns:r="http://schemas.openxmlformats.org/officeDocument/2006/relationships" r:embed="rId1"/>
        <a:stretch>
          <a:fillRect/>
        </a:stretch>
      </xdr:blipFill>
      <xdr:spPr>
        <a:xfrm>
          <a:off x="6348151" y="0"/>
          <a:ext cx="1553154" cy="498428"/>
        </a:xfrm>
        <a:prstGeom prst="rect">
          <a:avLst/>
        </a:prstGeom>
      </xdr:spPr>
    </xdr:pic>
    <xdr:clientData/>
  </xdr:oneCellAnchor>
  <xdr:twoCellAnchor>
    <xdr:from>
      <xdr:col>0</xdr:col>
      <xdr:colOff>205740</xdr:colOff>
      <xdr:row>9</xdr:row>
      <xdr:rowOff>7620</xdr:rowOff>
    </xdr:from>
    <xdr:to>
      <xdr:col>9</xdr:col>
      <xdr:colOff>15240</xdr:colOff>
      <xdr:row>13</xdr:row>
      <xdr:rowOff>7620</xdr:rowOff>
    </xdr:to>
    <xdr:sp macro="" textlink="">
      <xdr:nvSpPr>
        <xdr:cNvPr id="5" name="TextBox 4">
          <a:extLst>
            <a:ext uri="{FF2B5EF4-FFF2-40B4-BE49-F238E27FC236}">
              <a16:creationId xmlns:a16="http://schemas.microsoft.com/office/drawing/2014/main" id="{26817C4E-F5F6-4B83-A505-985E54EAAF42}"/>
            </a:ext>
          </a:extLst>
        </xdr:cNvPr>
        <xdr:cNvSpPr txBox="1"/>
      </xdr:nvSpPr>
      <xdr:spPr>
        <a:xfrm>
          <a:off x="205740" y="1664970"/>
          <a:ext cx="5524500" cy="736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1" i="0" u="none" strike="noStrike" kern="1200" cap="none" spc="0" normalizeH="0" baseline="0" noProof="0" dirty="0">
              <a:ln>
                <a:noFill/>
              </a:ln>
              <a:solidFill>
                <a:prstClr val="black"/>
              </a:solidFill>
              <a:effectLst/>
              <a:uLnTx/>
              <a:uFillTx/>
              <a:latin typeface="+mn-lt"/>
              <a:ea typeface="+mn-ea"/>
              <a:cs typeface="+mn-cs"/>
            </a:rPr>
            <a:t>Important notes to vendors on demonstration: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Demonstrations will be held </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indicate virtually through Ms Teams </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You will have </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90 minutes </a:t>
          </a:r>
          <a:r>
            <a:rPr kumimoji="0" lang="en-ZA" sz="1100" b="0" i="0" u="none" strike="noStrike" kern="1200" cap="none" spc="0" normalizeH="0" baseline="0" noProof="0" dirty="0">
              <a:ln>
                <a:noFill/>
              </a:ln>
              <a:solidFill>
                <a:prstClr val="black"/>
              </a:solidFill>
              <a:effectLst/>
              <a:uLnTx/>
              <a:uFillTx/>
              <a:latin typeface="+mn-lt"/>
              <a:ea typeface="+mn-ea"/>
              <a:cs typeface="+mn-cs"/>
            </a:rPr>
            <a:t>to conclude your demonstration, this will be followed by </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30 </a:t>
          </a:r>
          <a:r>
            <a:rPr kumimoji="0" lang="en-ZA" sz="1100" b="0" i="0" u="none" strike="noStrike" kern="1200" cap="none" spc="0" normalizeH="0" baseline="0" noProof="0" dirty="0">
              <a:ln>
                <a:noFill/>
              </a:ln>
              <a:solidFill>
                <a:prstClr val="black"/>
              </a:solidFill>
              <a:effectLst/>
              <a:uLnTx/>
              <a:uFillTx/>
              <a:latin typeface="+mn-lt"/>
              <a:ea typeface="+mn-ea"/>
              <a:cs typeface="+mn-cs"/>
            </a:rPr>
            <a:t>minutes for questions.</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If you are invited for a demonstration, you will have roughly </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a week </a:t>
          </a:r>
          <a:r>
            <a:rPr kumimoji="0" lang="en-ZA" sz="1100" b="0" i="0" u="none" strike="noStrike" kern="1200" cap="none" spc="0" normalizeH="0" baseline="0" noProof="0" dirty="0">
              <a:ln>
                <a:noFill/>
              </a:ln>
              <a:solidFill>
                <a:prstClr val="black"/>
              </a:solidFill>
              <a:effectLst/>
              <a:uLnTx/>
              <a:uFillTx/>
              <a:latin typeface="+mn-lt"/>
              <a:ea typeface="+mn-ea"/>
              <a:cs typeface="+mn-cs"/>
            </a:rPr>
            <a:t>to prepare.</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For the demonstration you will be required t</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o demonstrated system should not be any alpha or beta versions, it must be a final production version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0" i="0" u="none" strike="noStrike" kern="1200" cap="none" spc="0" normalizeH="0" baseline="0" noProof="0" dirty="0">
            <a:ln>
              <a:noFill/>
            </a:ln>
            <a:solidFill>
              <a:prstClr val="black"/>
            </a:solidFill>
            <a:effectLst/>
            <a:uLnTx/>
            <a:uFillTx/>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jlouisl_eskom_co_za/Documents/Documents/December%202022/Workflow%20docs/procedures%20and%20policy/Technical%20Evaluation%20procuedure/Templates/Billing%20System%20-%20Technical%20Evaluation%20Criteria%20v2.xlsm" TargetMode="External"/><Relationship Id="rId2" Type="http://schemas.microsoft.com/office/2019/04/relationships/externalLinkLongPath" Target="/personal/jlouisl_eskom_co_za/Documents/Documents/December%202022/Workflow%20docs/procedures%20and%20policy/Technical%20Evaluation%20procuedure/Templates/Billing%20System%20-%20Technical%20Evaluation%20Criteria%20v2.xlsm?64061128" TargetMode="External"/><Relationship Id="rId1" Type="http://schemas.openxmlformats.org/officeDocument/2006/relationships/externalLinkPath" Target="file:///\\64061128\Billing%20System%20-%20Technical%20Evaluation%20Criteria%20v2.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jlouisl_eskom_co_za/Documents/Documents/December%202022/Workflow%20docs/procedures%20and%20policy/Technical%20Evaluation%20procuedure/Templates/TEC_Template%20for%20complex%20transactions%20V6.xlsx" TargetMode="External"/><Relationship Id="rId2" Type="http://schemas.openxmlformats.org/officeDocument/2006/relationships/externalLinkPath" Target="https://eskom-my.sharepoint.com/personal/jlouisl_eskom_co_za/Documents/Documents/December%202022/Workflow%20docs/procedures%20and%20policy/Technical%20Evaluation%20procuedure/Templates/TEC_Template%20for%20complex%20transactions%20V6.xlsx" TargetMode="External"/><Relationship Id="rId1" Type="http://schemas.openxmlformats.org/officeDocument/2006/relationships/externalLinkPath" Target="/personal/jlouisl_eskom_co_za/Documents/Documents/December%202022/Workflow%20docs/procedures%20and%20policy/Technical%20Evaluation%20procuedure/Templates/TEC_Template%20for%20complex%20transactions%20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Response Guidelines"/>
      <sheetName val="Summary"/>
      <sheetName val="Key Requirements"/>
      <sheetName val="Functional - Core + Admin"/>
      <sheetName val="Functional - General"/>
      <sheetName val="Organisational Requirements (2)"/>
      <sheetName val="Functional - Custom + New etc."/>
      <sheetName val="Functional - MCBD"/>
      <sheetName val="Functional - Simplify the bill"/>
      <sheetName val="Functional - Debt Mgt"/>
      <sheetName val="Non-Functional"/>
      <sheetName val="Integration and Testing"/>
      <sheetName val="Cloud"/>
      <sheetName val="Security"/>
      <sheetName val="Demo"/>
      <sheetName val="Resources"/>
      <sheetName val="Project Management"/>
      <sheetName val="Organisational Requirements"/>
      <sheetName val="Acronyms and Definitions"/>
      <sheetName val="Demonstration"/>
      <sheetName val="Priority Ratings"/>
      <sheetName val="Config"/>
      <sheetName val="Concerns and Recommend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EC Development Guidelines"/>
      <sheetName val="Response Guidelines"/>
      <sheetName val="Scoring Summary"/>
      <sheetName val="Key Requriements"/>
      <sheetName val="Functional"/>
      <sheetName val="Non-Functional"/>
      <sheetName val="Integration"/>
      <sheetName val="Testing"/>
      <sheetName val="Security"/>
      <sheetName val="Demo"/>
      <sheetName val="Definitions and Abbreviations"/>
    </sheetNames>
    <sheetDataSet>
      <sheetData sheetId="0" refreshError="1"/>
      <sheetData sheetId="1" refreshError="1">
        <row r="80">
          <cell r="C80">
            <v>0</v>
          </cell>
          <cell r="D80" t="str">
            <v>No interest</v>
          </cell>
        </row>
        <row r="81">
          <cell r="C81">
            <v>1</v>
          </cell>
          <cell r="D81" t="str">
            <v>Nice to have</v>
          </cell>
        </row>
        <row r="82">
          <cell r="C82">
            <v>2</v>
          </cell>
          <cell r="D82" t="str">
            <v>Useful</v>
          </cell>
        </row>
        <row r="83">
          <cell r="C83">
            <v>3</v>
          </cell>
          <cell r="D83" t="str">
            <v>Important</v>
          </cell>
        </row>
        <row r="84">
          <cell r="C84">
            <v>4</v>
          </cell>
          <cell r="D84" t="str">
            <v>Very important</v>
          </cell>
        </row>
        <row r="85">
          <cell r="C85">
            <v>5</v>
          </cell>
          <cell r="D85" t="str">
            <v>Critical</v>
          </cell>
        </row>
        <row r="86">
          <cell r="C86">
            <v>6</v>
          </cell>
          <cell r="D86" t="str">
            <v>Show stopper</v>
          </cell>
        </row>
        <row r="91">
          <cell r="C91">
            <v>1</v>
          </cell>
          <cell r="D91">
            <v>1</v>
          </cell>
        </row>
        <row r="92">
          <cell r="C92">
            <v>1.0101010101010102</v>
          </cell>
          <cell r="D92">
            <v>0.99</v>
          </cell>
        </row>
        <row r="93">
          <cell r="C93">
            <v>1.0204081632653061</v>
          </cell>
          <cell r="D93">
            <v>0.98</v>
          </cell>
        </row>
        <row r="94">
          <cell r="C94">
            <v>1.0309278350515465</v>
          </cell>
          <cell r="D94">
            <v>0.97</v>
          </cell>
        </row>
        <row r="95">
          <cell r="C95">
            <v>1.0416666666666667</v>
          </cell>
          <cell r="D95">
            <v>0.96</v>
          </cell>
        </row>
        <row r="96">
          <cell r="C96">
            <v>1.0526315789473684</v>
          </cell>
          <cell r="D96">
            <v>0.95</v>
          </cell>
        </row>
        <row r="97">
          <cell r="C97">
            <v>1.0638297872340425</v>
          </cell>
          <cell r="D97">
            <v>0.94</v>
          </cell>
        </row>
        <row r="98">
          <cell r="C98">
            <v>1.075268817204301</v>
          </cell>
          <cell r="D98">
            <v>0.93</v>
          </cell>
        </row>
        <row r="99">
          <cell r="C99">
            <v>1.0869565217391304</v>
          </cell>
          <cell r="D99">
            <v>0.92</v>
          </cell>
        </row>
        <row r="100">
          <cell r="C100">
            <v>1.0989010989010988</v>
          </cell>
          <cell r="D100">
            <v>0.91</v>
          </cell>
        </row>
        <row r="101">
          <cell r="C101">
            <v>1.1111111111111112</v>
          </cell>
          <cell r="D101">
            <v>0.9</v>
          </cell>
        </row>
        <row r="102">
          <cell r="C102">
            <v>1.1235955056179776</v>
          </cell>
          <cell r="D102">
            <v>0.89</v>
          </cell>
        </row>
        <row r="103">
          <cell r="C103">
            <v>1.1363636363636365</v>
          </cell>
          <cell r="D103">
            <v>0.88</v>
          </cell>
        </row>
        <row r="104">
          <cell r="C104">
            <v>1.1494252873563218</v>
          </cell>
          <cell r="D104">
            <v>0.87</v>
          </cell>
        </row>
        <row r="105">
          <cell r="C105">
            <v>1.1627906976744187</v>
          </cell>
          <cell r="D105">
            <v>0.86</v>
          </cell>
        </row>
        <row r="106">
          <cell r="C106">
            <v>1.1764705882352942</v>
          </cell>
          <cell r="D106">
            <v>0.85</v>
          </cell>
        </row>
        <row r="107">
          <cell r="C107">
            <v>1.1904761904761905</v>
          </cell>
          <cell r="D107">
            <v>0.84</v>
          </cell>
        </row>
        <row r="108">
          <cell r="C108">
            <v>1.2048192771084338</v>
          </cell>
          <cell r="D108">
            <v>0.83</v>
          </cell>
        </row>
        <row r="109">
          <cell r="C109">
            <v>1.2195121951219512</v>
          </cell>
          <cell r="D109">
            <v>0.82</v>
          </cell>
        </row>
        <row r="110">
          <cell r="C110">
            <v>1.2345679012345678</v>
          </cell>
          <cell r="D110">
            <v>0.81</v>
          </cell>
        </row>
        <row r="111">
          <cell r="C111">
            <v>1.25</v>
          </cell>
          <cell r="D111">
            <v>0.8</v>
          </cell>
        </row>
        <row r="112">
          <cell r="C112">
            <v>1.2658227848101264</v>
          </cell>
          <cell r="D112">
            <v>0.79</v>
          </cell>
        </row>
        <row r="113">
          <cell r="C113">
            <v>1.2820512820512819</v>
          </cell>
          <cell r="D113">
            <v>0.78</v>
          </cell>
        </row>
        <row r="114">
          <cell r="C114">
            <v>1.2987012987012987</v>
          </cell>
          <cell r="D114">
            <v>0.77</v>
          </cell>
        </row>
        <row r="115">
          <cell r="C115">
            <v>1.3157894736842106</v>
          </cell>
          <cell r="D115">
            <v>0.76</v>
          </cell>
        </row>
        <row r="116">
          <cell r="C116">
            <v>1.3333333333333333</v>
          </cell>
          <cell r="D116">
            <v>0.75</v>
          </cell>
        </row>
        <row r="117">
          <cell r="C117">
            <v>1.3513513513513513</v>
          </cell>
          <cell r="D117">
            <v>0.74</v>
          </cell>
        </row>
        <row r="118">
          <cell r="C118">
            <v>1.3698630136986301</v>
          </cell>
          <cell r="D118">
            <v>0.73</v>
          </cell>
        </row>
        <row r="119">
          <cell r="C119">
            <v>1.3888888888888888</v>
          </cell>
          <cell r="D119">
            <v>0.72</v>
          </cell>
        </row>
        <row r="120">
          <cell r="C120">
            <v>1.4084507042253522</v>
          </cell>
          <cell r="D120">
            <v>0.71</v>
          </cell>
        </row>
        <row r="121">
          <cell r="C121">
            <v>1.4285714285714286</v>
          </cell>
          <cell r="D121">
            <v>0.7</v>
          </cell>
        </row>
        <row r="122">
          <cell r="C122">
            <v>1.4492753623188408</v>
          </cell>
          <cell r="D122">
            <v>0.69</v>
          </cell>
        </row>
        <row r="123">
          <cell r="C123">
            <v>1.4705882352941175</v>
          </cell>
          <cell r="D123">
            <v>0.68</v>
          </cell>
        </row>
        <row r="124">
          <cell r="C124">
            <v>1.4925373134328357</v>
          </cell>
          <cell r="D124">
            <v>0.67</v>
          </cell>
        </row>
        <row r="125">
          <cell r="C125">
            <v>1.5151515151515151</v>
          </cell>
          <cell r="D125">
            <v>0.66</v>
          </cell>
        </row>
        <row r="126">
          <cell r="C126">
            <v>1.5384615384615383</v>
          </cell>
          <cell r="D126">
            <v>0.65</v>
          </cell>
        </row>
        <row r="127">
          <cell r="C127">
            <v>1.5625</v>
          </cell>
          <cell r="D127">
            <v>0.64</v>
          </cell>
        </row>
        <row r="128">
          <cell r="C128">
            <v>1.5873015873015872</v>
          </cell>
          <cell r="D128">
            <v>0.63</v>
          </cell>
        </row>
        <row r="129">
          <cell r="C129">
            <v>1.6129032258064517</v>
          </cell>
          <cell r="D129">
            <v>0.62</v>
          </cell>
        </row>
        <row r="130">
          <cell r="C130">
            <v>1.639344262295082</v>
          </cell>
          <cell r="D130">
            <v>0.61</v>
          </cell>
        </row>
        <row r="131">
          <cell r="C131">
            <v>1.6666666666666667</v>
          </cell>
          <cell r="D131">
            <v>0.6</v>
          </cell>
        </row>
        <row r="132">
          <cell r="C132">
            <v>1.6949152542372883</v>
          </cell>
          <cell r="D132">
            <v>0.59</v>
          </cell>
        </row>
        <row r="133">
          <cell r="C133">
            <v>1.7241379310344829</v>
          </cell>
          <cell r="D133">
            <v>0.57999999999999996</v>
          </cell>
        </row>
        <row r="134">
          <cell r="C134">
            <v>1.7543859649122808</v>
          </cell>
          <cell r="D134">
            <v>0.56999999999999995</v>
          </cell>
        </row>
        <row r="135">
          <cell r="C135">
            <v>1.7857142857142856</v>
          </cell>
          <cell r="D135">
            <v>0.56000000000000005</v>
          </cell>
        </row>
        <row r="136">
          <cell r="C136">
            <v>1.8181818181818181</v>
          </cell>
          <cell r="D136">
            <v>0.55000000000000004</v>
          </cell>
        </row>
        <row r="137">
          <cell r="C137">
            <v>1.8518518518518516</v>
          </cell>
          <cell r="D137">
            <v>0.54</v>
          </cell>
        </row>
        <row r="138">
          <cell r="C138">
            <v>1.8867924528301885</v>
          </cell>
          <cell r="D138">
            <v>0.53</v>
          </cell>
        </row>
        <row r="139">
          <cell r="C139">
            <v>1.9230769230769229</v>
          </cell>
          <cell r="D139">
            <v>0.52</v>
          </cell>
        </row>
        <row r="140">
          <cell r="C140">
            <v>1.9607843137254901</v>
          </cell>
          <cell r="D140">
            <v>0.51</v>
          </cell>
        </row>
        <row r="141">
          <cell r="C141">
            <v>2</v>
          </cell>
          <cell r="D141">
            <v>0.5</v>
          </cell>
        </row>
        <row r="142">
          <cell r="C142">
            <v>2.0408163265306123</v>
          </cell>
          <cell r="D142">
            <v>0.49</v>
          </cell>
        </row>
        <row r="143">
          <cell r="C143">
            <v>2.0833333333333335</v>
          </cell>
          <cell r="D143">
            <v>0.48</v>
          </cell>
        </row>
        <row r="144">
          <cell r="C144">
            <v>2.1276595744680851</v>
          </cell>
          <cell r="D144">
            <v>0.47</v>
          </cell>
        </row>
        <row r="145">
          <cell r="C145">
            <v>2.1739130434782608</v>
          </cell>
          <cell r="D145">
            <v>0.46</v>
          </cell>
        </row>
        <row r="146">
          <cell r="C146">
            <v>2.2222222222222223</v>
          </cell>
          <cell r="D146">
            <v>0.45</v>
          </cell>
        </row>
        <row r="147">
          <cell r="C147">
            <v>2.2727272727272729</v>
          </cell>
          <cell r="D147">
            <v>0.44</v>
          </cell>
        </row>
        <row r="148">
          <cell r="C148">
            <v>2.3255813953488427</v>
          </cell>
          <cell r="D148">
            <v>0.43</v>
          </cell>
        </row>
        <row r="149">
          <cell r="C149">
            <v>2.3809523809523867</v>
          </cell>
          <cell r="D149">
            <v>0.42</v>
          </cell>
        </row>
        <row r="150">
          <cell r="C150">
            <v>2.4390243902439086</v>
          </cell>
          <cell r="D150">
            <v>0.41</v>
          </cell>
        </row>
        <row r="151">
          <cell r="C151">
            <v>2.5000000000000062</v>
          </cell>
          <cell r="D151">
            <v>0.4</v>
          </cell>
        </row>
        <row r="152">
          <cell r="C152">
            <v>2.5641025641025705</v>
          </cell>
          <cell r="D152">
            <v>0.39</v>
          </cell>
        </row>
        <row r="153">
          <cell r="C153">
            <v>2.6315789473684279</v>
          </cell>
          <cell r="D153">
            <v>0.38</v>
          </cell>
        </row>
        <row r="154">
          <cell r="C154">
            <v>2.7027027027027102</v>
          </cell>
          <cell r="D154">
            <v>0.37</v>
          </cell>
        </row>
        <row r="155">
          <cell r="C155">
            <v>2.7777777777777857</v>
          </cell>
          <cell r="D155">
            <v>0.36</v>
          </cell>
        </row>
        <row r="156">
          <cell r="C156">
            <v>2.8571428571428701</v>
          </cell>
          <cell r="D156">
            <v>0.35</v>
          </cell>
        </row>
        <row r="157">
          <cell r="C157">
            <v>2.9411764705882439</v>
          </cell>
          <cell r="D157">
            <v>0.34</v>
          </cell>
        </row>
        <row r="158">
          <cell r="C158">
            <v>3.0303030303030392</v>
          </cell>
          <cell r="D158">
            <v>0.33</v>
          </cell>
        </row>
        <row r="159">
          <cell r="C159">
            <v>3.1250000000000098</v>
          </cell>
          <cell r="D159">
            <v>0.32</v>
          </cell>
        </row>
        <row r="160">
          <cell r="C160">
            <v>3.2258064516129137</v>
          </cell>
          <cell r="D160">
            <v>0.31</v>
          </cell>
        </row>
        <row r="161">
          <cell r="C161">
            <v>3.3333333333333446</v>
          </cell>
          <cell r="D161">
            <v>0.3</v>
          </cell>
        </row>
        <row r="162">
          <cell r="C162">
            <v>3.4482758620689777</v>
          </cell>
          <cell r="D162">
            <v>0.28999999999999998</v>
          </cell>
        </row>
        <row r="163">
          <cell r="C163">
            <v>3.5714285714285841</v>
          </cell>
          <cell r="D163">
            <v>0.28000000000000003</v>
          </cell>
        </row>
        <row r="164">
          <cell r="C164">
            <v>3.703703703703717</v>
          </cell>
          <cell r="D164">
            <v>0.27</v>
          </cell>
        </row>
        <row r="165">
          <cell r="C165">
            <v>3.8461538461538609</v>
          </cell>
          <cell r="D165">
            <v>0.26</v>
          </cell>
        </row>
        <row r="166">
          <cell r="C166">
            <v>4.000000000000016</v>
          </cell>
          <cell r="D166">
            <v>0.25</v>
          </cell>
        </row>
        <row r="167">
          <cell r="C167">
            <v>4.1666666666666838</v>
          </cell>
          <cell r="D167">
            <v>0.24</v>
          </cell>
        </row>
        <row r="168">
          <cell r="C168">
            <v>4.3478260869565402</v>
          </cell>
          <cell r="D168">
            <v>0.23</v>
          </cell>
        </row>
        <row r="169">
          <cell r="C169">
            <v>4.5454545454545663</v>
          </cell>
          <cell r="D169">
            <v>0.22</v>
          </cell>
        </row>
        <row r="170">
          <cell r="C170">
            <v>4.761904761904785</v>
          </cell>
          <cell r="D170">
            <v>0.21</v>
          </cell>
        </row>
        <row r="171">
          <cell r="C171">
            <v>5.0000000000000249</v>
          </cell>
          <cell r="D171">
            <v>0.2</v>
          </cell>
        </row>
        <row r="172">
          <cell r="C172">
            <v>5.26315789473687</v>
          </cell>
          <cell r="D172">
            <v>0.19</v>
          </cell>
        </row>
        <row r="173">
          <cell r="C173">
            <v>5.5555555555555864</v>
          </cell>
          <cell r="D173">
            <v>0.18</v>
          </cell>
        </row>
        <row r="174">
          <cell r="C174">
            <v>5.8823529411765048</v>
          </cell>
          <cell r="D174">
            <v>0.17</v>
          </cell>
        </row>
        <row r="175">
          <cell r="C175">
            <v>6.2500000000000391</v>
          </cell>
          <cell r="D175">
            <v>0.16</v>
          </cell>
        </row>
        <row r="176">
          <cell r="C176">
            <v>6.6666666666667114</v>
          </cell>
          <cell r="D176">
            <v>0.15</v>
          </cell>
        </row>
        <row r="177">
          <cell r="C177">
            <v>7.1428571428571948</v>
          </cell>
          <cell r="D177">
            <v>0.14000000000000001</v>
          </cell>
        </row>
        <row r="178">
          <cell r="C178">
            <v>7.6923076923077511</v>
          </cell>
          <cell r="D178">
            <v>0.13</v>
          </cell>
        </row>
        <row r="179">
          <cell r="C179">
            <v>8.3333333333334032</v>
          </cell>
          <cell r="D179">
            <v>0.12</v>
          </cell>
        </row>
        <row r="180">
          <cell r="C180">
            <v>9.0909090909091734</v>
          </cell>
          <cell r="D180">
            <v>0.11</v>
          </cell>
        </row>
        <row r="181">
          <cell r="C181">
            <v>10.000000000000099</v>
          </cell>
          <cell r="D181">
            <v>0.1</v>
          </cell>
        </row>
        <row r="182">
          <cell r="C182">
            <v>11.111111111111235</v>
          </cell>
          <cell r="D182">
            <v>0.09</v>
          </cell>
        </row>
        <row r="183">
          <cell r="C183">
            <v>12.500000000000156</v>
          </cell>
          <cell r="D183">
            <v>0.08</v>
          </cell>
        </row>
        <row r="184">
          <cell r="C184">
            <v>14.285714285714491</v>
          </cell>
          <cell r="D184">
            <v>7.0000000000000007E-2</v>
          </cell>
        </row>
        <row r="185">
          <cell r="C185">
            <v>16.666666666666917</v>
          </cell>
          <cell r="D185">
            <v>0.06</v>
          </cell>
        </row>
        <row r="186">
          <cell r="C186">
            <v>20.000000000000401</v>
          </cell>
          <cell r="D186">
            <v>0.05</v>
          </cell>
        </row>
        <row r="187">
          <cell r="C187">
            <v>25.000000000000625</v>
          </cell>
          <cell r="D187">
            <v>0.04</v>
          </cell>
        </row>
        <row r="188">
          <cell r="C188">
            <v>33.333333333334444</v>
          </cell>
          <cell r="D188">
            <v>0.03</v>
          </cell>
        </row>
        <row r="189">
          <cell r="C189">
            <v>50.000000000002494</v>
          </cell>
          <cell r="D189">
            <v>0.02</v>
          </cell>
        </row>
        <row r="190">
          <cell r="C190">
            <v>100.0000000000099</v>
          </cell>
          <cell r="D190">
            <v>0.01</v>
          </cell>
        </row>
      </sheetData>
      <sheetData sheetId="2" refreshError="1">
        <row r="2">
          <cell r="C2" t="str">
            <v>&lt;insert before tender publication&gt;</v>
          </cell>
        </row>
        <row r="4">
          <cell r="C4" t="str">
            <v>&lt;Evaluator to complete&gt;</v>
          </cell>
        </row>
        <row r="5">
          <cell r="C5" t="str">
            <v>&lt;Evaluator to complete&gt;</v>
          </cell>
        </row>
        <row r="6">
          <cell r="C6" t="str">
            <v>&lt;Evaluator to complete&gt;</v>
          </cell>
        </row>
        <row r="27">
          <cell r="D27">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508E-0AB4-4F49-8827-785C1F8D63BB}">
  <sheetPr>
    <pageSetUpPr fitToPage="1"/>
  </sheetPr>
  <dimension ref="A2:M11"/>
  <sheetViews>
    <sheetView tabSelected="1" zoomScaleNormal="100" workbookViewId="0">
      <selection activeCell="C22" sqref="C22"/>
    </sheetView>
  </sheetViews>
  <sheetFormatPr defaultColWidth="9.1796875" defaultRowHeight="10.5" x14ac:dyDescent="0.25"/>
  <cols>
    <col min="1" max="1" width="3.1796875" style="1" bestFit="1" customWidth="1"/>
    <col min="2" max="2" width="37.1796875" style="2" customWidth="1"/>
    <col min="3" max="3" width="37.54296875" style="2" customWidth="1"/>
    <col min="4" max="5" width="23.1796875" style="2" customWidth="1"/>
    <col min="6" max="6" width="25.1796875" style="2" customWidth="1"/>
    <col min="7" max="7" width="11.1796875" style="2" customWidth="1"/>
    <col min="8" max="8" width="7.54296875" style="2" customWidth="1"/>
    <col min="9" max="9" width="7.1796875" style="10" customWidth="1"/>
    <col min="10" max="10" width="26.453125" style="3" customWidth="1"/>
    <col min="11" max="11" width="5.453125" style="4" customWidth="1"/>
    <col min="12" max="12" width="5.453125" style="5" customWidth="1"/>
    <col min="13" max="13" width="40.453125" style="6" customWidth="1"/>
    <col min="14" max="14" width="8.54296875" style="5" customWidth="1"/>
    <col min="15" max="16384" width="9.1796875" style="5"/>
  </cols>
  <sheetData>
    <row r="2" spans="1:13" ht="36" customHeight="1" x14ac:dyDescent="0.25">
      <c r="B2" s="82" t="s">
        <v>56</v>
      </c>
      <c r="C2" s="82"/>
      <c r="D2" s="82"/>
      <c r="E2" s="82"/>
      <c r="F2" s="82"/>
      <c r="G2" s="82"/>
      <c r="H2" s="82"/>
      <c r="I2" s="82"/>
      <c r="J2" s="82"/>
    </row>
    <row r="3" spans="1:13" ht="22.4" customHeight="1" x14ac:dyDescent="0.25">
      <c r="A3" s="80" t="s">
        <v>55</v>
      </c>
      <c r="B3" s="80"/>
      <c r="C3" s="80"/>
      <c r="D3" s="80"/>
      <c r="E3" s="80"/>
      <c r="F3" s="80"/>
      <c r="G3" s="80"/>
      <c r="H3" s="80"/>
      <c r="I3" s="80"/>
      <c r="J3" s="80"/>
    </row>
    <row r="4" spans="1:13" ht="69" customHeight="1" x14ac:dyDescent="0.25">
      <c r="B4" s="83" t="s">
        <v>58</v>
      </c>
      <c r="C4" s="82"/>
      <c r="D4" s="82"/>
      <c r="E4" s="82"/>
      <c r="F4" s="82"/>
      <c r="G4" s="82"/>
      <c r="H4" s="82"/>
      <c r="I4" s="82"/>
      <c r="J4" s="82"/>
    </row>
    <row r="5" spans="1:13" ht="6" customHeight="1" x14ac:dyDescent="0.25">
      <c r="B5" s="67"/>
      <c r="C5" s="66"/>
      <c r="D5" s="66"/>
      <c r="E5" s="66"/>
      <c r="F5" s="66"/>
      <c r="G5" s="66"/>
      <c r="H5" s="66"/>
      <c r="I5" s="66"/>
      <c r="J5" s="66"/>
    </row>
    <row r="6" spans="1:13" ht="25.4" customHeight="1" x14ac:dyDescent="0.25">
      <c r="A6" s="80" t="s">
        <v>57</v>
      </c>
      <c r="B6" s="80"/>
      <c r="C6" s="80"/>
      <c r="D6" s="80"/>
      <c r="E6" s="80"/>
      <c r="F6" s="80"/>
      <c r="G6" s="80"/>
      <c r="H6" s="80"/>
      <c r="I6" s="80"/>
      <c r="J6" s="80"/>
    </row>
    <row r="7" spans="1:13" ht="117" customHeight="1" x14ac:dyDescent="0.25">
      <c r="B7" s="83" t="s">
        <v>59</v>
      </c>
      <c r="C7" s="82"/>
      <c r="D7" s="82"/>
      <c r="E7" s="82"/>
      <c r="F7" s="82"/>
      <c r="G7" s="82"/>
      <c r="H7" s="82"/>
      <c r="I7" s="82"/>
      <c r="J7" s="82"/>
    </row>
    <row r="8" spans="1:13" ht="11.5" customHeight="1" x14ac:dyDescent="0.25">
      <c r="B8" s="66"/>
      <c r="C8" s="66"/>
      <c r="D8" s="66"/>
      <c r="E8" s="66"/>
      <c r="F8" s="66"/>
      <c r="G8" s="66"/>
      <c r="H8" s="66"/>
      <c r="I8" s="66"/>
      <c r="J8" s="66"/>
    </row>
    <row r="10" spans="1:13" ht="20.5" customHeight="1" x14ac:dyDescent="0.25">
      <c r="A10" s="80" t="s">
        <v>54</v>
      </c>
      <c r="B10" s="80"/>
      <c r="C10" s="80"/>
      <c r="D10" s="80"/>
      <c r="E10" s="80"/>
      <c r="F10" s="80"/>
      <c r="G10" s="80"/>
      <c r="H10" s="80"/>
      <c r="I10" s="80"/>
      <c r="J10" s="80"/>
    </row>
    <row r="11" spans="1:13" ht="48" customHeight="1" x14ac:dyDescent="0.35">
      <c r="B11" s="81" t="s">
        <v>60</v>
      </c>
      <c r="C11" s="81"/>
      <c r="D11" s="81"/>
      <c r="E11" s="81"/>
      <c r="F11" s="81"/>
      <c r="G11" s="81"/>
      <c r="H11" s="81"/>
      <c r="I11" s="81"/>
      <c r="J11" s="81"/>
      <c r="K11" s="15"/>
      <c r="L11" s="15"/>
      <c r="M11" s="15"/>
    </row>
  </sheetData>
  <mergeCells count="7">
    <mergeCell ref="A10:J10"/>
    <mergeCell ref="B11:J11"/>
    <mergeCell ref="B2:J2"/>
    <mergeCell ref="A3:J3"/>
    <mergeCell ref="B4:J4"/>
    <mergeCell ref="A6:J6"/>
    <mergeCell ref="B7:J7"/>
  </mergeCells>
  <pageMargins left="0.25" right="0.25" top="0.75" bottom="0.75" header="0.3" footer="0.3"/>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E7F79-053C-4FD3-8D2A-B3DA0023A71D}">
  <dimension ref="A1:R181"/>
  <sheetViews>
    <sheetView zoomScale="80" zoomScaleNormal="150" workbookViewId="0">
      <selection activeCell="L18" sqref="L18"/>
    </sheetView>
  </sheetViews>
  <sheetFormatPr defaultColWidth="9.1796875" defaultRowHeight="14" x14ac:dyDescent="0.35"/>
  <cols>
    <col min="1" max="1" width="1.54296875" style="42" customWidth="1"/>
    <col min="2" max="2" width="3.54296875" style="42" customWidth="1"/>
    <col min="3" max="3" width="23.54296875" style="43" customWidth="1"/>
    <col min="4" max="4" width="37.54296875" style="43" customWidth="1"/>
    <col min="5" max="5" width="11.453125" style="42" customWidth="1"/>
    <col min="6" max="16384" width="9.1796875" style="42"/>
  </cols>
  <sheetData>
    <row r="1" spans="1:18" x14ac:dyDescent="0.35">
      <c r="A1" s="54"/>
    </row>
    <row r="2" spans="1:18" ht="21" customHeight="1" x14ac:dyDescent="0.35">
      <c r="A2" s="54"/>
      <c r="B2" s="84" t="s">
        <v>51</v>
      </c>
      <c r="C2" s="84"/>
      <c r="D2" s="84"/>
      <c r="E2" s="84"/>
      <c r="F2" s="84"/>
      <c r="G2" s="84"/>
      <c r="H2" s="84"/>
      <c r="I2" s="84"/>
      <c r="J2" s="84"/>
      <c r="K2" s="84"/>
    </row>
    <row r="3" spans="1:18" ht="14.5" x14ac:dyDescent="0.35">
      <c r="A3" s="54"/>
      <c r="B3" s="43"/>
      <c r="C3" s="85"/>
      <c r="D3" s="86"/>
    </row>
    <row r="4" spans="1:18" ht="7.4" customHeight="1" x14ac:dyDescent="0.35">
      <c r="A4" s="54"/>
      <c r="B4" s="85"/>
      <c r="C4" s="85"/>
    </row>
    <row r="5" spans="1:18" s="56" customFormat="1" ht="24" customHeight="1" x14ac:dyDescent="0.35">
      <c r="A5" s="57"/>
      <c r="B5" s="87" t="s">
        <v>50</v>
      </c>
      <c r="C5" s="88"/>
      <c r="D5" s="88"/>
      <c r="E5" s="88"/>
      <c r="F5" s="88"/>
      <c r="G5" s="88"/>
      <c r="H5" s="88"/>
      <c r="I5" s="88"/>
      <c r="J5" s="88"/>
      <c r="K5" s="88"/>
    </row>
    <row r="6" spans="1:18" ht="8.25" customHeight="1" x14ac:dyDescent="0.35">
      <c r="A6" s="54"/>
      <c r="B6" s="59"/>
      <c r="E6" s="47"/>
    </row>
    <row r="7" spans="1:18" ht="7.5" customHeight="1" x14ac:dyDescent="0.35">
      <c r="A7" s="54"/>
      <c r="B7" s="85"/>
      <c r="C7" s="85"/>
    </row>
    <row r="8" spans="1:18" ht="202.4" customHeight="1" x14ac:dyDescent="0.35">
      <c r="A8" s="54"/>
      <c r="B8" s="58" t="s">
        <v>47</v>
      </c>
      <c r="C8" s="85" t="s">
        <v>49</v>
      </c>
      <c r="D8" s="85"/>
      <c r="E8" s="85"/>
      <c r="F8" s="85"/>
      <c r="G8" s="85"/>
      <c r="H8" s="85"/>
      <c r="I8" s="85"/>
      <c r="J8" s="85"/>
      <c r="K8" s="85"/>
    </row>
    <row r="9" spans="1:18" ht="47.15" customHeight="1" x14ac:dyDescent="0.35">
      <c r="A9" s="54"/>
      <c r="B9" s="85"/>
      <c r="C9" s="85"/>
    </row>
    <row r="10" spans="1:18" ht="18.75" customHeight="1" x14ac:dyDescent="0.35">
      <c r="A10" s="54"/>
      <c r="B10" s="85"/>
      <c r="C10" s="85"/>
    </row>
    <row r="11" spans="1:18" s="51" customFormat="1" x14ac:dyDescent="0.35">
      <c r="A11" s="54"/>
      <c r="B11" s="43"/>
      <c r="C11" s="43"/>
      <c r="D11" s="43"/>
      <c r="E11" s="42"/>
      <c r="F11" s="42"/>
      <c r="G11" s="42"/>
      <c r="H11" s="42"/>
      <c r="I11" s="42"/>
      <c r="J11" s="42"/>
      <c r="K11" s="42"/>
      <c r="L11" s="42"/>
      <c r="M11" s="42"/>
      <c r="N11" s="42"/>
      <c r="O11" s="42"/>
      <c r="P11" s="42"/>
      <c r="Q11" s="42"/>
      <c r="R11" s="42"/>
    </row>
    <row r="12" spans="1:18" s="55" customFormat="1" ht="24" customHeight="1" x14ac:dyDescent="0.35">
      <c r="A12" s="57"/>
      <c r="B12" s="87" t="s">
        <v>48</v>
      </c>
      <c r="C12" s="88"/>
      <c r="D12" s="88"/>
      <c r="E12" s="88"/>
      <c r="F12" s="88"/>
      <c r="G12" s="88"/>
      <c r="H12" s="88"/>
      <c r="I12" s="88"/>
      <c r="J12" s="88"/>
      <c r="K12" s="88"/>
      <c r="L12" s="56"/>
      <c r="M12" s="56"/>
      <c r="N12" s="56"/>
      <c r="O12" s="56"/>
      <c r="P12" s="56"/>
      <c r="Q12" s="56"/>
      <c r="R12" s="56"/>
    </row>
    <row r="13" spans="1:18" s="51" customFormat="1" ht="8.25" customHeight="1" x14ac:dyDescent="0.35">
      <c r="A13" s="54"/>
      <c r="B13" s="42"/>
      <c r="C13" s="50"/>
      <c r="D13" s="50"/>
      <c r="E13" s="42"/>
      <c r="F13" s="42"/>
      <c r="G13" s="42"/>
      <c r="H13" s="42"/>
      <c r="I13" s="42"/>
      <c r="J13" s="42"/>
      <c r="K13" s="42"/>
      <c r="L13" s="42"/>
      <c r="M13" s="42"/>
      <c r="N13" s="42"/>
      <c r="O13" s="42"/>
      <c r="P13" s="42"/>
      <c r="Q13" s="42"/>
      <c r="R13" s="42"/>
    </row>
    <row r="14" spans="1:18" s="51" customFormat="1" ht="28.4" customHeight="1" x14ac:dyDescent="0.35">
      <c r="A14" s="54"/>
      <c r="B14" s="53" t="s">
        <v>47</v>
      </c>
      <c r="C14" s="52" t="s">
        <v>46</v>
      </c>
      <c r="D14" s="89" t="s">
        <v>45</v>
      </c>
      <c r="E14" s="89"/>
      <c r="F14" s="89"/>
      <c r="G14" s="89"/>
      <c r="H14" s="89"/>
      <c r="I14" s="89"/>
      <c r="J14" s="89"/>
      <c r="K14" s="89"/>
      <c r="L14" s="42"/>
      <c r="M14" s="42"/>
      <c r="N14" s="42"/>
      <c r="O14" s="42"/>
      <c r="P14" s="42"/>
      <c r="Q14" s="42"/>
      <c r="R14" s="42"/>
    </row>
    <row r="15" spans="1:18" ht="51" customHeight="1" x14ac:dyDescent="0.35">
      <c r="C15" t="s">
        <v>174</v>
      </c>
      <c r="D15" s="91" t="s">
        <v>175</v>
      </c>
      <c r="E15" s="91"/>
      <c r="F15" s="91"/>
      <c r="G15" s="91"/>
      <c r="H15" s="91"/>
      <c r="I15" s="91"/>
      <c r="J15" s="91"/>
      <c r="K15" s="91"/>
    </row>
    <row r="16" spans="1:18" ht="43.5" customHeight="1" x14ac:dyDescent="0.35">
      <c r="C16" s="78" t="s">
        <v>156</v>
      </c>
      <c r="D16" s="91" t="s">
        <v>164</v>
      </c>
      <c r="E16" s="91"/>
      <c r="F16" s="91"/>
      <c r="G16" s="91"/>
      <c r="H16" s="91"/>
      <c r="I16" s="91"/>
      <c r="J16" s="91"/>
      <c r="K16" s="91"/>
    </row>
    <row r="17" spans="3:11" ht="45.75" customHeight="1" x14ac:dyDescent="0.35">
      <c r="C17" s="78" t="s">
        <v>157</v>
      </c>
      <c r="D17" s="91" t="s">
        <v>166</v>
      </c>
      <c r="E17" s="91"/>
      <c r="F17" s="91"/>
      <c r="G17" s="91"/>
      <c r="H17" s="91"/>
      <c r="I17" s="91"/>
      <c r="J17" s="91"/>
      <c r="K17" s="91"/>
    </row>
    <row r="18" spans="3:11" ht="36" customHeight="1" x14ac:dyDescent="0.35">
      <c r="C18" s="78" t="s">
        <v>159</v>
      </c>
      <c r="D18" s="91" t="s">
        <v>167</v>
      </c>
      <c r="E18" s="91"/>
      <c r="F18" s="91"/>
      <c r="G18" s="91"/>
      <c r="H18" s="91"/>
      <c r="I18" s="91"/>
      <c r="J18" s="91"/>
      <c r="K18" s="91"/>
    </row>
    <row r="19" spans="3:11" ht="51" customHeight="1" x14ac:dyDescent="0.35">
      <c r="C19" s="78" t="s">
        <v>160</v>
      </c>
      <c r="D19" s="91" t="s">
        <v>168</v>
      </c>
      <c r="E19" s="91"/>
      <c r="F19" s="91"/>
      <c r="G19" s="91"/>
      <c r="H19" s="91"/>
      <c r="I19" s="91"/>
      <c r="J19" s="91"/>
      <c r="K19" s="91"/>
    </row>
    <row r="20" spans="3:11" ht="43.5" customHeight="1" x14ac:dyDescent="0.35">
      <c r="C20" s="79" t="s">
        <v>161</v>
      </c>
      <c r="D20" s="91" t="s">
        <v>169</v>
      </c>
      <c r="E20" s="91"/>
      <c r="F20" s="91"/>
      <c r="G20" s="91"/>
      <c r="H20" s="91"/>
      <c r="I20" s="91"/>
      <c r="J20" s="91"/>
      <c r="K20" s="91"/>
    </row>
    <row r="21" spans="3:11" ht="49.5" customHeight="1" x14ac:dyDescent="0.35">
      <c r="C21" s="78" t="s">
        <v>162</v>
      </c>
      <c r="D21" s="91" t="s">
        <v>170</v>
      </c>
      <c r="E21" s="91"/>
      <c r="F21" s="91"/>
      <c r="G21" s="91"/>
      <c r="H21" s="91"/>
      <c r="I21" s="91"/>
      <c r="J21" s="91"/>
      <c r="K21" s="91"/>
    </row>
    <row r="22" spans="3:11" ht="38.25" customHeight="1" x14ac:dyDescent="0.35">
      <c r="C22" s="78" t="s">
        <v>163</v>
      </c>
      <c r="D22" s="91" t="s">
        <v>171</v>
      </c>
      <c r="E22" s="91"/>
      <c r="F22" s="91"/>
      <c r="G22" s="91"/>
      <c r="H22" s="91"/>
      <c r="I22" s="91"/>
      <c r="J22" s="91"/>
      <c r="K22" s="91"/>
    </row>
    <row r="61" spans="3:4" s="43" customFormat="1" x14ac:dyDescent="0.35">
      <c r="C61" s="48" t="s">
        <v>44</v>
      </c>
      <c r="D61" s="46"/>
    </row>
    <row r="62" spans="3:4" s="43" customFormat="1" x14ac:dyDescent="0.35">
      <c r="C62" s="46" t="s">
        <v>43</v>
      </c>
      <c r="D62" s="46"/>
    </row>
    <row r="63" spans="3:4" s="43" customFormat="1" x14ac:dyDescent="0.35">
      <c r="C63" s="46" t="s">
        <v>42</v>
      </c>
      <c r="D63" s="46"/>
    </row>
    <row r="64" spans="3:4" x14ac:dyDescent="0.35">
      <c r="C64" s="46" t="s">
        <v>41</v>
      </c>
      <c r="D64" s="46"/>
    </row>
    <row r="65" spans="2:8" x14ac:dyDescent="0.35">
      <c r="C65" s="46"/>
      <c r="D65" s="46"/>
    </row>
    <row r="66" spans="2:8" ht="28" x14ac:dyDescent="0.35">
      <c r="C66" s="46" t="s">
        <v>40</v>
      </c>
      <c r="D66" s="46"/>
    </row>
    <row r="67" spans="2:8" x14ac:dyDescent="0.35">
      <c r="B67" s="90"/>
      <c r="C67" s="46" t="str">
        <f>IF(AND('[2]Scoring Summary'!F10="Pass",'[2]Scoring Summary'!F11="Pass"),"Pass","")</f>
        <v/>
      </c>
      <c r="D67" s="46"/>
    </row>
    <row r="68" spans="2:8" x14ac:dyDescent="0.35">
      <c r="B68" s="90"/>
      <c r="C68" s="46" t="str">
        <f>IF(OR('[2]Scoring Summary'!F10="Fail",'[2]Scoring Summary'!F11="Fail"),"Fail","")</f>
        <v/>
      </c>
      <c r="D68" s="46"/>
    </row>
    <row r="69" spans="2:8" x14ac:dyDescent="0.35">
      <c r="C69" s="46"/>
      <c r="D69" s="46"/>
    </row>
    <row r="70" spans="2:8" x14ac:dyDescent="0.35">
      <c r="C70" s="48" t="s">
        <v>39</v>
      </c>
      <c r="D70" s="48"/>
    </row>
    <row r="71" spans="2:8" x14ac:dyDescent="0.35">
      <c r="C71" s="46">
        <v>0</v>
      </c>
      <c r="D71" s="46" t="s">
        <v>38</v>
      </c>
    </row>
    <row r="72" spans="2:8" x14ac:dyDescent="0.35">
      <c r="C72" s="46">
        <v>1</v>
      </c>
      <c r="D72" s="46" t="s">
        <v>37</v>
      </c>
    </row>
    <row r="73" spans="2:8" x14ac:dyDescent="0.35">
      <c r="C73" s="46">
        <v>2</v>
      </c>
      <c r="D73" s="46" t="s">
        <v>36</v>
      </c>
    </row>
    <row r="74" spans="2:8" x14ac:dyDescent="0.35">
      <c r="C74" s="46">
        <v>3</v>
      </c>
      <c r="D74" s="46" t="s">
        <v>25</v>
      </c>
    </row>
    <row r="75" spans="2:8" x14ac:dyDescent="0.35">
      <c r="C75" s="46">
        <v>4</v>
      </c>
      <c r="D75" s="46" t="s">
        <v>27</v>
      </c>
    </row>
    <row r="76" spans="2:8" x14ac:dyDescent="0.35">
      <c r="C76" s="46">
        <v>5</v>
      </c>
      <c r="D76" s="46" t="s">
        <v>28</v>
      </c>
    </row>
    <row r="77" spans="2:8" x14ac:dyDescent="0.35">
      <c r="C77" s="46">
        <v>6</v>
      </c>
      <c r="D77" s="46" t="s">
        <v>26</v>
      </c>
    </row>
    <row r="78" spans="2:8" x14ac:dyDescent="0.35">
      <c r="C78" s="46"/>
      <c r="D78" s="46"/>
    </row>
    <row r="79" spans="2:8" x14ac:dyDescent="0.35">
      <c r="C79" s="46"/>
      <c r="D79" s="46"/>
      <c r="H79" s="49"/>
    </row>
    <row r="80" spans="2:8" ht="28" x14ac:dyDescent="0.35">
      <c r="C80" s="48" t="s">
        <v>35</v>
      </c>
      <c r="D80" s="46"/>
    </row>
    <row r="81" spans="3:5" x14ac:dyDescent="0.35">
      <c r="C81" s="46" t="s">
        <v>34</v>
      </c>
      <c r="D81" s="48" t="s">
        <v>33</v>
      </c>
      <c r="E81" s="47"/>
    </row>
    <row r="82" spans="3:5" x14ac:dyDescent="0.35">
      <c r="C82" s="46">
        <v>1</v>
      </c>
      <c r="D82" s="45">
        <v>1</v>
      </c>
      <c r="E82" s="44"/>
    </row>
    <row r="83" spans="3:5" x14ac:dyDescent="0.35">
      <c r="C83" s="46">
        <v>1.0101010101010102</v>
      </c>
      <c r="D83" s="45">
        <v>0.99</v>
      </c>
      <c r="E83" s="44"/>
    </row>
    <row r="84" spans="3:5" x14ac:dyDescent="0.35">
      <c r="C84" s="46">
        <v>1.0204081632653061</v>
      </c>
      <c r="D84" s="45">
        <v>0.98</v>
      </c>
      <c r="E84" s="44"/>
    </row>
    <row r="85" spans="3:5" x14ac:dyDescent="0.35">
      <c r="C85" s="46">
        <v>1.0309278350515465</v>
      </c>
      <c r="D85" s="45">
        <v>0.97</v>
      </c>
      <c r="E85" s="44"/>
    </row>
    <row r="86" spans="3:5" x14ac:dyDescent="0.35">
      <c r="C86" s="46">
        <v>1.0416666666666667</v>
      </c>
      <c r="D86" s="45">
        <v>0.96</v>
      </c>
      <c r="E86" s="44"/>
    </row>
    <row r="87" spans="3:5" x14ac:dyDescent="0.35">
      <c r="C87" s="46">
        <v>1.0526315789473684</v>
      </c>
      <c r="D87" s="45">
        <v>0.95</v>
      </c>
      <c r="E87" s="44"/>
    </row>
    <row r="88" spans="3:5" x14ac:dyDescent="0.35">
      <c r="C88" s="46">
        <v>1.0638297872340425</v>
      </c>
      <c r="D88" s="45">
        <v>0.94</v>
      </c>
      <c r="E88" s="44"/>
    </row>
    <row r="89" spans="3:5" x14ac:dyDescent="0.35">
      <c r="C89" s="46">
        <v>1.075268817204301</v>
      </c>
      <c r="D89" s="45">
        <v>0.93</v>
      </c>
      <c r="E89" s="44"/>
    </row>
    <row r="90" spans="3:5" x14ac:dyDescent="0.35">
      <c r="C90" s="46">
        <v>1.0869565217391304</v>
      </c>
      <c r="D90" s="45">
        <v>0.92</v>
      </c>
      <c r="E90" s="44"/>
    </row>
    <row r="91" spans="3:5" x14ac:dyDescent="0.35">
      <c r="C91" s="46">
        <v>1.0989010989010988</v>
      </c>
      <c r="D91" s="45">
        <v>0.91</v>
      </c>
      <c r="E91" s="44"/>
    </row>
    <row r="92" spans="3:5" x14ac:dyDescent="0.35">
      <c r="C92" s="46">
        <v>1.1111111111111112</v>
      </c>
      <c r="D92" s="45">
        <v>0.9</v>
      </c>
      <c r="E92" s="44"/>
    </row>
    <row r="93" spans="3:5" x14ac:dyDescent="0.35">
      <c r="C93" s="46">
        <v>1.1235955056179776</v>
      </c>
      <c r="D93" s="45">
        <v>0.89</v>
      </c>
      <c r="E93" s="44"/>
    </row>
    <row r="94" spans="3:5" x14ac:dyDescent="0.35">
      <c r="C94" s="46">
        <v>1.1363636363636365</v>
      </c>
      <c r="D94" s="45">
        <v>0.88</v>
      </c>
      <c r="E94" s="44"/>
    </row>
    <row r="95" spans="3:5" x14ac:dyDescent="0.35">
      <c r="C95" s="46">
        <v>1.1494252873563218</v>
      </c>
      <c r="D95" s="45">
        <v>0.87</v>
      </c>
      <c r="E95" s="44"/>
    </row>
    <row r="96" spans="3:5" x14ac:dyDescent="0.35">
      <c r="C96" s="46">
        <v>1.1627906976744187</v>
      </c>
      <c r="D96" s="45">
        <v>0.86</v>
      </c>
      <c r="E96" s="44"/>
    </row>
    <row r="97" spans="3:5" x14ac:dyDescent="0.35">
      <c r="C97" s="46">
        <v>1.1764705882352942</v>
      </c>
      <c r="D97" s="45">
        <v>0.85</v>
      </c>
      <c r="E97" s="44"/>
    </row>
    <row r="98" spans="3:5" x14ac:dyDescent="0.35">
      <c r="C98" s="46">
        <v>1.1904761904761905</v>
      </c>
      <c r="D98" s="45">
        <v>0.84</v>
      </c>
      <c r="E98" s="44"/>
    </row>
    <row r="99" spans="3:5" x14ac:dyDescent="0.35">
      <c r="C99" s="46">
        <v>1.2048192771084338</v>
      </c>
      <c r="D99" s="45">
        <v>0.83</v>
      </c>
      <c r="E99" s="44"/>
    </row>
    <row r="100" spans="3:5" x14ac:dyDescent="0.35">
      <c r="C100" s="46">
        <v>1.2195121951219512</v>
      </c>
      <c r="D100" s="45">
        <v>0.82</v>
      </c>
      <c r="E100" s="44"/>
    </row>
    <row r="101" spans="3:5" x14ac:dyDescent="0.35">
      <c r="C101" s="46">
        <v>1.2345679012345678</v>
      </c>
      <c r="D101" s="45">
        <v>0.81</v>
      </c>
      <c r="E101" s="44"/>
    </row>
    <row r="102" spans="3:5" x14ac:dyDescent="0.35">
      <c r="C102" s="46">
        <v>1.25</v>
      </c>
      <c r="D102" s="45">
        <v>0.8</v>
      </c>
      <c r="E102" s="44"/>
    </row>
    <row r="103" spans="3:5" x14ac:dyDescent="0.35">
      <c r="C103" s="46">
        <v>1.2658227848101264</v>
      </c>
      <c r="D103" s="45">
        <v>0.79</v>
      </c>
      <c r="E103" s="44"/>
    </row>
    <row r="104" spans="3:5" x14ac:dyDescent="0.35">
      <c r="C104" s="46">
        <v>1.2820512820512819</v>
      </c>
      <c r="D104" s="45">
        <v>0.78</v>
      </c>
      <c r="E104" s="44"/>
    </row>
    <row r="105" spans="3:5" x14ac:dyDescent="0.35">
      <c r="C105" s="46">
        <v>1.2987012987012987</v>
      </c>
      <c r="D105" s="45">
        <v>0.77</v>
      </c>
      <c r="E105" s="44"/>
    </row>
    <row r="106" spans="3:5" x14ac:dyDescent="0.35">
      <c r="C106" s="46">
        <v>1.3157894736842106</v>
      </c>
      <c r="D106" s="45">
        <v>0.76</v>
      </c>
      <c r="E106" s="44"/>
    </row>
    <row r="107" spans="3:5" x14ac:dyDescent="0.35">
      <c r="C107" s="46">
        <v>1.3333333333333333</v>
      </c>
      <c r="D107" s="45">
        <v>0.75</v>
      </c>
      <c r="E107" s="44"/>
    </row>
    <row r="108" spans="3:5" x14ac:dyDescent="0.35">
      <c r="C108" s="46">
        <v>1.3513513513513513</v>
      </c>
      <c r="D108" s="45">
        <v>0.74</v>
      </c>
      <c r="E108" s="44"/>
    </row>
    <row r="109" spans="3:5" x14ac:dyDescent="0.35">
      <c r="C109" s="46">
        <v>1.3698630136986301</v>
      </c>
      <c r="D109" s="45">
        <v>0.73</v>
      </c>
      <c r="E109" s="44"/>
    </row>
    <row r="110" spans="3:5" x14ac:dyDescent="0.35">
      <c r="C110" s="46">
        <v>1.3888888888888888</v>
      </c>
      <c r="D110" s="45">
        <v>0.72</v>
      </c>
      <c r="E110" s="44"/>
    </row>
    <row r="111" spans="3:5" x14ac:dyDescent="0.35">
      <c r="C111" s="46">
        <v>1.4084507042253522</v>
      </c>
      <c r="D111" s="45">
        <v>0.71</v>
      </c>
      <c r="E111" s="44"/>
    </row>
    <row r="112" spans="3:5" x14ac:dyDescent="0.35">
      <c r="C112" s="46">
        <v>1.4285714285714286</v>
      </c>
      <c r="D112" s="45">
        <v>0.7</v>
      </c>
      <c r="E112" s="44"/>
    </row>
    <row r="113" spans="3:5" x14ac:dyDescent="0.35">
      <c r="C113" s="46">
        <v>1.4492753623188408</v>
      </c>
      <c r="D113" s="45">
        <v>0.69</v>
      </c>
      <c r="E113" s="44"/>
    </row>
    <row r="114" spans="3:5" x14ac:dyDescent="0.35">
      <c r="C114" s="46">
        <v>1.4705882352941175</v>
      </c>
      <c r="D114" s="45">
        <v>0.68</v>
      </c>
      <c r="E114" s="44"/>
    </row>
    <row r="115" spans="3:5" x14ac:dyDescent="0.35">
      <c r="C115" s="46">
        <v>1.4925373134328357</v>
      </c>
      <c r="D115" s="45">
        <v>0.67</v>
      </c>
      <c r="E115" s="44"/>
    </row>
    <row r="116" spans="3:5" x14ac:dyDescent="0.35">
      <c r="C116" s="46">
        <v>1.5151515151515151</v>
      </c>
      <c r="D116" s="45">
        <v>0.66</v>
      </c>
      <c r="E116" s="44"/>
    </row>
    <row r="117" spans="3:5" x14ac:dyDescent="0.35">
      <c r="C117" s="46">
        <v>1.5384615384615383</v>
      </c>
      <c r="D117" s="45">
        <v>0.65</v>
      </c>
      <c r="E117" s="44"/>
    </row>
    <row r="118" spans="3:5" x14ac:dyDescent="0.35">
      <c r="C118" s="46">
        <v>1.5625</v>
      </c>
      <c r="D118" s="45">
        <v>0.64</v>
      </c>
      <c r="E118" s="44"/>
    </row>
    <row r="119" spans="3:5" x14ac:dyDescent="0.35">
      <c r="C119" s="46">
        <v>1.5873015873015872</v>
      </c>
      <c r="D119" s="45">
        <v>0.63</v>
      </c>
      <c r="E119" s="44"/>
    </row>
    <row r="120" spans="3:5" x14ac:dyDescent="0.35">
      <c r="C120" s="46">
        <v>1.6129032258064517</v>
      </c>
      <c r="D120" s="45">
        <v>0.62</v>
      </c>
      <c r="E120" s="44"/>
    </row>
    <row r="121" spans="3:5" x14ac:dyDescent="0.35">
      <c r="C121" s="46">
        <v>1.639344262295082</v>
      </c>
      <c r="D121" s="45">
        <v>0.61</v>
      </c>
      <c r="E121" s="44"/>
    </row>
    <row r="122" spans="3:5" x14ac:dyDescent="0.35">
      <c r="C122" s="46">
        <v>1.6666666666666667</v>
      </c>
      <c r="D122" s="45">
        <v>0.6</v>
      </c>
      <c r="E122" s="44"/>
    </row>
    <row r="123" spans="3:5" x14ac:dyDescent="0.35">
      <c r="C123" s="46">
        <v>1.6949152542372883</v>
      </c>
      <c r="D123" s="45">
        <v>0.59</v>
      </c>
      <c r="E123" s="44"/>
    </row>
    <row r="124" spans="3:5" x14ac:dyDescent="0.35">
      <c r="C124" s="46">
        <v>1.7241379310344829</v>
      </c>
      <c r="D124" s="45">
        <v>0.57999999999999996</v>
      </c>
      <c r="E124" s="44"/>
    </row>
    <row r="125" spans="3:5" x14ac:dyDescent="0.35">
      <c r="C125" s="46">
        <v>1.7543859649122808</v>
      </c>
      <c r="D125" s="45">
        <v>0.56999999999999995</v>
      </c>
      <c r="E125" s="44"/>
    </row>
    <row r="126" spans="3:5" x14ac:dyDescent="0.35">
      <c r="C126" s="46">
        <v>1.7857142857142856</v>
      </c>
      <c r="D126" s="45">
        <v>0.56000000000000005</v>
      </c>
      <c r="E126" s="44"/>
    </row>
    <row r="127" spans="3:5" x14ac:dyDescent="0.35">
      <c r="C127" s="46">
        <v>1.8181818181818181</v>
      </c>
      <c r="D127" s="45">
        <v>0.55000000000000004</v>
      </c>
      <c r="E127" s="44"/>
    </row>
    <row r="128" spans="3:5" x14ac:dyDescent="0.35">
      <c r="C128" s="46">
        <v>1.8518518518518516</v>
      </c>
      <c r="D128" s="45">
        <v>0.54</v>
      </c>
      <c r="E128" s="44"/>
    </row>
    <row r="129" spans="3:5" x14ac:dyDescent="0.35">
      <c r="C129" s="46">
        <v>1.8867924528301885</v>
      </c>
      <c r="D129" s="45">
        <v>0.53</v>
      </c>
      <c r="E129" s="44"/>
    </row>
    <row r="130" spans="3:5" x14ac:dyDescent="0.35">
      <c r="C130" s="46">
        <v>1.9230769230769229</v>
      </c>
      <c r="D130" s="45">
        <v>0.52</v>
      </c>
      <c r="E130" s="44"/>
    </row>
    <row r="131" spans="3:5" x14ac:dyDescent="0.35">
      <c r="C131" s="46">
        <v>1.9607843137254901</v>
      </c>
      <c r="D131" s="45">
        <v>0.51</v>
      </c>
      <c r="E131" s="44"/>
    </row>
    <row r="132" spans="3:5" x14ac:dyDescent="0.35">
      <c r="C132" s="46">
        <v>2</v>
      </c>
      <c r="D132" s="45">
        <v>0.5</v>
      </c>
      <c r="E132" s="44"/>
    </row>
    <row r="133" spans="3:5" x14ac:dyDescent="0.35">
      <c r="C133" s="46">
        <v>2.0408163265306123</v>
      </c>
      <c r="D133" s="45">
        <v>0.49</v>
      </c>
      <c r="E133" s="44"/>
    </row>
    <row r="134" spans="3:5" x14ac:dyDescent="0.35">
      <c r="C134" s="46">
        <v>2.0833333333333335</v>
      </c>
      <c r="D134" s="45">
        <v>0.48</v>
      </c>
      <c r="E134" s="44"/>
    </row>
    <row r="135" spans="3:5" x14ac:dyDescent="0.35">
      <c r="C135" s="46">
        <v>2.1276595744680851</v>
      </c>
      <c r="D135" s="45">
        <v>0.47</v>
      </c>
      <c r="E135" s="44"/>
    </row>
    <row r="136" spans="3:5" x14ac:dyDescent="0.35">
      <c r="C136" s="46">
        <v>2.1739130434782608</v>
      </c>
      <c r="D136" s="45">
        <v>0.46</v>
      </c>
      <c r="E136" s="44"/>
    </row>
    <row r="137" spans="3:5" x14ac:dyDescent="0.35">
      <c r="C137" s="46">
        <v>2.2222222222222223</v>
      </c>
      <c r="D137" s="45">
        <v>0.45</v>
      </c>
      <c r="E137" s="44"/>
    </row>
    <row r="138" spans="3:5" x14ac:dyDescent="0.35">
      <c r="C138" s="46">
        <v>2.2727272727272729</v>
      </c>
      <c r="D138" s="45">
        <v>0.44</v>
      </c>
      <c r="E138" s="44"/>
    </row>
    <row r="139" spans="3:5" x14ac:dyDescent="0.35">
      <c r="C139" s="46">
        <v>2.3255813953488427</v>
      </c>
      <c r="D139" s="45">
        <v>0.43</v>
      </c>
      <c r="E139" s="44"/>
    </row>
    <row r="140" spans="3:5" x14ac:dyDescent="0.35">
      <c r="C140" s="46">
        <v>2.3809523809523867</v>
      </c>
      <c r="D140" s="45">
        <v>0.42</v>
      </c>
      <c r="E140" s="44"/>
    </row>
    <row r="141" spans="3:5" x14ac:dyDescent="0.35">
      <c r="C141" s="46">
        <v>2.4390243902439086</v>
      </c>
      <c r="D141" s="45">
        <v>0.41</v>
      </c>
      <c r="E141" s="44"/>
    </row>
    <row r="142" spans="3:5" x14ac:dyDescent="0.35">
      <c r="C142" s="46">
        <v>2.5000000000000062</v>
      </c>
      <c r="D142" s="45">
        <v>0.4</v>
      </c>
      <c r="E142" s="44"/>
    </row>
    <row r="143" spans="3:5" x14ac:dyDescent="0.35">
      <c r="C143" s="46">
        <v>2.5641025641025705</v>
      </c>
      <c r="D143" s="45">
        <v>0.39</v>
      </c>
      <c r="E143" s="44"/>
    </row>
    <row r="144" spans="3:5" x14ac:dyDescent="0.35">
      <c r="C144" s="46">
        <v>2.6315789473684279</v>
      </c>
      <c r="D144" s="45">
        <v>0.38</v>
      </c>
      <c r="E144" s="44"/>
    </row>
    <row r="145" spans="3:5" x14ac:dyDescent="0.35">
      <c r="C145" s="46">
        <v>2.7027027027027102</v>
      </c>
      <c r="D145" s="45">
        <v>0.37</v>
      </c>
      <c r="E145" s="44"/>
    </row>
    <row r="146" spans="3:5" x14ac:dyDescent="0.35">
      <c r="C146" s="46">
        <v>2.7777777777777857</v>
      </c>
      <c r="D146" s="45">
        <v>0.36</v>
      </c>
      <c r="E146" s="44"/>
    </row>
    <row r="147" spans="3:5" x14ac:dyDescent="0.35">
      <c r="C147" s="46">
        <v>2.8571428571428701</v>
      </c>
      <c r="D147" s="45">
        <v>0.35</v>
      </c>
      <c r="E147" s="44"/>
    </row>
    <row r="148" spans="3:5" x14ac:dyDescent="0.35">
      <c r="C148" s="46">
        <v>2.9411764705882439</v>
      </c>
      <c r="D148" s="45">
        <v>0.34</v>
      </c>
      <c r="E148" s="44"/>
    </row>
    <row r="149" spans="3:5" x14ac:dyDescent="0.35">
      <c r="C149" s="46">
        <v>3.0303030303030392</v>
      </c>
      <c r="D149" s="45">
        <v>0.33</v>
      </c>
      <c r="E149" s="44"/>
    </row>
    <row r="150" spans="3:5" x14ac:dyDescent="0.35">
      <c r="C150" s="46">
        <v>3.1250000000000098</v>
      </c>
      <c r="D150" s="45">
        <v>0.32</v>
      </c>
      <c r="E150" s="44"/>
    </row>
    <row r="151" spans="3:5" x14ac:dyDescent="0.35">
      <c r="C151" s="46">
        <v>3.2258064516129137</v>
      </c>
      <c r="D151" s="45">
        <v>0.31</v>
      </c>
      <c r="E151" s="44"/>
    </row>
    <row r="152" spans="3:5" x14ac:dyDescent="0.35">
      <c r="C152" s="46">
        <v>3.3333333333333446</v>
      </c>
      <c r="D152" s="45">
        <v>0.3</v>
      </c>
      <c r="E152" s="44"/>
    </row>
    <row r="153" spans="3:5" x14ac:dyDescent="0.35">
      <c r="C153" s="46">
        <v>3.4482758620689777</v>
      </c>
      <c r="D153" s="45">
        <v>0.28999999999999998</v>
      </c>
      <c r="E153" s="44"/>
    </row>
    <row r="154" spans="3:5" x14ac:dyDescent="0.35">
      <c r="C154" s="46">
        <v>3.5714285714285841</v>
      </c>
      <c r="D154" s="45">
        <v>0.28000000000000003</v>
      </c>
      <c r="E154" s="44"/>
    </row>
    <row r="155" spans="3:5" x14ac:dyDescent="0.35">
      <c r="C155" s="46">
        <v>3.703703703703717</v>
      </c>
      <c r="D155" s="45">
        <v>0.27</v>
      </c>
      <c r="E155" s="44"/>
    </row>
    <row r="156" spans="3:5" x14ac:dyDescent="0.35">
      <c r="C156" s="46">
        <v>3.8461538461538609</v>
      </c>
      <c r="D156" s="45">
        <v>0.26</v>
      </c>
      <c r="E156" s="44"/>
    </row>
    <row r="157" spans="3:5" x14ac:dyDescent="0.35">
      <c r="C157" s="46">
        <v>4.000000000000016</v>
      </c>
      <c r="D157" s="45">
        <v>0.25</v>
      </c>
      <c r="E157" s="44"/>
    </row>
    <row r="158" spans="3:5" x14ac:dyDescent="0.35">
      <c r="C158" s="46">
        <v>4.1666666666666838</v>
      </c>
      <c r="D158" s="45">
        <v>0.24</v>
      </c>
      <c r="E158" s="44"/>
    </row>
    <row r="159" spans="3:5" x14ac:dyDescent="0.35">
      <c r="C159" s="46">
        <v>4.3478260869565402</v>
      </c>
      <c r="D159" s="45">
        <v>0.23</v>
      </c>
      <c r="E159" s="44"/>
    </row>
    <row r="160" spans="3:5" x14ac:dyDescent="0.35">
      <c r="C160" s="46">
        <v>4.5454545454545663</v>
      </c>
      <c r="D160" s="45">
        <v>0.22</v>
      </c>
      <c r="E160" s="44"/>
    </row>
    <row r="161" spans="3:5" x14ac:dyDescent="0.35">
      <c r="C161" s="46">
        <v>4.761904761904785</v>
      </c>
      <c r="D161" s="45">
        <v>0.21</v>
      </c>
      <c r="E161" s="44"/>
    </row>
    <row r="162" spans="3:5" x14ac:dyDescent="0.35">
      <c r="C162" s="46">
        <v>5.0000000000000249</v>
      </c>
      <c r="D162" s="45">
        <v>0.2</v>
      </c>
      <c r="E162" s="44"/>
    </row>
    <row r="163" spans="3:5" x14ac:dyDescent="0.35">
      <c r="C163" s="46">
        <v>5.26315789473687</v>
      </c>
      <c r="D163" s="45">
        <v>0.19</v>
      </c>
      <c r="E163" s="44"/>
    </row>
    <row r="164" spans="3:5" x14ac:dyDescent="0.35">
      <c r="C164" s="46">
        <v>5.5555555555555864</v>
      </c>
      <c r="D164" s="45">
        <v>0.18</v>
      </c>
      <c r="E164" s="44"/>
    </row>
    <row r="165" spans="3:5" x14ac:dyDescent="0.35">
      <c r="C165" s="46">
        <v>5.8823529411765048</v>
      </c>
      <c r="D165" s="45">
        <v>0.17</v>
      </c>
      <c r="E165" s="44"/>
    </row>
    <row r="166" spans="3:5" x14ac:dyDescent="0.35">
      <c r="C166" s="46">
        <v>6.2500000000000391</v>
      </c>
      <c r="D166" s="45">
        <v>0.16</v>
      </c>
      <c r="E166" s="44"/>
    </row>
    <row r="167" spans="3:5" x14ac:dyDescent="0.35">
      <c r="C167" s="46">
        <v>6.6666666666667114</v>
      </c>
      <c r="D167" s="45">
        <v>0.15</v>
      </c>
      <c r="E167" s="44"/>
    </row>
    <row r="168" spans="3:5" x14ac:dyDescent="0.35">
      <c r="C168" s="46">
        <v>7.1428571428571948</v>
      </c>
      <c r="D168" s="45">
        <v>0.14000000000000001</v>
      </c>
      <c r="E168" s="44"/>
    </row>
    <row r="169" spans="3:5" x14ac:dyDescent="0.35">
      <c r="C169" s="46">
        <v>7.6923076923077511</v>
      </c>
      <c r="D169" s="45">
        <v>0.13</v>
      </c>
      <c r="E169" s="44"/>
    </row>
    <row r="170" spans="3:5" x14ac:dyDescent="0.35">
      <c r="C170" s="46">
        <v>8.3333333333334032</v>
      </c>
      <c r="D170" s="45">
        <v>0.12</v>
      </c>
      <c r="E170" s="44"/>
    </row>
    <row r="171" spans="3:5" x14ac:dyDescent="0.35">
      <c r="C171" s="46">
        <v>9.0909090909091734</v>
      </c>
      <c r="D171" s="45">
        <v>0.11</v>
      </c>
      <c r="E171" s="44"/>
    </row>
    <row r="172" spans="3:5" x14ac:dyDescent="0.35">
      <c r="C172" s="46">
        <v>10.000000000000099</v>
      </c>
      <c r="D172" s="45">
        <v>0.1</v>
      </c>
      <c r="E172" s="44"/>
    </row>
    <row r="173" spans="3:5" x14ac:dyDescent="0.35">
      <c r="C173" s="46">
        <v>11.111111111111235</v>
      </c>
      <c r="D173" s="45">
        <v>0.09</v>
      </c>
      <c r="E173" s="44"/>
    </row>
    <row r="174" spans="3:5" x14ac:dyDescent="0.35">
      <c r="C174" s="46">
        <v>12.500000000000156</v>
      </c>
      <c r="D174" s="45">
        <v>0.08</v>
      </c>
      <c r="E174" s="44"/>
    </row>
    <row r="175" spans="3:5" x14ac:dyDescent="0.35">
      <c r="C175" s="46">
        <v>14.285714285714491</v>
      </c>
      <c r="D175" s="45">
        <v>7.0000000000000007E-2</v>
      </c>
      <c r="E175" s="44"/>
    </row>
    <row r="176" spans="3:5" x14ac:dyDescent="0.35">
      <c r="C176" s="46">
        <v>16.666666666666917</v>
      </c>
      <c r="D176" s="45">
        <v>0.06</v>
      </c>
      <c r="E176" s="44"/>
    </row>
    <row r="177" spans="3:5" x14ac:dyDescent="0.35">
      <c r="C177" s="46">
        <v>20.000000000000401</v>
      </c>
      <c r="D177" s="45">
        <v>0.05</v>
      </c>
      <c r="E177" s="44"/>
    </row>
    <row r="178" spans="3:5" x14ac:dyDescent="0.35">
      <c r="C178" s="46">
        <v>25.000000000000625</v>
      </c>
      <c r="D178" s="45">
        <v>0.04</v>
      </c>
      <c r="E178" s="44"/>
    </row>
    <row r="179" spans="3:5" x14ac:dyDescent="0.35">
      <c r="C179" s="46">
        <v>33.333333333334444</v>
      </c>
      <c r="D179" s="45">
        <v>0.03</v>
      </c>
      <c r="E179" s="44"/>
    </row>
    <row r="180" spans="3:5" x14ac:dyDescent="0.35">
      <c r="C180" s="46">
        <v>50.000000000002494</v>
      </c>
      <c r="D180" s="45">
        <v>0.02</v>
      </c>
      <c r="E180" s="44"/>
    </row>
    <row r="181" spans="3:5" x14ac:dyDescent="0.35">
      <c r="C181" s="46">
        <v>100.0000000000099</v>
      </c>
      <c r="D181" s="45">
        <v>0.01</v>
      </c>
      <c r="E181" s="44"/>
    </row>
  </sheetData>
  <sheetProtection formatCells="0" formatColumns="0" formatRows="0" insertColumns="0" insertRows="0" insertHyperlinks="0" deleteColumns="0" deleteRows="0" selectLockedCells="1" sort="0" autoFilter="0" pivotTables="0"/>
  <mergeCells count="19">
    <mergeCell ref="B67:B68"/>
    <mergeCell ref="B7:C7"/>
    <mergeCell ref="C8:K8"/>
    <mergeCell ref="B9:C9"/>
    <mergeCell ref="B10:C10"/>
    <mergeCell ref="B12:K12"/>
    <mergeCell ref="D16:K16"/>
    <mergeCell ref="D17:K17"/>
    <mergeCell ref="D18:K18"/>
    <mergeCell ref="D19:K19"/>
    <mergeCell ref="D20:K20"/>
    <mergeCell ref="D21:K21"/>
    <mergeCell ref="D22:K22"/>
    <mergeCell ref="D15:K15"/>
    <mergeCell ref="B2:K2"/>
    <mergeCell ref="C3:D3"/>
    <mergeCell ref="B4:C4"/>
    <mergeCell ref="B5:K5"/>
    <mergeCell ref="D14:K1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E1CC-8065-4944-A2CC-344774755C43}">
  <sheetPr codeName="Sheet1">
    <pageSetUpPr fitToPage="1"/>
  </sheetPr>
  <dimension ref="A1:L152"/>
  <sheetViews>
    <sheetView showGridLines="0" topLeftCell="D139" zoomScaleNormal="100" workbookViewId="0">
      <selection activeCell="H153" sqref="H153"/>
    </sheetView>
  </sheetViews>
  <sheetFormatPr defaultColWidth="9.1796875" defaultRowHeight="10.5" x14ac:dyDescent="0.25"/>
  <cols>
    <col min="1" max="1" width="13.453125" style="5" customWidth="1"/>
    <col min="2" max="2" width="8.81640625" style="5" customWidth="1"/>
    <col min="3" max="3" width="3.1796875" style="1" bestFit="1" customWidth="1"/>
    <col min="4" max="4" width="41.453125" style="2" customWidth="1"/>
    <col min="5" max="5" width="43.54296875" style="71" customWidth="1"/>
    <col min="6" max="6" width="23.1796875" style="2" customWidth="1"/>
    <col min="7" max="7" width="28.453125" style="2" customWidth="1"/>
    <col min="8" max="8" width="9.453125" style="30" customWidth="1"/>
    <col min="9" max="9" width="37" style="3" customWidth="1"/>
    <col min="10" max="10" width="7.1796875" style="4" customWidth="1"/>
    <col min="11" max="11" width="5.453125" style="5" customWidth="1"/>
    <col min="12" max="12" width="40.453125" style="6" customWidth="1"/>
    <col min="13" max="13" width="8.54296875" style="5" customWidth="1"/>
    <col min="14" max="16384" width="9.1796875" style="5"/>
  </cols>
  <sheetData>
    <row r="1" spans="1:12" x14ac:dyDescent="0.25">
      <c r="D1" s="9"/>
      <c r="E1" s="69"/>
      <c r="F1" s="9"/>
      <c r="G1" s="9"/>
    </row>
    <row r="2" spans="1:12" ht="14.5" customHeight="1" x14ac:dyDescent="0.35">
      <c r="D2" s="153" t="s">
        <v>0</v>
      </c>
      <c r="E2" s="153"/>
      <c r="F2" s="153"/>
      <c r="G2" s="153"/>
      <c r="H2" s="153"/>
      <c r="I2" s="153"/>
      <c r="J2" s="153"/>
      <c r="K2" s="153"/>
      <c r="L2" s="153"/>
    </row>
    <row r="3" spans="1:12" ht="14.5" customHeight="1" x14ac:dyDescent="0.35">
      <c r="D3" s="15"/>
      <c r="E3" s="70"/>
      <c r="F3" s="15"/>
      <c r="G3" s="15"/>
      <c r="H3" s="31"/>
      <c r="I3" s="15"/>
      <c r="J3" s="15"/>
      <c r="K3" s="15"/>
      <c r="L3" s="15"/>
    </row>
    <row r="4" spans="1:12" ht="17.5" customHeight="1" x14ac:dyDescent="0.35">
      <c r="D4" s="21" t="s">
        <v>1</v>
      </c>
      <c r="E4" s="24"/>
      <c r="F4" s="15"/>
      <c r="G4" s="15"/>
      <c r="H4" s="31"/>
      <c r="I4" s="15"/>
      <c r="J4" s="15"/>
      <c r="K4" s="15"/>
      <c r="L4" s="15"/>
    </row>
    <row r="5" spans="1:12" ht="17.5" customHeight="1" x14ac:dyDescent="0.35">
      <c r="D5" s="21" t="s">
        <v>2</v>
      </c>
      <c r="E5" s="24" t="s">
        <v>172</v>
      </c>
      <c r="F5" s="15"/>
      <c r="G5" s="15"/>
      <c r="H5" s="31"/>
      <c r="I5" s="15"/>
      <c r="J5" s="15"/>
      <c r="K5" s="15"/>
      <c r="L5" s="15"/>
    </row>
    <row r="6" spans="1:12" ht="17.5" customHeight="1" x14ac:dyDescent="0.35">
      <c r="D6" s="21" t="s">
        <v>3</v>
      </c>
      <c r="E6" s="68">
        <v>0.8</v>
      </c>
      <c r="F6" s="15"/>
      <c r="G6" s="15"/>
      <c r="H6" s="31"/>
      <c r="I6" s="15"/>
      <c r="J6" s="15"/>
      <c r="K6" s="15"/>
      <c r="L6" s="15"/>
    </row>
    <row r="7" spans="1:12" ht="17.5" customHeight="1" x14ac:dyDescent="0.35">
      <c r="D7" s="21" t="s">
        <v>4</v>
      </c>
      <c r="E7" s="25"/>
      <c r="F7" s="15"/>
      <c r="G7" s="15"/>
      <c r="H7" s="31"/>
      <c r="I7" s="15"/>
      <c r="J7" s="15"/>
      <c r="K7" s="15"/>
      <c r="L7" s="15"/>
    </row>
    <row r="8" spans="1:12" ht="17.5" customHeight="1" x14ac:dyDescent="0.35">
      <c r="D8" s="21" t="s">
        <v>5</v>
      </c>
      <c r="E8" s="25"/>
      <c r="F8" s="15"/>
      <c r="G8" s="15"/>
      <c r="H8" s="31"/>
      <c r="I8" s="15"/>
      <c r="J8" s="15"/>
      <c r="K8" s="15"/>
      <c r="L8" s="15"/>
    </row>
    <row r="9" spans="1:12" ht="17.5" customHeight="1" x14ac:dyDescent="0.35">
      <c r="D9" s="21" t="s">
        <v>6</v>
      </c>
      <c r="E9" s="25"/>
      <c r="F9" s="15"/>
      <c r="G9" s="15"/>
      <c r="H9" s="31"/>
      <c r="I9" s="15"/>
      <c r="J9" s="15"/>
      <c r="K9" s="15"/>
      <c r="L9" s="15"/>
    </row>
    <row r="10" spans="1:12" ht="27.65" customHeight="1" x14ac:dyDescent="0.35">
      <c r="D10" s="21" t="s">
        <v>7</v>
      </c>
      <c r="E10" s="25"/>
      <c r="F10" s="15"/>
      <c r="G10" s="15"/>
      <c r="H10" s="31"/>
      <c r="I10" s="15"/>
      <c r="J10" s="15"/>
      <c r="K10" s="15"/>
      <c r="L10" s="15"/>
    </row>
    <row r="11" spans="1:12" ht="12" customHeight="1" x14ac:dyDescent="0.25"/>
    <row r="13" spans="1:12" x14ac:dyDescent="0.25">
      <c r="D13" s="11"/>
      <c r="E13" s="72"/>
      <c r="F13" s="11"/>
      <c r="G13" s="11"/>
    </row>
    <row r="14" spans="1:12" ht="11" thickBot="1" x14ac:dyDescent="0.3">
      <c r="D14" s="11"/>
      <c r="E14" s="72"/>
      <c r="F14" s="11"/>
      <c r="G14" s="11"/>
    </row>
    <row r="15" spans="1:12" ht="14.5" customHeight="1" thickBot="1" x14ac:dyDescent="0.25">
      <c r="A15" s="141" t="s">
        <v>11</v>
      </c>
      <c r="B15" s="138" t="s">
        <v>12</v>
      </c>
      <c r="C15" s="141" t="s">
        <v>13</v>
      </c>
      <c r="D15" s="97" t="s">
        <v>14</v>
      </c>
      <c r="E15" s="98"/>
      <c r="F15" s="99" t="s">
        <v>15</v>
      </c>
      <c r="G15" s="100"/>
      <c r="H15" s="32" t="s">
        <v>16</v>
      </c>
      <c r="I15" s="26"/>
      <c r="J15" s="26"/>
      <c r="K15" s="26"/>
      <c r="L15" s="27"/>
    </row>
    <row r="16" spans="1:12" s="7" customFormat="1" ht="46.9" customHeight="1" thickBot="1" x14ac:dyDescent="0.4">
      <c r="A16" s="142"/>
      <c r="B16" s="139"/>
      <c r="C16" s="142"/>
      <c r="D16" s="22" t="s">
        <v>17</v>
      </c>
      <c r="E16" s="73" t="s">
        <v>8</v>
      </c>
      <c r="F16" s="29" t="s">
        <v>23</v>
      </c>
      <c r="G16" s="28" t="s">
        <v>24</v>
      </c>
      <c r="H16" s="33" t="s">
        <v>18</v>
      </c>
      <c r="I16" s="16" t="s">
        <v>19</v>
      </c>
      <c r="J16" s="17" t="s">
        <v>20</v>
      </c>
      <c r="K16" s="18" t="s">
        <v>9</v>
      </c>
      <c r="L16" s="19" t="s">
        <v>10</v>
      </c>
    </row>
    <row r="17" spans="1:12" s="14" customFormat="1" ht="24" customHeight="1" x14ac:dyDescent="0.35">
      <c r="A17" s="114" t="s">
        <v>61</v>
      </c>
      <c r="B17" s="140">
        <f>SUM(H17:H31)</f>
        <v>0.1</v>
      </c>
      <c r="C17" s="126">
        <v>1</v>
      </c>
      <c r="D17" s="154" t="s">
        <v>92</v>
      </c>
      <c r="E17" s="156" t="s">
        <v>72</v>
      </c>
      <c r="F17" s="122"/>
      <c r="G17" s="125"/>
      <c r="H17" s="107">
        <v>0.04</v>
      </c>
      <c r="I17" s="105" t="str">
        <f>E17</f>
        <v>Submit full AV-TEST equivalent independent testing reports (dated within 36 months) quantifying efficacy rates for portable executables, non-PE(Portable Executable) malware, and phishing URLs, including false positive benchmarks against industry averages.</v>
      </c>
      <c r="J17" s="107">
        <f>H17</f>
        <v>0.04</v>
      </c>
      <c r="K17" s="155"/>
      <c r="L17" s="143"/>
    </row>
    <row r="18" spans="1:12" s="14" customFormat="1" ht="24" customHeight="1" x14ac:dyDescent="0.35">
      <c r="A18" s="114"/>
      <c r="B18" s="114"/>
      <c r="C18" s="126"/>
      <c r="D18" s="102"/>
      <c r="E18" s="134"/>
      <c r="F18" s="123"/>
      <c r="G18" s="95"/>
      <c r="H18" s="108"/>
      <c r="I18" s="95"/>
      <c r="J18" s="108"/>
      <c r="K18" s="120"/>
      <c r="L18" s="144"/>
    </row>
    <row r="19" spans="1:12" s="14" customFormat="1" ht="24" customHeight="1" x14ac:dyDescent="0.35">
      <c r="A19" s="114"/>
      <c r="B19" s="114"/>
      <c r="C19" s="126"/>
      <c r="D19" s="102"/>
      <c r="E19" s="134"/>
      <c r="F19" s="123"/>
      <c r="G19" s="95"/>
      <c r="H19" s="108"/>
      <c r="I19" s="106"/>
      <c r="J19" s="109"/>
      <c r="K19" s="120"/>
      <c r="L19" s="144"/>
    </row>
    <row r="20" spans="1:12" s="14" customFormat="1" ht="24" customHeight="1" x14ac:dyDescent="0.35">
      <c r="A20" s="114"/>
      <c r="B20" s="114"/>
      <c r="C20" s="126"/>
      <c r="D20" s="102"/>
      <c r="E20" s="134"/>
      <c r="F20" s="123"/>
      <c r="G20" s="95"/>
      <c r="H20" s="108"/>
      <c r="I20" s="94" t="s">
        <v>138</v>
      </c>
      <c r="J20" s="112">
        <v>0</v>
      </c>
      <c r="K20" s="120"/>
      <c r="L20" s="144"/>
    </row>
    <row r="21" spans="1:12" s="14" customFormat="1" ht="24" customHeight="1" thickBot="1" x14ac:dyDescent="0.4">
      <c r="A21" s="114"/>
      <c r="B21" s="114"/>
      <c r="C21" s="127"/>
      <c r="D21" s="102"/>
      <c r="E21" s="134"/>
      <c r="F21" s="124"/>
      <c r="G21" s="106"/>
      <c r="H21" s="109"/>
      <c r="I21" s="106"/>
      <c r="J21" s="109"/>
      <c r="K21" s="120"/>
      <c r="L21" s="144"/>
    </row>
    <row r="22" spans="1:12" s="7" customFormat="1" ht="10" x14ac:dyDescent="0.35">
      <c r="A22" s="114"/>
      <c r="B22" s="114"/>
      <c r="C22" s="101">
        <v>2</v>
      </c>
      <c r="D22" s="102" t="s">
        <v>91</v>
      </c>
      <c r="E22" s="134" t="s">
        <v>71</v>
      </c>
      <c r="F22" s="128"/>
      <c r="G22" s="131"/>
      <c r="H22" s="103">
        <v>0.03</v>
      </c>
      <c r="I22" s="94" t="str">
        <f>E22</f>
        <v>Provide evidence of Local POP in South Africa and provide OEM documentation evidencing SOC 2 type certification</v>
      </c>
      <c r="J22" s="107">
        <f>H22</f>
        <v>0.03</v>
      </c>
      <c r="K22" s="120"/>
      <c r="L22" s="146"/>
    </row>
    <row r="23" spans="1:12" s="7" customFormat="1" ht="10" x14ac:dyDescent="0.35">
      <c r="A23" s="114"/>
      <c r="B23" s="114"/>
      <c r="C23" s="101"/>
      <c r="D23" s="145"/>
      <c r="E23" s="134"/>
      <c r="F23" s="129"/>
      <c r="G23" s="132"/>
      <c r="H23" s="103"/>
      <c r="I23" s="95"/>
      <c r="J23" s="108"/>
      <c r="K23" s="120"/>
      <c r="L23" s="146"/>
    </row>
    <row r="24" spans="1:12" s="7" customFormat="1" ht="10" x14ac:dyDescent="0.35">
      <c r="A24" s="114"/>
      <c r="B24" s="114"/>
      <c r="C24" s="101"/>
      <c r="D24" s="145"/>
      <c r="E24" s="134"/>
      <c r="F24" s="129"/>
      <c r="G24" s="132"/>
      <c r="H24" s="103"/>
      <c r="I24" s="106"/>
      <c r="J24" s="109"/>
      <c r="K24" s="120"/>
      <c r="L24" s="146"/>
    </row>
    <row r="25" spans="1:12" s="7" customFormat="1" ht="10" x14ac:dyDescent="0.35">
      <c r="A25" s="114"/>
      <c r="B25" s="114"/>
      <c r="C25" s="101"/>
      <c r="D25" s="145"/>
      <c r="E25" s="134"/>
      <c r="F25" s="129"/>
      <c r="G25" s="132"/>
      <c r="H25" s="103"/>
      <c r="I25" s="162" t="s">
        <v>139</v>
      </c>
      <c r="J25" s="112">
        <v>0</v>
      </c>
      <c r="K25" s="120"/>
      <c r="L25" s="146"/>
    </row>
    <row r="26" spans="1:12" s="7" customFormat="1" thickBot="1" x14ac:dyDescent="0.4">
      <c r="A26" s="114"/>
      <c r="B26" s="114"/>
      <c r="C26" s="101"/>
      <c r="D26" s="145"/>
      <c r="E26" s="134"/>
      <c r="F26" s="130"/>
      <c r="G26" s="133"/>
      <c r="H26" s="103"/>
      <c r="I26" s="163"/>
      <c r="J26" s="109"/>
      <c r="K26" s="120"/>
      <c r="L26" s="146"/>
    </row>
    <row r="27" spans="1:12" s="7" customFormat="1" ht="18.75" customHeight="1" x14ac:dyDescent="0.35">
      <c r="A27" s="114"/>
      <c r="B27" s="114"/>
      <c r="C27" s="101">
        <v>3</v>
      </c>
      <c r="D27" s="102" t="s">
        <v>90</v>
      </c>
      <c r="E27" s="134" t="s">
        <v>107</v>
      </c>
      <c r="F27" s="128"/>
      <c r="G27" s="94"/>
      <c r="H27" s="103">
        <v>0.03</v>
      </c>
      <c r="I27" s="94" t="str">
        <f>E27</f>
        <v>Provide OEM documentation showing capability to deploy the on-premises without requiring any changes or interference with existing security infrastructure. Deployment should be agentless.
Provide proposed managed services use cases for the related evidence</v>
      </c>
      <c r="J27" s="107">
        <f>H27</f>
        <v>0.03</v>
      </c>
      <c r="K27" s="120"/>
      <c r="L27" s="144"/>
    </row>
    <row r="28" spans="1:12" s="7" customFormat="1" ht="18.75" customHeight="1" x14ac:dyDescent="0.35">
      <c r="A28" s="114"/>
      <c r="B28" s="114"/>
      <c r="C28" s="101"/>
      <c r="D28" s="102"/>
      <c r="E28" s="134"/>
      <c r="F28" s="129"/>
      <c r="G28" s="95"/>
      <c r="H28" s="103"/>
      <c r="I28" s="95"/>
      <c r="J28" s="108"/>
      <c r="K28" s="120"/>
      <c r="L28" s="144"/>
    </row>
    <row r="29" spans="1:12" s="7" customFormat="1" ht="18.75" customHeight="1" x14ac:dyDescent="0.35">
      <c r="A29" s="114"/>
      <c r="B29" s="114"/>
      <c r="C29" s="110"/>
      <c r="D29" s="116"/>
      <c r="E29" s="135"/>
      <c r="F29" s="129"/>
      <c r="G29" s="95"/>
      <c r="H29" s="112"/>
      <c r="I29" s="106"/>
      <c r="J29" s="109">
        <v>0.1</v>
      </c>
      <c r="K29" s="148"/>
      <c r="L29" s="150"/>
    </row>
    <row r="30" spans="1:12" s="7" customFormat="1" ht="18.75" customHeight="1" x14ac:dyDescent="0.35">
      <c r="A30" s="114"/>
      <c r="B30" s="114"/>
      <c r="C30" s="110"/>
      <c r="D30" s="116"/>
      <c r="E30" s="135"/>
      <c r="F30" s="129"/>
      <c r="G30" s="95"/>
      <c r="H30" s="112"/>
      <c r="I30" s="94" t="s">
        <v>139</v>
      </c>
      <c r="J30" s="112">
        <v>0</v>
      </c>
      <c r="K30" s="148"/>
      <c r="L30" s="150"/>
    </row>
    <row r="31" spans="1:12" s="7" customFormat="1" ht="18.75" customHeight="1" thickBot="1" x14ac:dyDescent="0.4">
      <c r="A31" s="121"/>
      <c r="B31" s="121"/>
      <c r="C31" s="111"/>
      <c r="D31" s="147"/>
      <c r="E31" s="136"/>
      <c r="F31" s="130"/>
      <c r="G31" s="96"/>
      <c r="H31" s="104"/>
      <c r="I31" s="96"/>
      <c r="J31" s="109">
        <v>0.05</v>
      </c>
      <c r="K31" s="149"/>
      <c r="L31" s="151"/>
    </row>
    <row r="32" spans="1:12" s="7" customFormat="1" ht="18.649999999999999" customHeight="1" x14ac:dyDescent="0.35">
      <c r="A32" s="113" t="s">
        <v>64</v>
      </c>
      <c r="B32" s="115">
        <f>SUM(H32:H46)</f>
        <v>0.14000000000000001</v>
      </c>
      <c r="C32" s="159">
        <v>4</v>
      </c>
      <c r="D32" s="137" t="s">
        <v>111</v>
      </c>
      <c r="E32" s="156" t="s">
        <v>112</v>
      </c>
      <c r="F32" s="158"/>
      <c r="G32" s="105"/>
      <c r="H32" s="152">
        <v>0.05</v>
      </c>
      <c r="I32" s="94" t="str">
        <f>E32</f>
        <v>Provide OEM documentation showcasing access guard feature that evaluates and monitors the performance of firewall, proxy, and DNS security policies continously.
Provide proposed managed services use cases for the related evidence.</v>
      </c>
      <c r="J32" s="107">
        <f>H32</f>
        <v>0.05</v>
      </c>
      <c r="K32" s="119"/>
      <c r="L32" s="157"/>
    </row>
    <row r="33" spans="1:12" s="7" customFormat="1" ht="18.649999999999999" customHeight="1" x14ac:dyDescent="0.35">
      <c r="A33" s="114"/>
      <c r="B33" s="114"/>
      <c r="C33" s="160"/>
      <c r="D33" s="102"/>
      <c r="E33" s="134"/>
      <c r="F33" s="123"/>
      <c r="G33" s="95"/>
      <c r="H33" s="103"/>
      <c r="I33" s="95"/>
      <c r="J33" s="108">
        <v>0.1</v>
      </c>
      <c r="K33" s="120"/>
      <c r="L33" s="144"/>
    </row>
    <row r="34" spans="1:12" s="7" customFormat="1" ht="18.649999999999999" customHeight="1" x14ac:dyDescent="0.35">
      <c r="A34" s="114"/>
      <c r="B34" s="114"/>
      <c r="C34" s="160"/>
      <c r="D34" s="102"/>
      <c r="E34" s="134"/>
      <c r="F34" s="123"/>
      <c r="G34" s="95"/>
      <c r="H34" s="103"/>
      <c r="I34" s="106"/>
      <c r="J34" s="109">
        <v>0.08</v>
      </c>
      <c r="K34" s="120"/>
      <c r="L34" s="144"/>
    </row>
    <row r="35" spans="1:12" s="7" customFormat="1" ht="18.649999999999999" customHeight="1" x14ac:dyDescent="0.35">
      <c r="A35" s="114"/>
      <c r="B35" s="114"/>
      <c r="C35" s="160"/>
      <c r="D35" s="102"/>
      <c r="E35" s="134"/>
      <c r="F35" s="123"/>
      <c r="G35" s="95"/>
      <c r="H35" s="103"/>
      <c r="I35" s="94" t="s">
        <v>139</v>
      </c>
      <c r="J35" s="112">
        <v>0</v>
      </c>
      <c r="K35" s="120"/>
      <c r="L35" s="144"/>
    </row>
    <row r="36" spans="1:12" s="7" customFormat="1" ht="18.649999999999999" customHeight="1" thickBot="1" x14ac:dyDescent="0.4">
      <c r="A36" s="114"/>
      <c r="B36" s="114"/>
      <c r="C36" s="161"/>
      <c r="D36" s="102"/>
      <c r="E36" s="134"/>
      <c r="F36" s="124"/>
      <c r="G36" s="106"/>
      <c r="H36" s="103"/>
      <c r="I36" s="96"/>
      <c r="J36" s="109">
        <v>0</v>
      </c>
      <c r="K36" s="120"/>
      <c r="L36" s="144"/>
    </row>
    <row r="37" spans="1:12" s="7" customFormat="1" ht="18" customHeight="1" x14ac:dyDescent="0.35">
      <c r="A37" s="114"/>
      <c r="B37" s="114"/>
      <c r="C37" s="101">
        <v>5</v>
      </c>
      <c r="D37" s="137" t="s">
        <v>89</v>
      </c>
      <c r="E37" s="116" t="s">
        <v>110</v>
      </c>
      <c r="F37" s="94"/>
      <c r="G37" s="94"/>
      <c r="H37" s="103">
        <v>0.04</v>
      </c>
      <c r="I37" s="94" t="str">
        <f>E37</f>
        <v>Provide OEM documentaion that demostrate out-of-the-box integration with EDR, firewall, proxy, and SIEM.
Provide proposed managed services use cases for the related evidence.</v>
      </c>
      <c r="J37" s="107">
        <f>H37</f>
        <v>0.04</v>
      </c>
      <c r="K37" s="120"/>
      <c r="L37" s="144"/>
    </row>
    <row r="38" spans="1:12" s="7" customFormat="1" ht="18" customHeight="1" x14ac:dyDescent="0.35">
      <c r="A38" s="114"/>
      <c r="B38" s="114"/>
      <c r="C38" s="101"/>
      <c r="D38" s="102"/>
      <c r="E38" s="117"/>
      <c r="F38" s="95"/>
      <c r="G38" s="95"/>
      <c r="H38" s="103"/>
      <c r="I38" s="95"/>
      <c r="J38" s="108"/>
      <c r="K38" s="120"/>
      <c r="L38" s="144"/>
    </row>
    <row r="39" spans="1:12" s="7" customFormat="1" ht="18" customHeight="1" x14ac:dyDescent="0.35">
      <c r="A39" s="114"/>
      <c r="B39" s="114"/>
      <c r="C39" s="110"/>
      <c r="D39" s="102"/>
      <c r="E39" s="117"/>
      <c r="F39" s="95"/>
      <c r="G39" s="95"/>
      <c r="H39" s="112"/>
      <c r="I39" s="106"/>
      <c r="J39" s="109"/>
      <c r="K39" s="148"/>
      <c r="L39" s="150"/>
    </row>
    <row r="40" spans="1:12" s="7" customFormat="1" ht="18" customHeight="1" x14ac:dyDescent="0.35">
      <c r="A40" s="114"/>
      <c r="B40" s="114"/>
      <c r="C40" s="110"/>
      <c r="D40" s="102"/>
      <c r="E40" s="117"/>
      <c r="F40" s="95"/>
      <c r="G40" s="95"/>
      <c r="H40" s="112"/>
      <c r="I40" s="94" t="s">
        <v>139</v>
      </c>
      <c r="J40" s="112">
        <v>0</v>
      </c>
      <c r="K40" s="148"/>
      <c r="L40" s="150"/>
    </row>
    <row r="41" spans="1:12" s="7" customFormat="1" ht="18" customHeight="1" thickBot="1" x14ac:dyDescent="0.4">
      <c r="A41" s="114"/>
      <c r="B41" s="114"/>
      <c r="C41" s="111"/>
      <c r="D41" s="102"/>
      <c r="E41" s="118"/>
      <c r="F41" s="96"/>
      <c r="G41" s="96"/>
      <c r="H41" s="104"/>
      <c r="I41" s="96"/>
      <c r="J41" s="109">
        <v>0</v>
      </c>
      <c r="K41" s="149"/>
      <c r="L41" s="151"/>
    </row>
    <row r="42" spans="1:12" s="7" customFormat="1" ht="11.15" customHeight="1" x14ac:dyDescent="0.35">
      <c r="A42" s="114"/>
      <c r="B42" s="114"/>
      <c r="C42" s="101">
        <v>5</v>
      </c>
      <c r="D42" s="102" t="s">
        <v>108</v>
      </c>
      <c r="E42" s="116" t="s">
        <v>109</v>
      </c>
      <c r="F42" s="94"/>
      <c r="G42" s="94"/>
      <c r="H42" s="103">
        <v>0.05</v>
      </c>
      <c r="I42" s="94" t="str">
        <f>E42</f>
        <v>Provide OEM documentation confirming that the solution operates without acting as an inline DNS relay. 
Provide proposed managed services use cases for the related evidence.</v>
      </c>
      <c r="J42" s="107">
        <f>H42</f>
        <v>0.05</v>
      </c>
      <c r="K42" s="120"/>
      <c r="L42" s="144"/>
    </row>
    <row r="43" spans="1:12" s="7" customFormat="1" ht="11.15" customHeight="1" x14ac:dyDescent="0.35">
      <c r="A43" s="114"/>
      <c r="B43" s="114"/>
      <c r="C43" s="101"/>
      <c r="D43" s="102"/>
      <c r="E43" s="117"/>
      <c r="F43" s="95"/>
      <c r="G43" s="95"/>
      <c r="H43" s="103"/>
      <c r="I43" s="95"/>
      <c r="J43" s="108"/>
      <c r="K43" s="120"/>
      <c r="L43" s="144"/>
    </row>
    <row r="44" spans="1:12" s="7" customFormat="1" ht="11.15" customHeight="1" x14ac:dyDescent="0.35">
      <c r="A44" s="114"/>
      <c r="B44" s="114"/>
      <c r="C44" s="110"/>
      <c r="D44" s="116"/>
      <c r="E44" s="117"/>
      <c r="F44" s="95"/>
      <c r="G44" s="95"/>
      <c r="H44" s="112"/>
      <c r="I44" s="106"/>
      <c r="J44" s="109"/>
      <c r="K44" s="148"/>
      <c r="L44" s="150"/>
    </row>
    <row r="45" spans="1:12" s="7" customFormat="1" ht="11.15" customHeight="1" x14ac:dyDescent="0.35">
      <c r="A45" s="114"/>
      <c r="B45" s="114"/>
      <c r="C45" s="110"/>
      <c r="D45" s="116"/>
      <c r="E45" s="117"/>
      <c r="F45" s="95"/>
      <c r="G45" s="95"/>
      <c r="H45" s="112"/>
      <c r="I45" s="94" t="s">
        <v>139</v>
      </c>
      <c r="J45" s="112">
        <v>0</v>
      </c>
      <c r="K45" s="148"/>
      <c r="L45" s="150"/>
    </row>
    <row r="46" spans="1:12" s="7" customFormat="1" ht="11.15" customHeight="1" thickBot="1" x14ac:dyDescent="0.4">
      <c r="A46" s="121"/>
      <c r="B46" s="121"/>
      <c r="C46" s="111"/>
      <c r="D46" s="147"/>
      <c r="E46" s="118"/>
      <c r="F46" s="96"/>
      <c r="G46" s="96"/>
      <c r="H46" s="104"/>
      <c r="I46" s="96"/>
      <c r="J46" s="109">
        <v>0</v>
      </c>
      <c r="K46" s="149"/>
      <c r="L46" s="151"/>
    </row>
    <row r="47" spans="1:12" s="7" customFormat="1" ht="16.149999999999999" customHeight="1" x14ac:dyDescent="0.35">
      <c r="A47" s="113" t="s">
        <v>63</v>
      </c>
      <c r="B47" s="164">
        <v>0.35</v>
      </c>
      <c r="C47" s="101">
        <v>6</v>
      </c>
      <c r="D47" s="102" t="s">
        <v>88</v>
      </c>
      <c r="E47" s="95" t="s">
        <v>118</v>
      </c>
      <c r="F47" s="95"/>
      <c r="G47" s="95"/>
      <c r="H47" s="103">
        <v>0.04</v>
      </c>
      <c r="I47" s="94" t="str">
        <f>E47</f>
        <v>Provide OEM documented validation (e.g., third-party testing reports, technical white papers) demonstrating the solution’s ability to identify and block malicious infrastructure during its pre-attack phase, including methodology for correlating historical domain data (e.g., years of DNS records) with real-time threat patterns.
Provide proposed managed services use cases for the related evidence</v>
      </c>
      <c r="J47" s="107">
        <v>0.05</v>
      </c>
      <c r="K47" s="120"/>
      <c r="L47" s="144"/>
    </row>
    <row r="48" spans="1:12" s="7" customFormat="1" ht="16.149999999999999" customHeight="1" x14ac:dyDescent="0.35">
      <c r="A48" s="114"/>
      <c r="B48" s="114"/>
      <c r="C48" s="101"/>
      <c r="D48" s="102"/>
      <c r="E48" s="95"/>
      <c r="F48" s="95"/>
      <c r="G48" s="95"/>
      <c r="H48" s="103"/>
      <c r="I48" s="95"/>
      <c r="J48" s="108">
        <v>0.12</v>
      </c>
      <c r="K48" s="120"/>
      <c r="L48" s="144"/>
    </row>
    <row r="49" spans="1:12" s="7" customFormat="1" ht="16.149999999999999" customHeight="1" x14ac:dyDescent="0.35">
      <c r="A49" s="114"/>
      <c r="B49" s="114"/>
      <c r="C49" s="101"/>
      <c r="D49" s="102"/>
      <c r="E49" s="95"/>
      <c r="F49" s="95"/>
      <c r="G49" s="95"/>
      <c r="H49" s="103"/>
      <c r="I49" s="106"/>
      <c r="J49" s="109">
        <v>0.09</v>
      </c>
      <c r="K49" s="120"/>
      <c r="L49" s="144"/>
    </row>
    <row r="50" spans="1:12" s="7" customFormat="1" ht="16.149999999999999" customHeight="1" x14ac:dyDescent="0.35">
      <c r="A50" s="114"/>
      <c r="B50" s="114"/>
      <c r="C50" s="101"/>
      <c r="D50" s="102"/>
      <c r="E50" s="95"/>
      <c r="F50" s="95"/>
      <c r="G50" s="95"/>
      <c r="H50" s="103"/>
      <c r="I50" s="94" t="s">
        <v>139</v>
      </c>
      <c r="J50" s="112">
        <v>0</v>
      </c>
      <c r="K50" s="120"/>
      <c r="L50" s="144"/>
    </row>
    <row r="51" spans="1:12" s="7" customFormat="1" ht="16.149999999999999" customHeight="1" thickBot="1" x14ac:dyDescent="0.4">
      <c r="A51" s="114"/>
      <c r="B51" s="114"/>
      <c r="C51" s="101"/>
      <c r="D51" s="102"/>
      <c r="E51" s="106"/>
      <c r="F51" s="106"/>
      <c r="G51" s="106"/>
      <c r="H51" s="103"/>
      <c r="I51" s="96"/>
      <c r="J51" s="109">
        <v>0.03</v>
      </c>
      <c r="K51" s="120"/>
      <c r="L51" s="144"/>
    </row>
    <row r="52" spans="1:12" s="7" customFormat="1" ht="16.149999999999999" customHeight="1" x14ac:dyDescent="0.35">
      <c r="A52" s="114"/>
      <c r="B52" s="114"/>
      <c r="C52" s="101">
        <v>7</v>
      </c>
      <c r="D52" s="102" t="s">
        <v>87</v>
      </c>
      <c r="E52" s="95" t="s">
        <v>119</v>
      </c>
      <c r="F52" s="95"/>
      <c r="G52" s="95"/>
      <c r="H52" s="103">
        <v>0.04</v>
      </c>
      <c r="I52" s="94" t="str">
        <f>E52</f>
        <v>Provide OEM documentation showcasing the enhanced Visibility into DNS Tunneling. This includes identifying complex and subtle exfiltration techniques that can evade traditional security mechanisms, thereby providing an enhanced level of protection against data exfiltration and other covert activities.</v>
      </c>
      <c r="J52" s="107">
        <v>0.05</v>
      </c>
      <c r="K52" s="120"/>
      <c r="L52" s="144"/>
    </row>
    <row r="53" spans="1:12" s="7" customFormat="1" ht="16.149999999999999" customHeight="1" x14ac:dyDescent="0.35">
      <c r="A53" s="114"/>
      <c r="B53" s="114"/>
      <c r="C53" s="101"/>
      <c r="D53" s="102"/>
      <c r="E53" s="95"/>
      <c r="F53" s="95"/>
      <c r="G53" s="95"/>
      <c r="H53" s="103"/>
      <c r="I53" s="95"/>
      <c r="J53" s="108">
        <v>0.12</v>
      </c>
      <c r="K53" s="120"/>
      <c r="L53" s="144"/>
    </row>
    <row r="54" spans="1:12" s="7" customFormat="1" ht="16.149999999999999" customHeight="1" x14ac:dyDescent="0.35">
      <c r="A54" s="114"/>
      <c r="B54" s="114"/>
      <c r="C54" s="110"/>
      <c r="D54" s="102"/>
      <c r="E54" s="95"/>
      <c r="F54" s="95"/>
      <c r="G54" s="95"/>
      <c r="H54" s="103"/>
      <c r="I54" s="106"/>
      <c r="J54" s="109">
        <v>0.09</v>
      </c>
      <c r="K54" s="120"/>
      <c r="L54" s="144"/>
    </row>
    <row r="55" spans="1:12" s="7" customFormat="1" ht="16.149999999999999" customHeight="1" x14ac:dyDescent="0.35">
      <c r="A55" s="114"/>
      <c r="B55" s="114"/>
      <c r="C55" s="110"/>
      <c r="D55" s="102"/>
      <c r="E55" s="95"/>
      <c r="F55" s="95"/>
      <c r="G55" s="95"/>
      <c r="H55" s="103"/>
      <c r="I55" s="94" t="s">
        <v>139</v>
      </c>
      <c r="J55" s="112">
        <v>0</v>
      </c>
      <c r="K55" s="120"/>
      <c r="L55" s="144"/>
    </row>
    <row r="56" spans="1:12" s="7" customFormat="1" ht="16.149999999999999" customHeight="1" thickBot="1" x14ac:dyDescent="0.4">
      <c r="A56" s="114"/>
      <c r="B56" s="114"/>
      <c r="C56" s="111"/>
      <c r="D56" s="102"/>
      <c r="E56" s="106"/>
      <c r="F56" s="106"/>
      <c r="G56" s="106"/>
      <c r="H56" s="103"/>
      <c r="I56" s="96"/>
      <c r="J56" s="109">
        <v>0.03</v>
      </c>
      <c r="K56" s="120"/>
      <c r="L56" s="144"/>
    </row>
    <row r="57" spans="1:12" s="7" customFormat="1" ht="16.149999999999999" customHeight="1" x14ac:dyDescent="0.35">
      <c r="A57" s="114"/>
      <c r="B57" s="114"/>
      <c r="C57" s="101">
        <v>9</v>
      </c>
      <c r="D57" s="102" t="s">
        <v>86</v>
      </c>
      <c r="E57" s="95" t="s">
        <v>114</v>
      </c>
      <c r="F57" s="95"/>
      <c r="G57" s="95"/>
      <c r="H57" s="103">
        <v>0.04</v>
      </c>
      <c r="I57" s="94" t="str">
        <f>E57</f>
        <v xml:space="preserve">Provide OEM documentation showcasing the DNS-level threat detection and ability for the platform to identify infected devices with one click, displaying mac address, IP, username, and device hostname.
Provide proposed managed services use cases for the related evidence.
</v>
      </c>
      <c r="J57" s="107">
        <v>0.05</v>
      </c>
      <c r="K57" s="120"/>
      <c r="L57" s="144"/>
    </row>
    <row r="58" spans="1:12" s="7" customFormat="1" ht="16.149999999999999" customHeight="1" x14ac:dyDescent="0.35">
      <c r="A58" s="114"/>
      <c r="B58" s="114"/>
      <c r="C58" s="101"/>
      <c r="D58" s="102"/>
      <c r="E58" s="95"/>
      <c r="F58" s="95"/>
      <c r="G58" s="95"/>
      <c r="H58" s="103"/>
      <c r="I58" s="95"/>
      <c r="J58" s="108">
        <v>0.12</v>
      </c>
      <c r="K58" s="120"/>
      <c r="L58" s="144"/>
    </row>
    <row r="59" spans="1:12" s="7" customFormat="1" ht="16.149999999999999" customHeight="1" x14ac:dyDescent="0.35">
      <c r="A59" s="114"/>
      <c r="B59" s="114"/>
      <c r="C59" s="110"/>
      <c r="D59" s="102"/>
      <c r="E59" s="95"/>
      <c r="F59" s="95"/>
      <c r="G59" s="95"/>
      <c r="H59" s="103"/>
      <c r="I59" s="106"/>
      <c r="J59" s="109">
        <v>0.09</v>
      </c>
      <c r="K59" s="120"/>
      <c r="L59" s="144"/>
    </row>
    <row r="60" spans="1:12" s="7" customFormat="1" ht="16.149999999999999" customHeight="1" x14ac:dyDescent="0.35">
      <c r="A60" s="114"/>
      <c r="B60" s="114"/>
      <c r="C60" s="110"/>
      <c r="D60" s="102"/>
      <c r="E60" s="95"/>
      <c r="F60" s="95"/>
      <c r="G60" s="95"/>
      <c r="H60" s="103"/>
      <c r="I60" s="94" t="s">
        <v>139</v>
      </c>
      <c r="J60" s="112">
        <v>0</v>
      </c>
      <c r="K60" s="120"/>
      <c r="L60" s="144"/>
    </row>
    <row r="61" spans="1:12" s="7" customFormat="1" ht="16.149999999999999" customHeight="1" thickBot="1" x14ac:dyDescent="0.4">
      <c r="A61" s="114"/>
      <c r="B61" s="114"/>
      <c r="C61" s="111"/>
      <c r="D61" s="102"/>
      <c r="E61" s="106"/>
      <c r="F61" s="106"/>
      <c r="G61" s="106"/>
      <c r="H61" s="103"/>
      <c r="I61" s="96"/>
      <c r="J61" s="109">
        <v>0.03</v>
      </c>
      <c r="K61" s="120"/>
      <c r="L61" s="144"/>
    </row>
    <row r="62" spans="1:12" s="7" customFormat="1" ht="20.25" customHeight="1" x14ac:dyDescent="0.35">
      <c r="A62" s="114"/>
      <c r="B62" s="114"/>
      <c r="C62" s="101">
        <v>10</v>
      </c>
      <c r="D62" s="102" t="s">
        <v>113</v>
      </c>
      <c r="E62" s="95" t="s">
        <v>115</v>
      </c>
      <c r="F62" s="95"/>
      <c r="G62" s="95"/>
      <c r="H62" s="103">
        <v>0.05</v>
      </c>
      <c r="I62" s="94" t="str">
        <f>E62</f>
        <v>Provide OEM documentation showcasing the correlation historical DNS data of minimum of 12 months of retained data.
Provide proposed managed services use cases for the related evidence.</v>
      </c>
      <c r="J62" s="107">
        <v>0.05</v>
      </c>
      <c r="K62" s="120"/>
      <c r="L62" s="144"/>
    </row>
    <row r="63" spans="1:12" s="7" customFormat="1" ht="20.25" customHeight="1" x14ac:dyDescent="0.35">
      <c r="A63" s="114"/>
      <c r="B63" s="114"/>
      <c r="C63" s="101"/>
      <c r="D63" s="102"/>
      <c r="E63" s="95"/>
      <c r="F63" s="95"/>
      <c r="G63" s="95"/>
      <c r="H63" s="103"/>
      <c r="I63" s="95"/>
      <c r="J63" s="108">
        <v>0.12</v>
      </c>
      <c r="K63" s="120"/>
      <c r="L63" s="144"/>
    </row>
    <row r="64" spans="1:12" s="7" customFormat="1" ht="20.25" customHeight="1" x14ac:dyDescent="0.35">
      <c r="A64" s="114"/>
      <c r="B64" s="114"/>
      <c r="C64" s="101"/>
      <c r="D64" s="102"/>
      <c r="E64" s="95"/>
      <c r="F64" s="95"/>
      <c r="G64" s="95"/>
      <c r="H64" s="103"/>
      <c r="I64" s="106"/>
      <c r="J64" s="109">
        <v>0.09</v>
      </c>
      <c r="K64" s="120"/>
      <c r="L64" s="144"/>
    </row>
    <row r="65" spans="1:12" s="7" customFormat="1" ht="20.25" customHeight="1" x14ac:dyDescent="0.35">
      <c r="A65" s="114"/>
      <c r="B65" s="114"/>
      <c r="C65" s="101"/>
      <c r="D65" s="102"/>
      <c r="E65" s="95"/>
      <c r="F65" s="95"/>
      <c r="G65" s="95"/>
      <c r="H65" s="103"/>
      <c r="I65" s="94" t="s">
        <v>139</v>
      </c>
      <c r="J65" s="112">
        <v>0</v>
      </c>
      <c r="K65" s="120"/>
      <c r="L65" s="144"/>
    </row>
    <row r="66" spans="1:12" s="7" customFormat="1" ht="20.25" customHeight="1" thickBot="1" x14ac:dyDescent="0.4">
      <c r="A66" s="114"/>
      <c r="B66" s="114"/>
      <c r="C66" s="101"/>
      <c r="D66" s="102"/>
      <c r="E66" s="106"/>
      <c r="F66" s="106"/>
      <c r="G66" s="106"/>
      <c r="H66" s="103"/>
      <c r="I66" s="96"/>
      <c r="J66" s="109">
        <v>0.03</v>
      </c>
      <c r="K66" s="120"/>
      <c r="L66" s="144"/>
    </row>
    <row r="67" spans="1:12" s="7" customFormat="1" ht="13.5" customHeight="1" x14ac:dyDescent="0.35">
      <c r="A67" s="114"/>
      <c r="B67" s="114"/>
      <c r="C67" s="101">
        <v>11</v>
      </c>
      <c r="D67" s="102" t="s">
        <v>85</v>
      </c>
      <c r="E67" s="94" t="s">
        <v>117</v>
      </c>
      <c r="F67" s="94"/>
      <c r="G67" s="94"/>
      <c r="H67" s="103">
        <v>0.03</v>
      </c>
      <c r="I67" s="94" t="str">
        <f>E67</f>
        <v xml:space="preserve">Provide OEM documentation showcasing support for custom policy based on network and identify attributes.
Provide proposed managed services use cases for the related evidence
</v>
      </c>
      <c r="J67" s="107">
        <f>H67</f>
        <v>0.03</v>
      </c>
      <c r="K67" s="120"/>
      <c r="L67" s="144"/>
    </row>
    <row r="68" spans="1:12" s="7" customFormat="1" ht="13.5" customHeight="1" x14ac:dyDescent="0.35">
      <c r="A68" s="114"/>
      <c r="B68" s="114"/>
      <c r="C68" s="101"/>
      <c r="D68" s="102"/>
      <c r="E68" s="95"/>
      <c r="F68" s="95"/>
      <c r="G68" s="95"/>
      <c r="H68" s="103"/>
      <c r="I68" s="95"/>
      <c r="J68" s="108"/>
      <c r="K68" s="120"/>
      <c r="L68" s="144"/>
    </row>
    <row r="69" spans="1:12" s="7" customFormat="1" ht="13.5" customHeight="1" x14ac:dyDescent="0.35">
      <c r="A69" s="114"/>
      <c r="B69" s="114"/>
      <c r="C69" s="101"/>
      <c r="D69" s="102"/>
      <c r="E69" s="95"/>
      <c r="F69" s="95"/>
      <c r="G69" s="95"/>
      <c r="H69" s="103"/>
      <c r="I69" s="106"/>
      <c r="J69" s="109"/>
      <c r="K69" s="120"/>
      <c r="L69" s="144"/>
    </row>
    <row r="70" spans="1:12" s="7" customFormat="1" ht="13.5" customHeight="1" x14ac:dyDescent="0.35">
      <c r="A70" s="114"/>
      <c r="B70" s="114"/>
      <c r="C70" s="101"/>
      <c r="D70" s="102"/>
      <c r="E70" s="95"/>
      <c r="F70" s="95"/>
      <c r="G70" s="95"/>
      <c r="H70" s="103"/>
      <c r="I70" s="94" t="s">
        <v>139</v>
      </c>
      <c r="J70" s="112">
        <v>0</v>
      </c>
      <c r="K70" s="120"/>
      <c r="L70" s="144"/>
    </row>
    <row r="71" spans="1:12" s="7" customFormat="1" ht="13.5" customHeight="1" thickBot="1" x14ac:dyDescent="0.4">
      <c r="A71" s="114"/>
      <c r="B71" s="114"/>
      <c r="C71" s="101"/>
      <c r="D71" s="102"/>
      <c r="E71" s="96"/>
      <c r="F71" s="96"/>
      <c r="G71" s="96"/>
      <c r="H71" s="104"/>
      <c r="I71" s="96"/>
      <c r="J71" s="109">
        <v>0</v>
      </c>
      <c r="K71" s="149"/>
      <c r="L71" s="151"/>
    </row>
    <row r="72" spans="1:12" s="7" customFormat="1" ht="16.5" customHeight="1" x14ac:dyDescent="0.35">
      <c r="A72" s="114"/>
      <c r="B72" s="114"/>
      <c r="C72" s="101">
        <v>12</v>
      </c>
      <c r="D72" s="102" t="s">
        <v>116</v>
      </c>
      <c r="E72" s="94" t="s">
        <v>106</v>
      </c>
      <c r="F72" s="94"/>
      <c r="G72" s="94"/>
      <c r="H72" s="103">
        <v>0.04</v>
      </c>
      <c r="I72" s="94" t="str">
        <f>E72</f>
        <v>Provide OEM documentation of  location-Based Policy Management of the solution. 
Provide proposed managed services use cases for the related evidence</v>
      </c>
      <c r="J72" s="107">
        <f>H72</f>
        <v>0.04</v>
      </c>
      <c r="K72" s="120"/>
      <c r="L72" s="144"/>
    </row>
    <row r="73" spans="1:12" s="7" customFormat="1" ht="16.5" customHeight="1" x14ac:dyDescent="0.35">
      <c r="A73" s="114"/>
      <c r="B73" s="114"/>
      <c r="C73" s="101"/>
      <c r="D73" s="102"/>
      <c r="E73" s="95"/>
      <c r="F73" s="95"/>
      <c r="G73" s="95"/>
      <c r="H73" s="103"/>
      <c r="I73" s="95"/>
      <c r="J73" s="108"/>
      <c r="K73" s="120"/>
      <c r="L73" s="144"/>
    </row>
    <row r="74" spans="1:12" s="7" customFormat="1" ht="16.5" customHeight="1" x14ac:dyDescent="0.35">
      <c r="A74" s="114"/>
      <c r="B74" s="114"/>
      <c r="C74" s="110"/>
      <c r="D74" s="102"/>
      <c r="E74" s="95"/>
      <c r="F74" s="95"/>
      <c r="G74" s="95"/>
      <c r="H74" s="103"/>
      <c r="I74" s="106"/>
      <c r="J74" s="109"/>
      <c r="K74" s="120"/>
      <c r="L74" s="144"/>
    </row>
    <row r="75" spans="1:12" s="7" customFormat="1" ht="16.5" customHeight="1" x14ac:dyDescent="0.35">
      <c r="A75" s="114"/>
      <c r="B75" s="114"/>
      <c r="C75" s="110"/>
      <c r="D75" s="102"/>
      <c r="E75" s="95"/>
      <c r="F75" s="95"/>
      <c r="G75" s="95"/>
      <c r="H75" s="103"/>
      <c r="I75" s="94" t="s">
        <v>139</v>
      </c>
      <c r="J75" s="112">
        <v>0</v>
      </c>
      <c r="K75" s="120"/>
      <c r="L75" s="144"/>
    </row>
    <row r="76" spans="1:12" s="7" customFormat="1" ht="16.5" customHeight="1" thickBot="1" x14ac:dyDescent="0.4">
      <c r="A76" s="114"/>
      <c r="B76" s="114"/>
      <c r="C76" s="111"/>
      <c r="D76" s="102"/>
      <c r="E76" s="96"/>
      <c r="F76" s="96"/>
      <c r="G76" s="96"/>
      <c r="H76" s="104"/>
      <c r="I76" s="96"/>
      <c r="J76" s="109">
        <v>0</v>
      </c>
      <c r="K76" s="149"/>
      <c r="L76" s="151"/>
    </row>
    <row r="77" spans="1:12" s="7" customFormat="1" ht="15.75" customHeight="1" x14ac:dyDescent="0.35">
      <c r="A77" s="114"/>
      <c r="B77" s="114"/>
      <c r="C77" s="101">
        <v>13</v>
      </c>
      <c r="D77" s="102" t="s">
        <v>84</v>
      </c>
      <c r="E77" s="94" t="s">
        <v>105</v>
      </c>
      <c r="F77" s="94"/>
      <c r="G77" s="94"/>
      <c r="H77" s="103">
        <v>0.03</v>
      </c>
      <c r="I77" s="94" t="str">
        <f>E77</f>
        <v>Provide OEM documentation on how cross-platform agent is supported,  across all endpoint devices, regardless of platform, with minimal performance impact.
Provide proposed managed services use cases for the related evidence</v>
      </c>
      <c r="J77" s="107">
        <f>H77</f>
        <v>0.03</v>
      </c>
      <c r="K77" s="120"/>
      <c r="L77" s="144"/>
    </row>
    <row r="78" spans="1:12" s="7" customFormat="1" ht="15.75" customHeight="1" x14ac:dyDescent="0.35">
      <c r="A78" s="114"/>
      <c r="B78" s="114"/>
      <c r="C78" s="101"/>
      <c r="D78" s="102"/>
      <c r="E78" s="95"/>
      <c r="F78" s="95"/>
      <c r="G78" s="95"/>
      <c r="H78" s="103"/>
      <c r="I78" s="95"/>
      <c r="J78" s="108"/>
      <c r="K78" s="120"/>
      <c r="L78" s="144"/>
    </row>
    <row r="79" spans="1:12" s="7" customFormat="1" ht="15.75" customHeight="1" x14ac:dyDescent="0.35">
      <c r="A79" s="114"/>
      <c r="B79" s="114"/>
      <c r="C79" s="101"/>
      <c r="D79" s="102"/>
      <c r="E79" s="95"/>
      <c r="F79" s="95"/>
      <c r="G79" s="95"/>
      <c r="H79" s="103"/>
      <c r="I79" s="106"/>
      <c r="J79" s="109"/>
      <c r="K79" s="120"/>
      <c r="L79" s="144"/>
    </row>
    <row r="80" spans="1:12" s="7" customFormat="1" ht="15.75" customHeight="1" x14ac:dyDescent="0.35">
      <c r="A80" s="114"/>
      <c r="B80" s="114"/>
      <c r="C80" s="101"/>
      <c r="D80" s="102"/>
      <c r="E80" s="95"/>
      <c r="F80" s="95"/>
      <c r="G80" s="95"/>
      <c r="H80" s="103"/>
      <c r="I80" s="94" t="s">
        <v>139</v>
      </c>
      <c r="J80" s="112">
        <v>0</v>
      </c>
      <c r="K80" s="120"/>
      <c r="L80" s="144"/>
    </row>
    <row r="81" spans="1:12" s="7" customFormat="1" ht="15.75" customHeight="1" thickBot="1" x14ac:dyDescent="0.4">
      <c r="A81" s="114"/>
      <c r="B81" s="114"/>
      <c r="C81" s="101"/>
      <c r="D81" s="102"/>
      <c r="E81" s="96"/>
      <c r="F81" s="96"/>
      <c r="G81" s="96"/>
      <c r="H81" s="104"/>
      <c r="I81" s="96"/>
      <c r="J81" s="109">
        <v>0</v>
      </c>
      <c r="K81" s="149"/>
      <c r="L81" s="151"/>
    </row>
    <row r="82" spans="1:12" s="7" customFormat="1" ht="15.75" customHeight="1" x14ac:dyDescent="0.35">
      <c r="A82" s="114"/>
      <c r="B82" s="114"/>
      <c r="C82" s="101">
        <v>14</v>
      </c>
      <c r="D82" s="102" t="s">
        <v>66</v>
      </c>
      <c r="E82" s="94" t="s">
        <v>104</v>
      </c>
      <c r="F82" s="94"/>
      <c r="G82" s="94"/>
      <c r="H82" s="103">
        <v>0.03</v>
      </c>
      <c r="I82" s="105" t="str">
        <f>E82</f>
        <v>Share OEM architectural diagrams of the propagation monitoring network and a sample predictive analytics report identifying TTL conflicts. Provide API documentation demonstrating integration with DNS hosting providers to force cache purges in delayed regions.
Provide proposed managed services use cases for the related evidence</v>
      </c>
      <c r="J82" s="107">
        <f>H82</f>
        <v>0.03</v>
      </c>
      <c r="K82" s="120"/>
      <c r="L82" s="144"/>
    </row>
    <row r="83" spans="1:12" s="7" customFormat="1" ht="15.75" customHeight="1" x14ac:dyDescent="0.35">
      <c r="A83" s="114"/>
      <c r="B83" s="114"/>
      <c r="C83" s="101"/>
      <c r="D83" s="102"/>
      <c r="E83" s="95"/>
      <c r="F83" s="95"/>
      <c r="G83" s="95"/>
      <c r="H83" s="103"/>
      <c r="I83" s="95"/>
      <c r="J83" s="108"/>
      <c r="K83" s="120"/>
      <c r="L83" s="144"/>
    </row>
    <row r="84" spans="1:12" s="7" customFormat="1" ht="15.75" customHeight="1" x14ac:dyDescent="0.35">
      <c r="A84" s="114"/>
      <c r="B84" s="114"/>
      <c r="C84" s="101"/>
      <c r="D84" s="102"/>
      <c r="E84" s="95"/>
      <c r="F84" s="95"/>
      <c r="G84" s="95"/>
      <c r="H84" s="103"/>
      <c r="I84" s="106"/>
      <c r="J84" s="109"/>
      <c r="K84" s="120"/>
      <c r="L84" s="144"/>
    </row>
    <row r="85" spans="1:12" s="7" customFormat="1" ht="15.75" customHeight="1" x14ac:dyDescent="0.35">
      <c r="A85" s="114"/>
      <c r="B85" s="114"/>
      <c r="C85" s="101"/>
      <c r="D85" s="102"/>
      <c r="E85" s="95"/>
      <c r="F85" s="95"/>
      <c r="G85" s="95"/>
      <c r="H85" s="103"/>
      <c r="I85" s="94" t="s">
        <v>139</v>
      </c>
      <c r="J85" s="112">
        <v>0</v>
      </c>
      <c r="K85" s="120"/>
      <c r="L85" s="144"/>
    </row>
    <row r="86" spans="1:12" s="7" customFormat="1" ht="15.75" customHeight="1" thickBot="1" x14ac:dyDescent="0.4">
      <c r="A86" s="114"/>
      <c r="B86" s="114"/>
      <c r="C86" s="101"/>
      <c r="D86" s="102"/>
      <c r="E86" s="96"/>
      <c r="F86" s="96"/>
      <c r="G86" s="96"/>
      <c r="H86" s="104"/>
      <c r="I86" s="96"/>
      <c r="J86" s="109">
        <v>0</v>
      </c>
      <c r="K86" s="149"/>
      <c r="L86" s="151"/>
    </row>
    <row r="87" spans="1:12" s="7" customFormat="1" ht="15.75" customHeight="1" x14ac:dyDescent="0.35">
      <c r="A87" s="114"/>
      <c r="B87" s="114"/>
      <c r="C87" s="101">
        <v>15</v>
      </c>
      <c r="D87" s="102" t="s">
        <v>67</v>
      </c>
      <c r="E87" s="94" t="s">
        <v>103</v>
      </c>
      <c r="F87" s="94"/>
      <c r="G87" s="94"/>
      <c r="H87" s="103">
        <v>0.03</v>
      </c>
      <c r="I87" s="105" t="str">
        <f>E87</f>
        <v>Supply benchmark reports from three enterprise clients showing TTL optimization outcomes during DNS migrations. Include OEM algorithms for traffic analysis and screenshots of the TTL adjustment interface with audit trails.
Provide proposed managed services use cases for the related evidence.</v>
      </c>
      <c r="J87" s="107">
        <f>H87</f>
        <v>0.03</v>
      </c>
      <c r="K87" s="120"/>
      <c r="L87" s="144"/>
    </row>
    <row r="88" spans="1:12" s="7" customFormat="1" ht="15.75" customHeight="1" x14ac:dyDescent="0.35">
      <c r="A88" s="114"/>
      <c r="B88" s="114"/>
      <c r="C88" s="101"/>
      <c r="D88" s="102"/>
      <c r="E88" s="95"/>
      <c r="F88" s="95"/>
      <c r="G88" s="95"/>
      <c r="H88" s="103"/>
      <c r="I88" s="95"/>
      <c r="J88" s="108"/>
      <c r="K88" s="120"/>
      <c r="L88" s="144"/>
    </row>
    <row r="89" spans="1:12" s="7" customFormat="1" ht="15.75" customHeight="1" x14ac:dyDescent="0.35">
      <c r="A89" s="114"/>
      <c r="B89" s="114"/>
      <c r="C89" s="110"/>
      <c r="D89" s="102"/>
      <c r="E89" s="95"/>
      <c r="F89" s="95"/>
      <c r="G89" s="95"/>
      <c r="H89" s="103"/>
      <c r="I89" s="106"/>
      <c r="J89" s="109"/>
      <c r="K89" s="120"/>
      <c r="L89" s="144"/>
    </row>
    <row r="90" spans="1:12" s="7" customFormat="1" ht="15.75" customHeight="1" x14ac:dyDescent="0.35">
      <c r="A90" s="114"/>
      <c r="B90" s="114"/>
      <c r="C90" s="110"/>
      <c r="D90" s="102"/>
      <c r="E90" s="95"/>
      <c r="F90" s="95"/>
      <c r="G90" s="95"/>
      <c r="H90" s="103"/>
      <c r="I90" s="94" t="s">
        <v>139</v>
      </c>
      <c r="J90" s="112">
        <v>0</v>
      </c>
      <c r="K90" s="120"/>
      <c r="L90" s="144"/>
    </row>
    <row r="91" spans="1:12" s="7" customFormat="1" ht="15.75" customHeight="1" thickBot="1" x14ac:dyDescent="0.4">
      <c r="A91" s="121"/>
      <c r="B91" s="121"/>
      <c r="C91" s="111"/>
      <c r="D91" s="102"/>
      <c r="E91" s="96"/>
      <c r="F91" s="96"/>
      <c r="G91" s="96"/>
      <c r="H91" s="104"/>
      <c r="I91" s="96"/>
      <c r="J91" s="109">
        <v>0</v>
      </c>
      <c r="K91" s="149"/>
      <c r="L91" s="151"/>
    </row>
    <row r="92" spans="1:12" s="7" customFormat="1" ht="15.75" customHeight="1" x14ac:dyDescent="0.35">
      <c r="A92" s="113" t="s">
        <v>62</v>
      </c>
      <c r="B92" s="115">
        <f>SUM(H92:H151)</f>
        <v>0.42999999999999994</v>
      </c>
      <c r="C92" s="101">
        <v>16</v>
      </c>
      <c r="D92" s="102" t="s">
        <v>68</v>
      </c>
      <c r="E92" s="156" t="s">
        <v>102</v>
      </c>
      <c r="F92" s="158"/>
      <c r="G92" s="105"/>
      <c r="H92" s="152">
        <v>0.04</v>
      </c>
      <c r="I92" s="105" t="str">
        <f>E92</f>
        <v>Submit OEM schematics of the ML-based anomaly detection engine and integration certifications with threat intelligence platforms. Provide forensic reports from a simulated attack scenario showing attack identification within 90 seconds.
Provide proposed managed services use cases for the related evidence.</v>
      </c>
      <c r="J92" s="107">
        <f>H92</f>
        <v>0.04</v>
      </c>
      <c r="K92" s="119"/>
      <c r="L92" s="157"/>
    </row>
    <row r="93" spans="1:12" s="7" customFormat="1" ht="15.75" customHeight="1" x14ac:dyDescent="0.35">
      <c r="A93" s="114"/>
      <c r="B93" s="114"/>
      <c r="C93" s="101"/>
      <c r="D93" s="102"/>
      <c r="E93" s="134"/>
      <c r="F93" s="123"/>
      <c r="G93" s="95"/>
      <c r="H93" s="103"/>
      <c r="I93" s="95"/>
      <c r="J93" s="108">
        <v>0.1</v>
      </c>
      <c r="K93" s="120"/>
      <c r="L93" s="144"/>
    </row>
    <row r="94" spans="1:12" s="7" customFormat="1" ht="15.75" customHeight="1" x14ac:dyDescent="0.35">
      <c r="A94" s="114"/>
      <c r="B94" s="114"/>
      <c r="C94" s="101"/>
      <c r="D94" s="102"/>
      <c r="E94" s="134"/>
      <c r="F94" s="123"/>
      <c r="G94" s="95"/>
      <c r="H94" s="103"/>
      <c r="I94" s="106"/>
      <c r="J94" s="109">
        <v>0.08</v>
      </c>
      <c r="K94" s="120"/>
      <c r="L94" s="144"/>
    </row>
    <row r="95" spans="1:12" s="7" customFormat="1" ht="15.75" customHeight="1" x14ac:dyDescent="0.35">
      <c r="A95" s="114"/>
      <c r="B95" s="114"/>
      <c r="C95" s="101"/>
      <c r="D95" s="102"/>
      <c r="E95" s="134"/>
      <c r="F95" s="123"/>
      <c r="G95" s="95"/>
      <c r="H95" s="103"/>
      <c r="I95" s="94" t="s">
        <v>139</v>
      </c>
      <c r="J95" s="112">
        <v>0</v>
      </c>
      <c r="K95" s="120"/>
      <c r="L95" s="144"/>
    </row>
    <row r="96" spans="1:12" s="7" customFormat="1" ht="15.75" customHeight="1" thickBot="1" x14ac:dyDescent="0.4">
      <c r="A96" s="114"/>
      <c r="B96" s="114"/>
      <c r="C96" s="101"/>
      <c r="D96" s="102"/>
      <c r="E96" s="134"/>
      <c r="F96" s="124"/>
      <c r="G96" s="106"/>
      <c r="H96" s="103"/>
      <c r="I96" s="96"/>
      <c r="J96" s="109">
        <v>0</v>
      </c>
      <c r="K96" s="120"/>
      <c r="L96" s="144"/>
    </row>
    <row r="97" spans="1:12" s="7" customFormat="1" ht="15.75" customHeight="1" x14ac:dyDescent="0.35">
      <c r="A97" s="114"/>
      <c r="B97" s="114"/>
      <c r="C97" s="101">
        <v>17</v>
      </c>
      <c r="D97" s="102" t="s">
        <v>69</v>
      </c>
      <c r="E97" s="116" t="s">
        <v>101</v>
      </c>
      <c r="F97" s="94"/>
      <c r="G97" s="94"/>
      <c r="H97" s="103">
        <v>0.03</v>
      </c>
      <c r="I97" s="105" t="str">
        <f>E97</f>
        <v>Share OEM technical specifications for secure zone transfer protocols during a failed transfer. Provide audit logs showing CNAME/DNAME record integrity checks during synchronization.
Provide proposed managed services use cases for the related evidence.</v>
      </c>
      <c r="J97" s="107">
        <f>H97</f>
        <v>0.03</v>
      </c>
      <c r="K97" s="120"/>
      <c r="L97" s="144"/>
    </row>
    <row r="98" spans="1:12" s="7" customFormat="1" ht="15.75" customHeight="1" x14ac:dyDescent="0.35">
      <c r="A98" s="114"/>
      <c r="B98" s="114"/>
      <c r="C98" s="101"/>
      <c r="D98" s="102"/>
      <c r="E98" s="117"/>
      <c r="F98" s="95"/>
      <c r="G98" s="95"/>
      <c r="H98" s="103"/>
      <c r="I98" s="95"/>
      <c r="J98" s="108"/>
      <c r="K98" s="120"/>
      <c r="L98" s="144"/>
    </row>
    <row r="99" spans="1:12" s="7" customFormat="1" ht="15.75" customHeight="1" x14ac:dyDescent="0.35">
      <c r="A99" s="114"/>
      <c r="B99" s="114"/>
      <c r="C99" s="101"/>
      <c r="D99" s="102"/>
      <c r="E99" s="117"/>
      <c r="F99" s="95"/>
      <c r="G99" s="95"/>
      <c r="H99" s="112"/>
      <c r="I99" s="106"/>
      <c r="J99" s="109"/>
      <c r="K99" s="148"/>
      <c r="L99" s="150"/>
    </row>
    <row r="100" spans="1:12" s="7" customFormat="1" ht="15.75" customHeight="1" x14ac:dyDescent="0.35">
      <c r="A100" s="114"/>
      <c r="B100" s="114"/>
      <c r="C100" s="101"/>
      <c r="D100" s="102"/>
      <c r="E100" s="117"/>
      <c r="F100" s="95"/>
      <c r="G100" s="95"/>
      <c r="H100" s="112"/>
      <c r="I100" s="94" t="s">
        <v>139</v>
      </c>
      <c r="J100" s="112">
        <v>0</v>
      </c>
      <c r="K100" s="148"/>
      <c r="L100" s="150"/>
    </row>
    <row r="101" spans="1:12" s="7" customFormat="1" ht="15.75" customHeight="1" thickBot="1" x14ac:dyDescent="0.4">
      <c r="A101" s="114"/>
      <c r="B101" s="114"/>
      <c r="C101" s="101"/>
      <c r="D101" s="102"/>
      <c r="E101" s="118"/>
      <c r="F101" s="96"/>
      <c r="G101" s="96"/>
      <c r="H101" s="104"/>
      <c r="I101" s="96"/>
      <c r="J101" s="109">
        <v>0</v>
      </c>
      <c r="K101" s="149"/>
      <c r="L101" s="151"/>
    </row>
    <row r="102" spans="1:12" s="7" customFormat="1" ht="15.75" customHeight="1" x14ac:dyDescent="0.35">
      <c r="A102" s="114"/>
      <c r="B102" s="114"/>
      <c r="C102" s="101">
        <v>18</v>
      </c>
      <c r="D102" s="102" t="s">
        <v>70</v>
      </c>
      <c r="E102" s="116" t="s">
        <v>100</v>
      </c>
      <c r="F102" s="94"/>
      <c r="G102" s="94"/>
      <c r="H102" s="103">
        <v>0.03</v>
      </c>
      <c r="I102" s="94" t="str">
        <f>E102</f>
        <v>Provide OEM evidence of policy templates for 15+ compliance frameworks and a sample violation report with auto-remediation timelines
Provide proposed managed services use cases for the related evidence.</v>
      </c>
      <c r="J102" s="107">
        <f>H102</f>
        <v>0.03</v>
      </c>
      <c r="K102" s="120"/>
      <c r="L102" s="144"/>
    </row>
    <row r="103" spans="1:12" s="7" customFormat="1" ht="15.75" customHeight="1" x14ac:dyDescent="0.35">
      <c r="A103" s="114"/>
      <c r="B103" s="114"/>
      <c r="C103" s="101"/>
      <c r="D103" s="102"/>
      <c r="E103" s="117"/>
      <c r="F103" s="95"/>
      <c r="G103" s="95"/>
      <c r="H103" s="103"/>
      <c r="I103" s="95"/>
      <c r="J103" s="108"/>
      <c r="K103" s="120"/>
      <c r="L103" s="144"/>
    </row>
    <row r="104" spans="1:12" s="7" customFormat="1" ht="15.75" customHeight="1" x14ac:dyDescent="0.35">
      <c r="A104" s="114"/>
      <c r="B104" s="114"/>
      <c r="C104" s="110"/>
      <c r="D104" s="102"/>
      <c r="E104" s="117"/>
      <c r="F104" s="95"/>
      <c r="G104" s="95"/>
      <c r="H104" s="112"/>
      <c r="I104" s="106"/>
      <c r="J104" s="109"/>
      <c r="K104" s="148"/>
      <c r="L104" s="150"/>
    </row>
    <row r="105" spans="1:12" s="7" customFormat="1" ht="15.75" customHeight="1" x14ac:dyDescent="0.35">
      <c r="A105" s="114"/>
      <c r="B105" s="114"/>
      <c r="C105" s="110"/>
      <c r="D105" s="102"/>
      <c r="E105" s="117"/>
      <c r="F105" s="95"/>
      <c r="G105" s="95"/>
      <c r="H105" s="112"/>
      <c r="I105" s="94" t="s">
        <v>139</v>
      </c>
      <c r="J105" s="112">
        <v>0</v>
      </c>
      <c r="K105" s="148"/>
      <c r="L105" s="150"/>
    </row>
    <row r="106" spans="1:12" s="7" customFormat="1" ht="15.75" customHeight="1" thickBot="1" x14ac:dyDescent="0.4">
      <c r="A106" s="114"/>
      <c r="B106" s="114"/>
      <c r="C106" s="111"/>
      <c r="D106" s="102"/>
      <c r="E106" s="118"/>
      <c r="F106" s="96"/>
      <c r="G106" s="96"/>
      <c r="H106" s="104"/>
      <c r="I106" s="96"/>
      <c r="J106" s="109">
        <v>0</v>
      </c>
      <c r="K106" s="149"/>
      <c r="L106" s="151"/>
    </row>
    <row r="107" spans="1:12" s="7" customFormat="1" ht="15.75" customHeight="1" x14ac:dyDescent="0.35">
      <c r="A107" s="114"/>
      <c r="B107" s="114"/>
      <c r="C107" s="101">
        <v>19</v>
      </c>
      <c r="D107" s="102" t="s">
        <v>83</v>
      </c>
      <c r="E107" s="116" t="s">
        <v>99</v>
      </c>
      <c r="F107" s="94"/>
      <c r="G107" s="94"/>
      <c r="H107" s="103">
        <v>0.04</v>
      </c>
      <c r="I107" s="94" t="str">
        <f>E107</f>
        <v>Provide OEM documentation illustrating technical architecture diagrams and lab testing results demonstrating C2 detection/circumvention for fileless attacks, including efficacy metrics against DNS-based beaconing in encrypted channels (DoH/DoT).
Provide proposed managed services use cases for the related evidence.</v>
      </c>
      <c r="J107" s="107">
        <f>H107</f>
        <v>0.04</v>
      </c>
      <c r="K107" s="120"/>
      <c r="L107" s="144"/>
    </row>
    <row r="108" spans="1:12" s="7" customFormat="1" ht="15.75" customHeight="1" x14ac:dyDescent="0.35">
      <c r="A108" s="114"/>
      <c r="B108" s="114"/>
      <c r="C108" s="101"/>
      <c r="D108" s="102"/>
      <c r="E108" s="117"/>
      <c r="F108" s="95"/>
      <c r="G108" s="95"/>
      <c r="H108" s="103"/>
      <c r="I108" s="95"/>
      <c r="J108" s="108"/>
      <c r="K108" s="120"/>
      <c r="L108" s="144"/>
    </row>
    <row r="109" spans="1:12" s="7" customFormat="1" ht="15.75" customHeight="1" x14ac:dyDescent="0.35">
      <c r="A109" s="114"/>
      <c r="B109" s="114"/>
      <c r="C109" s="101"/>
      <c r="D109" s="102"/>
      <c r="E109" s="117"/>
      <c r="F109" s="95"/>
      <c r="G109" s="95"/>
      <c r="H109" s="112"/>
      <c r="I109" s="106"/>
      <c r="J109" s="109"/>
      <c r="K109" s="148"/>
      <c r="L109" s="150"/>
    </row>
    <row r="110" spans="1:12" s="7" customFormat="1" ht="15.75" customHeight="1" x14ac:dyDescent="0.35">
      <c r="A110" s="114"/>
      <c r="B110" s="114"/>
      <c r="C110" s="101"/>
      <c r="D110" s="102"/>
      <c r="E110" s="117"/>
      <c r="F110" s="95"/>
      <c r="G110" s="95"/>
      <c r="H110" s="112"/>
      <c r="I110" s="94" t="s">
        <v>139</v>
      </c>
      <c r="J110" s="112">
        <v>0</v>
      </c>
      <c r="K110" s="148"/>
      <c r="L110" s="150"/>
    </row>
    <row r="111" spans="1:12" s="7" customFormat="1" ht="15.75" customHeight="1" thickBot="1" x14ac:dyDescent="0.4">
      <c r="A111" s="114"/>
      <c r="B111" s="114"/>
      <c r="C111" s="101"/>
      <c r="D111" s="102"/>
      <c r="E111" s="118"/>
      <c r="F111" s="96"/>
      <c r="G111" s="96"/>
      <c r="H111" s="104"/>
      <c r="I111" s="96"/>
      <c r="J111" s="109">
        <v>0</v>
      </c>
      <c r="K111" s="149"/>
      <c r="L111" s="151"/>
    </row>
    <row r="112" spans="1:12" s="7" customFormat="1" ht="15.75" customHeight="1" x14ac:dyDescent="0.35">
      <c r="A112" s="114"/>
      <c r="B112" s="114"/>
      <c r="C112" s="101">
        <v>20</v>
      </c>
      <c r="D112" s="102" t="s">
        <v>82</v>
      </c>
      <c r="E112" s="116" t="s">
        <v>98</v>
      </c>
      <c r="F112" s="94"/>
      <c r="G112" s="94"/>
      <c r="H112" s="103">
        <v>0.03</v>
      </c>
      <c r="I112" s="94" t="str">
        <f>E112</f>
        <v>Provide OEM documentation with relatable evidence on ability to aggregate DNS-related logs from multiple sources into a centralized platform that supports real-time search, correlation, and compliance-ready storage.
Provide proposed managed services use cases for the related evidence.</v>
      </c>
      <c r="J112" s="107">
        <f>H112</f>
        <v>0.03</v>
      </c>
      <c r="K112" s="120"/>
      <c r="L112" s="144"/>
    </row>
    <row r="113" spans="1:12" s="7" customFormat="1" ht="15.75" customHeight="1" x14ac:dyDescent="0.35">
      <c r="A113" s="114"/>
      <c r="B113" s="114"/>
      <c r="C113" s="101"/>
      <c r="D113" s="102"/>
      <c r="E113" s="117"/>
      <c r="F113" s="95"/>
      <c r="G113" s="95"/>
      <c r="H113" s="103"/>
      <c r="I113" s="95"/>
      <c r="J113" s="108"/>
      <c r="K113" s="120"/>
      <c r="L113" s="144"/>
    </row>
    <row r="114" spans="1:12" s="7" customFormat="1" ht="15.75" customHeight="1" x14ac:dyDescent="0.35">
      <c r="A114" s="114"/>
      <c r="B114" s="114"/>
      <c r="C114" s="101"/>
      <c r="D114" s="102"/>
      <c r="E114" s="117"/>
      <c r="F114" s="95"/>
      <c r="G114" s="95"/>
      <c r="H114" s="112"/>
      <c r="I114" s="106"/>
      <c r="J114" s="109"/>
      <c r="K114" s="148"/>
      <c r="L114" s="150"/>
    </row>
    <row r="115" spans="1:12" s="7" customFormat="1" ht="15.75" customHeight="1" x14ac:dyDescent="0.35">
      <c r="A115" s="114"/>
      <c r="B115" s="114"/>
      <c r="C115" s="101"/>
      <c r="D115" s="102"/>
      <c r="E115" s="117"/>
      <c r="F115" s="95"/>
      <c r="G115" s="95"/>
      <c r="H115" s="112"/>
      <c r="I115" s="94" t="s">
        <v>139</v>
      </c>
      <c r="J115" s="112">
        <v>0</v>
      </c>
      <c r="K115" s="148"/>
      <c r="L115" s="150"/>
    </row>
    <row r="116" spans="1:12" s="7" customFormat="1" ht="15.75" customHeight="1" thickBot="1" x14ac:dyDescent="0.4">
      <c r="A116" s="114"/>
      <c r="B116" s="114"/>
      <c r="C116" s="101"/>
      <c r="D116" s="102"/>
      <c r="E116" s="118"/>
      <c r="F116" s="96"/>
      <c r="G116" s="96"/>
      <c r="H116" s="104"/>
      <c r="I116" s="96"/>
      <c r="J116" s="109">
        <v>0</v>
      </c>
      <c r="K116" s="149"/>
      <c r="L116" s="151"/>
    </row>
    <row r="117" spans="1:12" s="7" customFormat="1" ht="15.75" customHeight="1" x14ac:dyDescent="0.35">
      <c r="A117" s="114"/>
      <c r="B117" s="114"/>
      <c r="C117" s="101">
        <v>21</v>
      </c>
      <c r="D117" s="102" t="s">
        <v>81</v>
      </c>
      <c r="E117" s="116" t="s">
        <v>97</v>
      </c>
      <c r="F117" s="94"/>
      <c r="G117" s="94"/>
      <c r="H117" s="103">
        <v>0.03</v>
      </c>
      <c r="I117" s="94" t="str">
        <f>E117</f>
        <v>Provide OEM documentation with relatable evidence on  how suspicious traffic within VPN/ZTNA tunnels are detected,  and  correlated to the originating user or endpoint.
Provide proposed managed services use cases for the related evidence.</v>
      </c>
      <c r="J117" s="107">
        <f>H117</f>
        <v>0.03</v>
      </c>
      <c r="K117" s="120"/>
      <c r="L117" s="144"/>
    </row>
    <row r="118" spans="1:12" s="7" customFormat="1" ht="15.75" customHeight="1" x14ac:dyDescent="0.35">
      <c r="A118" s="114"/>
      <c r="B118" s="114"/>
      <c r="C118" s="101"/>
      <c r="D118" s="102"/>
      <c r="E118" s="117"/>
      <c r="F118" s="95"/>
      <c r="G118" s="95"/>
      <c r="H118" s="103"/>
      <c r="I118" s="95"/>
      <c r="J118" s="108"/>
      <c r="K118" s="120"/>
      <c r="L118" s="144"/>
    </row>
    <row r="119" spans="1:12" s="7" customFormat="1" ht="15.75" customHeight="1" x14ac:dyDescent="0.35">
      <c r="A119" s="114"/>
      <c r="B119" s="114"/>
      <c r="C119" s="110"/>
      <c r="D119" s="102"/>
      <c r="E119" s="117"/>
      <c r="F119" s="95"/>
      <c r="G119" s="95"/>
      <c r="H119" s="112"/>
      <c r="I119" s="106"/>
      <c r="J119" s="109"/>
      <c r="K119" s="148"/>
      <c r="L119" s="150"/>
    </row>
    <row r="120" spans="1:12" s="7" customFormat="1" ht="15.75" customHeight="1" x14ac:dyDescent="0.35">
      <c r="A120" s="114"/>
      <c r="B120" s="114"/>
      <c r="C120" s="110"/>
      <c r="D120" s="102"/>
      <c r="E120" s="117"/>
      <c r="F120" s="95"/>
      <c r="G120" s="95"/>
      <c r="H120" s="112"/>
      <c r="I120" s="94" t="s">
        <v>139</v>
      </c>
      <c r="J120" s="112">
        <v>0</v>
      </c>
      <c r="K120" s="148"/>
      <c r="L120" s="150"/>
    </row>
    <row r="121" spans="1:12" s="7" customFormat="1" ht="15.75" customHeight="1" thickBot="1" x14ac:dyDescent="0.4">
      <c r="A121" s="114"/>
      <c r="B121" s="114"/>
      <c r="C121" s="111"/>
      <c r="D121" s="102"/>
      <c r="E121" s="118"/>
      <c r="F121" s="96"/>
      <c r="G121" s="96"/>
      <c r="H121" s="104"/>
      <c r="I121" s="96"/>
      <c r="J121" s="109">
        <v>0</v>
      </c>
      <c r="K121" s="149"/>
      <c r="L121" s="151"/>
    </row>
    <row r="122" spans="1:12" s="7" customFormat="1" ht="15.75" customHeight="1" x14ac:dyDescent="0.35">
      <c r="A122" s="114"/>
      <c r="B122" s="114"/>
      <c r="C122" s="101">
        <v>22</v>
      </c>
      <c r="D122" s="102" t="s">
        <v>80</v>
      </c>
      <c r="E122" s="116" t="s">
        <v>96</v>
      </c>
      <c r="F122" s="94"/>
      <c r="G122" s="94"/>
      <c r="H122" s="103">
        <v>0.03</v>
      </c>
      <c r="I122" s="94" t="str">
        <f>E122</f>
        <v>Procide OEM ducmentation with relatable evidence with 2 use cases on  behavioural and machine learning based detection of DNS tunneling activity and exfiltration attempts in real time.
Provide proposed managed services use cases for the related evidence.</v>
      </c>
      <c r="J122" s="107">
        <f>H122</f>
        <v>0.03</v>
      </c>
      <c r="K122" s="120"/>
      <c r="L122" s="144"/>
    </row>
    <row r="123" spans="1:12" s="7" customFormat="1" ht="15.75" customHeight="1" x14ac:dyDescent="0.35">
      <c r="A123" s="114"/>
      <c r="B123" s="114"/>
      <c r="C123" s="101"/>
      <c r="D123" s="102"/>
      <c r="E123" s="117"/>
      <c r="F123" s="95"/>
      <c r="G123" s="95"/>
      <c r="H123" s="103"/>
      <c r="I123" s="95"/>
      <c r="J123" s="108"/>
      <c r="K123" s="120"/>
      <c r="L123" s="144"/>
    </row>
    <row r="124" spans="1:12" s="7" customFormat="1" ht="15.75" customHeight="1" x14ac:dyDescent="0.35">
      <c r="A124" s="114"/>
      <c r="B124" s="114"/>
      <c r="C124" s="101"/>
      <c r="D124" s="102"/>
      <c r="E124" s="117"/>
      <c r="F124" s="95"/>
      <c r="G124" s="95"/>
      <c r="H124" s="112"/>
      <c r="I124" s="106"/>
      <c r="J124" s="109"/>
      <c r="K124" s="148"/>
      <c r="L124" s="150"/>
    </row>
    <row r="125" spans="1:12" s="7" customFormat="1" ht="15.75" customHeight="1" x14ac:dyDescent="0.35">
      <c r="A125" s="114"/>
      <c r="B125" s="114"/>
      <c r="C125" s="101"/>
      <c r="D125" s="102"/>
      <c r="E125" s="117"/>
      <c r="F125" s="95"/>
      <c r="G125" s="95"/>
      <c r="H125" s="112"/>
      <c r="I125" s="94" t="s">
        <v>139</v>
      </c>
      <c r="J125" s="112">
        <v>0</v>
      </c>
      <c r="K125" s="148"/>
      <c r="L125" s="150"/>
    </row>
    <row r="126" spans="1:12" s="7" customFormat="1" ht="15.75" customHeight="1" thickBot="1" x14ac:dyDescent="0.4">
      <c r="A126" s="114"/>
      <c r="B126" s="114"/>
      <c r="C126" s="101"/>
      <c r="D126" s="102"/>
      <c r="E126" s="118"/>
      <c r="F126" s="96"/>
      <c r="G126" s="96"/>
      <c r="H126" s="104"/>
      <c r="I126" s="96"/>
      <c r="J126" s="109">
        <v>0</v>
      </c>
      <c r="K126" s="149"/>
      <c r="L126" s="151"/>
    </row>
    <row r="127" spans="1:12" s="7" customFormat="1" ht="15.75" customHeight="1" x14ac:dyDescent="0.35">
      <c r="A127" s="114"/>
      <c r="B127" s="114"/>
      <c r="C127" s="101">
        <v>23</v>
      </c>
      <c r="D127" s="102" t="s">
        <v>79</v>
      </c>
      <c r="E127" s="116" t="s">
        <v>95</v>
      </c>
      <c r="F127" s="94"/>
      <c r="G127" s="94"/>
      <c r="H127" s="103">
        <v>0.04</v>
      </c>
      <c r="I127" s="94" t="str">
        <f>E127</f>
        <v>Provide OEM documentation with relatable evidence on AD,DHCP and DNS integration showing user device mapping.
Provide proposed managed services use cases for the related evidence</v>
      </c>
      <c r="J127" s="107">
        <f>H127</f>
        <v>0.04</v>
      </c>
      <c r="K127" s="120"/>
      <c r="L127" s="144"/>
    </row>
    <row r="128" spans="1:12" s="7" customFormat="1" ht="15.75" customHeight="1" x14ac:dyDescent="0.35">
      <c r="A128" s="114"/>
      <c r="B128" s="114"/>
      <c r="C128" s="101"/>
      <c r="D128" s="102"/>
      <c r="E128" s="117"/>
      <c r="F128" s="95"/>
      <c r="G128" s="95"/>
      <c r="H128" s="103"/>
      <c r="I128" s="95"/>
      <c r="J128" s="108"/>
      <c r="K128" s="120"/>
      <c r="L128" s="144"/>
    </row>
    <row r="129" spans="1:12" s="7" customFormat="1" ht="15.75" customHeight="1" x14ac:dyDescent="0.35">
      <c r="A129" s="114"/>
      <c r="B129" s="114"/>
      <c r="C129" s="101"/>
      <c r="D129" s="102"/>
      <c r="E129" s="117"/>
      <c r="F129" s="95"/>
      <c r="G129" s="95"/>
      <c r="H129" s="112"/>
      <c r="I129" s="106"/>
      <c r="J129" s="109"/>
      <c r="K129" s="148"/>
      <c r="L129" s="150"/>
    </row>
    <row r="130" spans="1:12" s="7" customFormat="1" ht="15.75" customHeight="1" x14ac:dyDescent="0.35">
      <c r="A130" s="114"/>
      <c r="B130" s="114"/>
      <c r="C130" s="101"/>
      <c r="D130" s="102"/>
      <c r="E130" s="117"/>
      <c r="F130" s="95"/>
      <c r="G130" s="95"/>
      <c r="H130" s="112"/>
      <c r="I130" s="94" t="s">
        <v>139</v>
      </c>
      <c r="J130" s="112">
        <v>0</v>
      </c>
      <c r="K130" s="148"/>
      <c r="L130" s="150"/>
    </row>
    <row r="131" spans="1:12" s="7" customFormat="1" ht="15.75" customHeight="1" thickBot="1" x14ac:dyDescent="0.4">
      <c r="A131" s="114"/>
      <c r="B131" s="114"/>
      <c r="C131" s="101"/>
      <c r="D131" s="102"/>
      <c r="E131" s="118"/>
      <c r="F131" s="96"/>
      <c r="G131" s="96"/>
      <c r="H131" s="104"/>
      <c r="I131" s="96"/>
      <c r="J131" s="109">
        <v>0</v>
      </c>
      <c r="K131" s="149"/>
      <c r="L131" s="151"/>
    </row>
    <row r="132" spans="1:12" s="7" customFormat="1" ht="15.75" customHeight="1" x14ac:dyDescent="0.35">
      <c r="A132" s="114"/>
      <c r="B132" s="114"/>
      <c r="C132" s="101">
        <v>24</v>
      </c>
      <c r="D132" s="102" t="s">
        <v>78</v>
      </c>
      <c r="E132" s="116" t="s">
        <v>94</v>
      </c>
      <c r="F132" s="94"/>
      <c r="G132" s="94"/>
      <c r="H132" s="103">
        <v>0.05</v>
      </c>
      <c r="I132" s="94" t="str">
        <f>E132</f>
        <v>Provide OEM documentation with relatable evidence on  detection and prevention for key threats catergories: Zero-day domains, botnets, phishing, malware, TOR traffic, malicious domain, and NRDs (Newly registered Domains).
Provide proposed managed services use cases for the related evidence</v>
      </c>
      <c r="J132" s="107">
        <f>H132</f>
        <v>0.05</v>
      </c>
      <c r="K132" s="120"/>
      <c r="L132" s="144"/>
    </row>
    <row r="133" spans="1:12" s="7" customFormat="1" ht="15.75" customHeight="1" x14ac:dyDescent="0.35">
      <c r="A133" s="114"/>
      <c r="B133" s="114"/>
      <c r="C133" s="101"/>
      <c r="D133" s="102"/>
      <c r="E133" s="117"/>
      <c r="F133" s="95"/>
      <c r="G133" s="95"/>
      <c r="H133" s="103"/>
      <c r="I133" s="95"/>
      <c r="J133" s="108"/>
      <c r="K133" s="120"/>
      <c r="L133" s="144"/>
    </row>
    <row r="134" spans="1:12" s="7" customFormat="1" ht="15.75" customHeight="1" x14ac:dyDescent="0.35">
      <c r="A134" s="114"/>
      <c r="B134" s="114"/>
      <c r="C134" s="110"/>
      <c r="D134" s="102"/>
      <c r="E134" s="117"/>
      <c r="F134" s="95"/>
      <c r="G134" s="95"/>
      <c r="H134" s="112"/>
      <c r="I134" s="106"/>
      <c r="J134" s="109"/>
      <c r="K134" s="148"/>
      <c r="L134" s="150"/>
    </row>
    <row r="135" spans="1:12" s="7" customFormat="1" ht="15.75" customHeight="1" x14ac:dyDescent="0.35">
      <c r="A135" s="114"/>
      <c r="B135" s="114"/>
      <c r="C135" s="110"/>
      <c r="D135" s="102"/>
      <c r="E135" s="117"/>
      <c r="F135" s="95"/>
      <c r="G135" s="95"/>
      <c r="H135" s="112"/>
      <c r="I135" s="94" t="s">
        <v>139</v>
      </c>
      <c r="J135" s="112">
        <v>0</v>
      </c>
      <c r="K135" s="148"/>
      <c r="L135" s="150"/>
    </row>
    <row r="136" spans="1:12" s="7" customFormat="1" ht="15.75" customHeight="1" thickBot="1" x14ac:dyDescent="0.4">
      <c r="A136" s="114"/>
      <c r="B136" s="114"/>
      <c r="C136" s="111"/>
      <c r="D136" s="102"/>
      <c r="E136" s="118"/>
      <c r="F136" s="96"/>
      <c r="G136" s="96"/>
      <c r="H136" s="104"/>
      <c r="I136" s="96"/>
      <c r="J136" s="109">
        <v>0</v>
      </c>
      <c r="K136" s="149"/>
      <c r="L136" s="151"/>
    </row>
    <row r="137" spans="1:12" s="7" customFormat="1" ht="15.75" customHeight="1" x14ac:dyDescent="0.35">
      <c r="A137" s="114"/>
      <c r="B137" s="114"/>
      <c r="C137" s="101">
        <v>25</v>
      </c>
      <c r="D137" s="102" t="s">
        <v>73</v>
      </c>
      <c r="E137" s="116" t="s">
        <v>75</v>
      </c>
      <c r="F137" s="94"/>
      <c r="G137" s="94"/>
      <c r="H137" s="103">
        <v>0.03</v>
      </c>
      <c r="I137" s="94" t="str">
        <f>E137</f>
        <v>Provide OEM documentation showcasing the ability to filter DNS queries based on domain registrars details as an additional threat signal.
Provide proposed managed services use cases for the related evidence.</v>
      </c>
      <c r="J137" s="107">
        <f>H137</f>
        <v>0.03</v>
      </c>
      <c r="K137" s="120"/>
      <c r="L137" s="144"/>
    </row>
    <row r="138" spans="1:12" s="7" customFormat="1" ht="15.75" customHeight="1" x14ac:dyDescent="0.35">
      <c r="A138" s="114"/>
      <c r="B138" s="114"/>
      <c r="C138" s="101"/>
      <c r="D138" s="102"/>
      <c r="E138" s="117"/>
      <c r="F138" s="95"/>
      <c r="G138" s="95"/>
      <c r="H138" s="103"/>
      <c r="I138" s="95"/>
      <c r="J138" s="108"/>
      <c r="K138" s="120"/>
      <c r="L138" s="144"/>
    </row>
    <row r="139" spans="1:12" s="7" customFormat="1" ht="15.75" customHeight="1" x14ac:dyDescent="0.35">
      <c r="A139" s="114"/>
      <c r="B139" s="114"/>
      <c r="C139" s="101"/>
      <c r="D139" s="102"/>
      <c r="E139" s="117"/>
      <c r="F139" s="95"/>
      <c r="G139" s="95"/>
      <c r="H139" s="112"/>
      <c r="I139" s="106"/>
      <c r="J139" s="109"/>
      <c r="K139" s="148"/>
      <c r="L139" s="150"/>
    </row>
    <row r="140" spans="1:12" s="7" customFormat="1" ht="15.75" customHeight="1" x14ac:dyDescent="0.35">
      <c r="A140" s="114"/>
      <c r="B140" s="114"/>
      <c r="C140" s="101"/>
      <c r="D140" s="102"/>
      <c r="E140" s="117"/>
      <c r="F140" s="95"/>
      <c r="G140" s="95"/>
      <c r="H140" s="112"/>
      <c r="I140" s="94" t="s">
        <v>139</v>
      </c>
      <c r="J140" s="112">
        <v>0</v>
      </c>
      <c r="K140" s="148"/>
      <c r="L140" s="150"/>
    </row>
    <row r="141" spans="1:12" s="7" customFormat="1" ht="15.75" customHeight="1" thickBot="1" x14ac:dyDescent="0.4">
      <c r="A141" s="114"/>
      <c r="B141" s="114"/>
      <c r="C141" s="101"/>
      <c r="D141" s="102"/>
      <c r="E141" s="118"/>
      <c r="F141" s="96"/>
      <c r="G141" s="96"/>
      <c r="H141" s="104"/>
      <c r="I141" s="96"/>
      <c r="J141" s="109">
        <v>0</v>
      </c>
      <c r="K141" s="149"/>
      <c r="L141" s="151"/>
    </row>
    <row r="142" spans="1:12" s="7" customFormat="1" ht="15.75" customHeight="1" x14ac:dyDescent="0.35">
      <c r="A142" s="114"/>
      <c r="B142" s="114"/>
      <c r="C142" s="101">
        <v>26</v>
      </c>
      <c r="D142" s="102" t="s">
        <v>74</v>
      </c>
      <c r="E142" s="116" t="s">
        <v>76</v>
      </c>
      <c r="F142" s="94"/>
      <c r="G142" s="94"/>
      <c r="H142" s="103">
        <v>0.05</v>
      </c>
      <c r="I142" s="94" t="str">
        <f>E142</f>
        <v>Provide OEM documentation showcasing the  ability to apply threat intelligence to classify domain in real-time, in addition to basic content or category based filtering.
Provide proposed managed services use cases for the related evidence.</v>
      </c>
      <c r="J142" s="107">
        <f>H142</f>
        <v>0.05</v>
      </c>
      <c r="K142" s="120"/>
      <c r="L142" s="144"/>
    </row>
    <row r="143" spans="1:12" s="7" customFormat="1" ht="15.75" customHeight="1" x14ac:dyDescent="0.35">
      <c r="A143" s="114"/>
      <c r="B143" s="114"/>
      <c r="C143" s="101"/>
      <c r="D143" s="102"/>
      <c r="E143" s="117"/>
      <c r="F143" s="95"/>
      <c r="G143" s="95"/>
      <c r="H143" s="103"/>
      <c r="I143" s="95"/>
      <c r="J143" s="108"/>
      <c r="K143" s="120"/>
      <c r="L143" s="144"/>
    </row>
    <row r="144" spans="1:12" s="7" customFormat="1" ht="15.75" customHeight="1" x14ac:dyDescent="0.35">
      <c r="A144" s="114"/>
      <c r="B144" s="114"/>
      <c r="C144" s="101"/>
      <c r="D144" s="102"/>
      <c r="E144" s="117"/>
      <c r="F144" s="95"/>
      <c r="G144" s="95"/>
      <c r="H144" s="112"/>
      <c r="I144" s="106"/>
      <c r="J144" s="109"/>
      <c r="K144" s="148"/>
      <c r="L144" s="150"/>
    </row>
    <row r="145" spans="1:12" s="7" customFormat="1" ht="15.75" customHeight="1" x14ac:dyDescent="0.35">
      <c r="A145" s="114"/>
      <c r="B145" s="114"/>
      <c r="C145" s="101"/>
      <c r="D145" s="102"/>
      <c r="E145" s="117"/>
      <c r="F145" s="95"/>
      <c r="G145" s="95"/>
      <c r="H145" s="112"/>
      <c r="I145" s="94" t="s">
        <v>139</v>
      </c>
      <c r="J145" s="112">
        <v>0</v>
      </c>
      <c r="K145" s="148"/>
      <c r="L145" s="150"/>
    </row>
    <row r="146" spans="1:12" s="7" customFormat="1" ht="15.75" customHeight="1" thickBot="1" x14ac:dyDescent="0.4">
      <c r="A146" s="114"/>
      <c r="B146" s="114"/>
      <c r="C146" s="101"/>
      <c r="D146" s="102"/>
      <c r="E146" s="118"/>
      <c r="F146" s="96"/>
      <c r="G146" s="96"/>
      <c r="H146" s="104"/>
      <c r="I146" s="96"/>
      <c r="J146" s="109">
        <v>0</v>
      </c>
      <c r="K146" s="149"/>
      <c r="L146" s="151"/>
    </row>
    <row r="147" spans="1:12" s="7" customFormat="1" ht="15.75" customHeight="1" x14ac:dyDescent="0.35">
      <c r="A147" s="114"/>
      <c r="B147" s="114"/>
      <c r="C147" s="101">
        <v>27</v>
      </c>
      <c r="D147" s="102" t="s">
        <v>77</v>
      </c>
      <c r="E147" s="116" t="s">
        <v>93</v>
      </c>
      <c r="F147" s="94"/>
      <c r="G147" s="94"/>
      <c r="H147" s="103">
        <v>0.03</v>
      </c>
      <c r="I147" s="94" t="str">
        <f>E147</f>
        <v>Provide OEM documentation showcasing a native support  for integration with enterprise VPN/ZTNA services with correlation of DNS activity from VPN connected endpoints.
Provide proposed managed services use cases for the related evidence</v>
      </c>
      <c r="J147" s="107">
        <f>H147</f>
        <v>0.03</v>
      </c>
      <c r="K147" s="120"/>
      <c r="L147" s="144"/>
    </row>
    <row r="148" spans="1:12" s="7" customFormat="1" ht="15.75" customHeight="1" x14ac:dyDescent="0.35">
      <c r="A148" s="114"/>
      <c r="B148" s="114"/>
      <c r="C148" s="101"/>
      <c r="D148" s="102"/>
      <c r="E148" s="117"/>
      <c r="F148" s="95"/>
      <c r="G148" s="95"/>
      <c r="H148" s="103"/>
      <c r="I148" s="95"/>
      <c r="J148" s="108"/>
      <c r="K148" s="120"/>
      <c r="L148" s="144"/>
    </row>
    <row r="149" spans="1:12" s="7" customFormat="1" ht="15.75" customHeight="1" x14ac:dyDescent="0.35">
      <c r="A149" s="114"/>
      <c r="B149" s="114"/>
      <c r="C149" s="110"/>
      <c r="D149" s="102"/>
      <c r="E149" s="117"/>
      <c r="F149" s="95"/>
      <c r="G149" s="95"/>
      <c r="H149" s="112"/>
      <c r="I149" s="106"/>
      <c r="J149" s="109"/>
      <c r="K149" s="148"/>
      <c r="L149" s="150"/>
    </row>
    <row r="150" spans="1:12" s="7" customFormat="1" ht="15.75" customHeight="1" x14ac:dyDescent="0.35">
      <c r="A150" s="114"/>
      <c r="B150" s="114"/>
      <c r="C150" s="110"/>
      <c r="D150" s="102"/>
      <c r="E150" s="117"/>
      <c r="F150" s="95"/>
      <c r="G150" s="95"/>
      <c r="H150" s="112"/>
      <c r="I150" s="94" t="s">
        <v>139</v>
      </c>
      <c r="J150" s="112">
        <v>0</v>
      </c>
      <c r="K150" s="148"/>
      <c r="L150" s="150"/>
    </row>
    <row r="151" spans="1:12" s="7" customFormat="1" ht="15.75" customHeight="1" thickBot="1" x14ac:dyDescent="0.4">
      <c r="A151" s="114"/>
      <c r="B151" s="114"/>
      <c r="C151" s="111"/>
      <c r="D151" s="102"/>
      <c r="E151" s="118"/>
      <c r="F151" s="96"/>
      <c r="G151" s="96"/>
      <c r="H151" s="104"/>
      <c r="I151" s="96"/>
      <c r="J151" s="109">
        <v>0</v>
      </c>
      <c r="K151" s="149"/>
      <c r="L151" s="151"/>
    </row>
    <row r="152" spans="1:12" s="7" customFormat="1" ht="16.149999999999999" customHeight="1" thickBot="1" x14ac:dyDescent="0.4">
      <c r="A152" s="8"/>
      <c r="B152" s="8"/>
      <c r="C152" s="8"/>
      <c r="D152" s="12" t="s">
        <v>21</v>
      </c>
      <c r="E152" s="74"/>
      <c r="F152" s="12"/>
      <c r="G152" s="12"/>
      <c r="H152" s="34">
        <f>SUM(H17:H151)</f>
        <v>1.0000000000000002</v>
      </c>
      <c r="I152" s="92" t="s">
        <v>22</v>
      </c>
      <c r="J152" s="93"/>
      <c r="K152" s="20">
        <f>SUM(K17:K151)</f>
        <v>0</v>
      </c>
      <c r="L152" s="13"/>
    </row>
  </sheetData>
  <mergeCells count="339">
    <mergeCell ref="C132:C136"/>
    <mergeCell ref="D132:D136"/>
    <mergeCell ref="E132:E136"/>
    <mergeCell ref="F132:F136"/>
    <mergeCell ref="G132:G136"/>
    <mergeCell ref="H132:H136"/>
    <mergeCell ref="I132:I134"/>
    <mergeCell ref="J132:J134"/>
    <mergeCell ref="K132:K136"/>
    <mergeCell ref="I135:I136"/>
    <mergeCell ref="J135:J136"/>
    <mergeCell ref="C127:C131"/>
    <mergeCell ref="D127:D131"/>
    <mergeCell ref="E127:E131"/>
    <mergeCell ref="F127:F131"/>
    <mergeCell ref="G127:G131"/>
    <mergeCell ref="H127:H131"/>
    <mergeCell ref="I127:I129"/>
    <mergeCell ref="J127:J129"/>
    <mergeCell ref="K127:K131"/>
    <mergeCell ref="I130:I131"/>
    <mergeCell ref="J130:J131"/>
    <mergeCell ref="C137:C141"/>
    <mergeCell ref="D137:D141"/>
    <mergeCell ref="E137:E141"/>
    <mergeCell ref="F137:F141"/>
    <mergeCell ref="G137:G141"/>
    <mergeCell ref="H137:H141"/>
    <mergeCell ref="I137:I139"/>
    <mergeCell ref="J137:J139"/>
    <mergeCell ref="K137:K141"/>
    <mergeCell ref="I140:I141"/>
    <mergeCell ref="J140:J141"/>
    <mergeCell ref="A47:A91"/>
    <mergeCell ref="B47:B91"/>
    <mergeCell ref="K57:K61"/>
    <mergeCell ref="L57:L61"/>
    <mergeCell ref="I60:I61"/>
    <mergeCell ref="J60:J61"/>
    <mergeCell ref="C52:C56"/>
    <mergeCell ref="D52:D56"/>
    <mergeCell ref="E52:E56"/>
    <mergeCell ref="F52:F56"/>
    <mergeCell ref="G52:G56"/>
    <mergeCell ref="H52:H56"/>
    <mergeCell ref="I52:I54"/>
    <mergeCell ref="J52:J54"/>
    <mergeCell ref="K52:K56"/>
    <mergeCell ref="L52:L56"/>
    <mergeCell ref="I55:I56"/>
    <mergeCell ref="J55:J56"/>
    <mergeCell ref="F57:F61"/>
    <mergeCell ref="K47:K51"/>
    <mergeCell ref="L47:L51"/>
    <mergeCell ref="I50:I51"/>
    <mergeCell ref="J50:J51"/>
    <mergeCell ref="F47:F51"/>
    <mergeCell ref="G47:G51"/>
    <mergeCell ref="H47:H51"/>
    <mergeCell ref="I47:I49"/>
    <mergeCell ref="J47:J49"/>
    <mergeCell ref="C47:C51"/>
    <mergeCell ref="D47:D51"/>
    <mergeCell ref="E47:E51"/>
    <mergeCell ref="C57:C61"/>
    <mergeCell ref="D57:D61"/>
    <mergeCell ref="E57:E61"/>
    <mergeCell ref="G57:G61"/>
    <mergeCell ref="H57:H61"/>
    <mergeCell ref="I57:I59"/>
    <mergeCell ref="I97:I99"/>
    <mergeCell ref="I100:I101"/>
    <mergeCell ref="I92:I94"/>
    <mergeCell ref="I102:I104"/>
    <mergeCell ref="I25:I26"/>
    <mergeCell ref="J25:J26"/>
    <mergeCell ref="I27:I29"/>
    <mergeCell ref="I30:I31"/>
    <mergeCell ref="I32:I34"/>
    <mergeCell ref="J27:J29"/>
    <mergeCell ref="J30:J31"/>
    <mergeCell ref="J32:J34"/>
    <mergeCell ref="J35:J36"/>
    <mergeCell ref="J42:J44"/>
    <mergeCell ref="J45:J46"/>
    <mergeCell ref="J62:J64"/>
    <mergeCell ref="J65:J66"/>
    <mergeCell ref="J87:J89"/>
    <mergeCell ref="J90:J91"/>
    <mergeCell ref="J92:J94"/>
    <mergeCell ref="J95:J96"/>
    <mergeCell ref="J97:J99"/>
    <mergeCell ref="J100:J101"/>
    <mergeCell ref="J57:J59"/>
    <mergeCell ref="L32:L36"/>
    <mergeCell ref="L82:L86"/>
    <mergeCell ref="H77:H81"/>
    <mergeCell ref="I77:I79"/>
    <mergeCell ref="J77:J79"/>
    <mergeCell ref="K77:K81"/>
    <mergeCell ref="L77:L81"/>
    <mergeCell ref="I80:I81"/>
    <mergeCell ref="J80:J81"/>
    <mergeCell ref="C117:C121"/>
    <mergeCell ref="D117:D121"/>
    <mergeCell ref="E117:E121"/>
    <mergeCell ref="F117:F121"/>
    <mergeCell ref="G117:G121"/>
    <mergeCell ref="H117:H121"/>
    <mergeCell ref="K117:K121"/>
    <mergeCell ref="L117:L121"/>
    <mergeCell ref="I112:I114"/>
    <mergeCell ref="I115:I116"/>
    <mergeCell ref="I117:I119"/>
    <mergeCell ref="I120:I121"/>
    <mergeCell ref="J120:J121"/>
    <mergeCell ref="C112:C116"/>
    <mergeCell ref="D112:D116"/>
    <mergeCell ref="E112:E116"/>
    <mergeCell ref="F112:F116"/>
    <mergeCell ref="G112:G116"/>
    <mergeCell ref="J112:J114"/>
    <mergeCell ref="J115:J116"/>
    <mergeCell ref="J117:J119"/>
    <mergeCell ref="H112:H116"/>
    <mergeCell ref="K112:K116"/>
    <mergeCell ref="L112:L116"/>
    <mergeCell ref="C107:C111"/>
    <mergeCell ref="D107:D111"/>
    <mergeCell ref="E107:E111"/>
    <mergeCell ref="F107:F111"/>
    <mergeCell ref="G107:G111"/>
    <mergeCell ref="H107:H111"/>
    <mergeCell ref="K107:K111"/>
    <mergeCell ref="L107:L111"/>
    <mergeCell ref="I105:I106"/>
    <mergeCell ref="I107:I109"/>
    <mergeCell ref="I110:I111"/>
    <mergeCell ref="J105:J106"/>
    <mergeCell ref="J110:J111"/>
    <mergeCell ref="F102:F106"/>
    <mergeCell ref="G102:G106"/>
    <mergeCell ref="H102:H106"/>
    <mergeCell ref="K102:K106"/>
    <mergeCell ref="L102:L106"/>
    <mergeCell ref="J102:J104"/>
    <mergeCell ref="J107:J109"/>
    <mergeCell ref="K147:K151"/>
    <mergeCell ref="L147:L151"/>
    <mergeCell ref="I147:I149"/>
    <mergeCell ref="I150:I151"/>
    <mergeCell ref="J147:J149"/>
    <mergeCell ref="H122:H126"/>
    <mergeCell ref="K122:K126"/>
    <mergeCell ref="L122:L126"/>
    <mergeCell ref="L137:L141"/>
    <mergeCell ref="L127:L131"/>
    <mergeCell ref="L132:L136"/>
    <mergeCell ref="J150:J151"/>
    <mergeCell ref="H142:H146"/>
    <mergeCell ref="K142:K146"/>
    <mergeCell ref="L142:L146"/>
    <mergeCell ref="I122:I124"/>
    <mergeCell ref="I125:I126"/>
    <mergeCell ref="I142:I144"/>
    <mergeCell ref="I145:I146"/>
    <mergeCell ref="J122:J124"/>
    <mergeCell ref="J142:J144"/>
    <mergeCell ref="J145:J146"/>
    <mergeCell ref="J125:J126"/>
    <mergeCell ref="F62:F66"/>
    <mergeCell ref="G62:G66"/>
    <mergeCell ref="H62:H66"/>
    <mergeCell ref="K62:K66"/>
    <mergeCell ref="L62:L66"/>
    <mergeCell ref="I62:I64"/>
    <mergeCell ref="I65:I66"/>
    <mergeCell ref="I72:I74"/>
    <mergeCell ref="J72:J74"/>
    <mergeCell ref="K72:K76"/>
    <mergeCell ref="L72:L76"/>
    <mergeCell ref="I75:I76"/>
    <mergeCell ref="J75:J76"/>
    <mergeCell ref="I67:I69"/>
    <mergeCell ref="J67:J69"/>
    <mergeCell ref="K67:K71"/>
    <mergeCell ref="L67:L71"/>
    <mergeCell ref="H72:H76"/>
    <mergeCell ref="K42:K46"/>
    <mergeCell ref="L42:L46"/>
    <mergeCell ref="I35:I36"/>
    <mergeCell ref="I42:I44"/>
    <mergeCell ref="I45:I46"/>
    <mergeCell ref="C32:C36"/>
    <mergeCell ref="D32:D36"/>
    <mergeCell ref="E32:E36"/>
    <mergeCell ref="F32:F36"/>
    <mergeCell ref="G32:G36"/>
    <mergeCell ref="H37:H41"/>
    <mergeCell ref="I37:I39"/>
    <mergeCell ref="J37:J39"/>
    <mergeCell ref="K37:K41"/>
    <mergeCell ref="L37:L41"/>
    <mergeCell ref="I40:I41"/>
    <mergeCell ref="J40:J41"/>
    <mergeCell ref="C42:C46"/>
    <mergeCell ref="D42:D46"/>
    <mergeCell ref="E42:E46"/>
    <mergeCell ref="F42:F46"/>
    <mergeCell ref="G42:G46"/>
    <mergeCell ref="H32:H36"/>
    <mergeCell ref="K32:K36"/>
    <mergeCell ref="C67:C71"/>
    <mergeCell ref="D67:D71"/>
    <mergeCell ref="E67:E71"/>
    <mergeCell ref="F67:F71"/>
    <mergeCell ref="G67:G71"/>
    <mergeCell ref="H67:H71"/>
    <mergeCell ref="I70:I71"/>
    <mergeCell ref="J70:J71"/>
    <mergeCell ref="L92:L96"/>
    <mergeCell ref="C92:C96"/>
    <mergeCell ref="D92:D96"/>
    <mergeCell ref="E92:E96"/>
    <mergeCell ref="F92:F96"/>
    <mergeCell ref="G92:G96"/>
    <mergeCell ref="K87:K91"/>
    <mergeCell ref="L87:L91"/>
    <mergeCell ref="I87:I89"/>
    <mergeCell ref="I90:I91"/>
    <mergeCell ref="I95:I96"/>
    <mergeCell ref="L97:L101"/>
    <mergeCell ref="C102:C106"/>
    <mergeCell ref="D102:D106"/>
    <mergeCell ref="E102:E106"/>
    <mergeCell ref="H92:H96"/>
    <mergeCell ref="G122:G126"/>
    <mergeCell ref="D2:L2"/>
    <mergeCell ref="D17:D21"/>
    <mergeCell ref="H17:H21"/>
    <mergeCell ref="K17:K21"/>
    <mergeCell ref="E17:E21"/>
    <mergeCell ref="F27:F31"/>
    <mergeCell ref="K82:K86"/>
    <mergeCell ref="I85:I86"/>
    <mergeCell ref="J85:J86"/>
    <mergeCell ref="C77:C81"/>
    <mergeCell ref="D77:D81"/>
    <mergeCell ref="E77:E81"/>
    <mergeCell ref="F77:F81"/>
    <mergeCell ref="G77:G81"/>
    <mergeCell ref="C122:C126"/>
    <mergeCell ref="D122:D126"/>
    <mergeCell ref="E122:E126"/>
    <mergeCell ref="F122:F126"/>
    <mergeCell ref="B15:B16"/>
    <mergeCell ref="B17:B31"/>
    <mergeCell ref="A15:A16"/>
    <mergeCell ref="A17:A31"/>
    <mergeCell ref="C15:C16"/>
    <mergeCell ref="L17:L21"/>
    <mergeCell ref="C22:C26"/>
    <mergeCell ref="D22:D26"/>
    <mergeCell ref="H22:H26"/>
    <mergeCell ref="K22:K26"/>
    <mergeCell ref="L22:L26"/>
    <mergeCell ref="C27:C31"/>
    <mergeCell ref="D27:D31"/>
    <mergeCell ref="H27:H31"/>
    <mergeCell ref="K27:K31"/>
    <mergeCell ref="L27:L31"/>
    <mergeCell ref="J17:J19"/>
    <mergeCell ref="I17:I19"/>
    <mergeCell ref="I20:I21"/>
    <mergeCell ref="J20:J21"/>
    <mergeCell ref="I22:I24"/>
    <mergeCell ref="J22:J24"/>
    <mergeCell ref="A32:A46"/>
    <mergeCell ref="B32:B46"/>
    <mergeCell ref="F17:F21"/>
    <mergeCell ref="G17:G21"/>
    <mergeCell ref="C17:C21"/>
    <mergeCell ref="F22:F26"/>
    <mergeCell ref="G22:G26"/>
    <mergeCell ref="E22:E26"/>
    <mergeCell ref="E27:E31"/>
    <mergeCell ref="C37:C41"/>
    <mergeCell ref="D37:D41"/>
    <mergeCell ref="E37:E41"/>
    <mergeCell ref="F37:F41"/>
    <mergeCell ref="G37:G41"/>
    <mergeCell ref="A92:A151"/>
    <mergeCell ref="B92:B151"/>
    <mergeCell ref="G147:G151"/>
    <mergeCell ref="E142:E146"/>
    <mergeCell ref="F142:F146"/>
    <mergeCell ref="G142:G146"/>
    <mergeCell ref="K92:K96"/>
    <mergeCell ref="C147:C151"/>
    <mergeCell ref="F87:F91"/>
    <mergeCell ref="G87:G91"/>
    <mergeCell ref="H87:H91"/>
    <mergeCell ref="C87:C91"/>
    <mergeCell ref="D87:D91"/>
    <mergeCell ref="E87:E91"/>
    <mergeCell ref="D147:D151"/>
    <mergeCell ref="E147:E151"/>
    <mergeCell ref="H97:H101"/>
    <mergeCell ref="K97:K101"/>
    <mergeCell ref="C97:C101"/>
    <mergeCell ref="D97:D101"/>
    <mergeCell ref="E97:E101"/>
    <mergeCell ref="F97:F101"/>
    <mergeCell ref="G97:G101"/>
    <mergeCell ref="H147:H151"/>
    <mergeCell ref="I152:J152"/>
    <mergeCell ref="G27:G31"/>
    <mergeCell ref="D15:E15"/>
    <mergeCell ref="F15:G15"/>
    <mergeCell ref="C82:C86"/>
    <mergeCell ref="D82:D86"/>
    <mergeCell ref="E82:E86"/>
    <mergeCell ref="F82:F86"/>
    <mergeCell ref="G82:G86"/>
    <mergeCell ref="H82:H86"/>
    <mergeCell ref="I82:I84"/>
    <mergeCell ref="J82:J84"/>
    <mergeCell ref="C72:C76"/>
    <mergeCell ref="D72:D76"/>
    <mergeCell ref="E72:E76"/>
    <mergeCell ref="F72:F76"/>
    <mergeCell ref="G72:G76"/>
    <mergeCell ref="H42:H46"/>
    <mergeCell ref="C62:C66"/>
    <mergeCell ref="D62:D66"/>
    <mergeCell ref="E62:E66"/>
    <mergeCell ref="F147:F151"/>
    <mergeCell ref="C142:C146"/>
    <mergeCell ref="D142:D146"/>
  </mergeCells>
  <phoneticPr fontId="12" type="noConversion"/>
  <dataValidations count="4">
    <dataValidation type="list" allowBlank="1" showInputMessage="1" showErrorMessage="1" sqref="F22:F26" xr:uid="{947BDA27-7A36-46A8-B214-B8C1948856E8}">
      <formula1>$I$22:$I$26</formula1>
    </dataValidation>
    <dataValidation type="list" allowBlank="1" showInputMessage="1" showErrorMessage="1" sqref="F17:F21" xr:uid="{FF23C33E-8591-4460-9F19-91E15E464631}">
      <formula1>$I$17:$I$20</formula1>
    </dataValidation>
    <dataValidation type="list" allowBlank="1" showInputMessage="1" showErrorMessage="1" sqref="F27:F31" xr:uid="{010E2AEC-B80C-46C0-BAAD-1179E28A45CF}">
      <formula1>$I$27:$I$30</formula1>
    </dataValidation>
    <dataValidation type="list" allowBlank="1" showInputMessage="1" showErrorMessage="1" sqref="F32:F151" xr:uid="{1CBDD23A-7121-466A-98FC-14B9BA2688F5}">
      <formula1>#REF!</formula1>
    </dataValidation>
  </dataValidations>
  <pageMargins left="0.25" right="0.25" top="0.75" bottom="0.75" header="0.3" footer="0.3"/>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2981C-75EA-4936-BF9F-4D4230CC080D}">
  <sheetPr>
    <pageSetUpPr fitToPage="1"/>
  </sheetPr>
  <dimension ref="A1:J157"/>
  <sheetViews>
    <sheetView topLeftCell="A142" zoomScaleNormal="100" workbookViewId="0">
      <selection activeCell="E152" sqref="E152:E156"/>
    </sheetView>
  </sheetViews>
  <sheetFormatPr defaultColWidth="9.1796875" defaultRowHeight="10.5" x14ac:dyDescent="0.25"/>
  <cols>
    <col min="1" max="1" width="3.1796875" style="1" bestFit="1" customWidth="1"/>
    <col min="2" max="2" width="65.453125" style="2" customWidth="1"/>
    <col min="3" max="3" width="60.54296875" style="2" customWidth="1"/>
    <col min="4" max="4" width="9.453125" style="2" customWidth="1"/>
    <col min="5" max="5" width="7.54296875" style="2" customWidth="1"/>
    <col min="6" max="6" width="7.1796875" style="30" customWidth="1"/>
    <col min="7" max="7" width="59.7265625" style="3" customWidth="1"/>
    <col min="8" max="8" width="12" style="4" customWidth="1"/>
    <col min="9" max="9" width="5.453125" style="5" customWidth="1"/>
    <col min="10" max="10" width="40.453125" style="6" customWidth="1"/>
    <col min="11" max="11" width="8.54296875" style="5" customWidth="1"/>
    <col min="12" max="16384" width="9.1796875" style="5"/>
  </cols>
  <sheetData>
    <row r="1" spans="1:10" x14ac:dyDescent="0.25">
      <c r="B1" s="9"/>
      <c r="C1" s="9"/>
      <c r="D1" s="9"/>
      <c r="E1" s="9"/>
    </row>
    <row r="2" spans="1:10" ht="14.5" customHeight="1" x14ac:dyDescent="0.35">
      <c r="B2" s="21" t="s">
        <v>1</v>
      </c>
      <c r="C2" s="24" t="str">
        <f>'[2]Scoring Summary'!C2</f>
        <v>&lt;insert before tender publication&gt;</v>
      </c>
      <c r="D2" s="41"/>
      <c r="E2" s="165" t="s">
        <v>173</v>
      </c>
      <c r="F2" s="165"/>
      <c r="G2" s="165"/>
      <c r="H2" s="165"/>
      <c r="I2" s="165"/>
      <c r="J2" s="15"/>
    </row>
    <row r="3" spans="1:10" ht="14.5" customHeight="1" x14ac:dyDescent="0.35">
      <c r="B3" s="21" t="s">
        <v>2</v>
      </c>
      <c r="C3" s="24" t="s">
        <v>172</v>
      </c>
      <c r="D3" s="41"/>
      <c r="E3" s="165"/>
      <c r="F3" s="165"/>
      <c r="G3" s="165"/>
      <c r="H3" s="165"/>
      <c r="I3" s="165"/>
      <c r="J3" s="15"/>
    </row>
    <row r="4" spans="1:10" ht="14.5" customHeight="1" x14ac:dyDescent="0.35">
      <c r="B4" s="21" t="s">
        <v>32</v>
      </c>
      <c r="C4" s="68">
        <v>0.8</v>
      </c>
      <c r="D4" s="41"/>
      <c r="E4" s="165"/>
      <c r="F4" s="165"/>
      <c r="G4" s="165"/>
      <c r="H4" s="165"/>
      <c r="I4" s="165"/>
      <c r="J4" s="15"/>
    </row>
    <row r="5" spans="1:10" ht="14.5" customHeight="1" x14ac:dyDescent="0.35">
      <c r="B5" s="21" t="s">
        <v>4</v>
      </c>
      <c r="C5" s="25" t="str">
        <f>'[2]Scoring Summary'!C4</f>
        <v>&lt;Evaluator to complete&gt;</v>
      </c>
      <c r="D5" s="41"/>
      <c r="E5" s="15"/>
      <c r="F5" s="31"/>
      <c r="G5" s="15"/>
      <c r="H5" s="15"/>
      <c r="I5" s="15"/>
      <c r="J5" s="15"/>
    </row>
    <row r="6" spans="1:10" ht="14.5" customHeight="1" x14ac:dyDescent="0.35">
      <c r="B6" s="21" t="s">
        <v>5</v>
      </c>
      <c r="C6" s="25" t="str">
        <f>'[2]Scoring Summary'!C5</f>
        <v>&lt;Evaluator to complete&gt;</v>
      </c>
      <c r="D6" s="15"/>
      <c r="E6" s="15"/>
      <c r="F6" s="31"/>
      <c r="G6" s="15"/>
      <c r="H6" s="15"/>
      <c r="I6" s="15"/>
      <c r="J6" s="15"/>
    </row>
    <row r="7" spans="1:10" ht="14.5" customHeight="1" x14ac:dyDescent="0.35">
      <c r="B7" s="21" t="s">
        <v>6</v>
      </c>
      <c r="C7" s="25" t="str">
        <f>'[2]Scoring Summary'!C6</f>
        <v>&lt;Evaluator to complete&gt;</v>
      </c>
      <c r="D7" s="15"/>
      <c r="E7" s="15"/>
      <c r="F7" s="31"/>
      <c r="G7" s="15"/>
      <c r="H7" s="15"/>
      <c r="I7" s="15"/>
      <c r="J7" s="15"/>
    </row>
    <row r="8" spans="1:10" ht="27.65" customHeight="1" x14ac:dyDescent="0.35">
      <c r="B8" s="21" t="s">
        <v>7</v>
      </c>
      <c r="C8" s="25"/>
      <c r="D8" s="15"/>
      <c r="E8" s="15"/>
      <c r="F8" s="31"/>
      <c r="G8" s="15"/>
      <c r="H8" s="15"/>
      <c r="I8" s="15"/>
      <c r="J8" s="15"/>
    </row>
    <row r="9" spans="1:10" ht="12" customHeight="1" x14ac:dyDescent="0.25"/>
    <row r="10" spans="1:10" ht="43.4" customHeight="1" x14ac:dyDescent="0.25"/>
    <row r="11" spans="1:10" ht="19.5" customHeight="1" x14ac:dyDescent="0.25">
      <c r="B11" s="11"/>
      <c r="C11" s="11"/>
      <c r="D11" s="11"/>
      <c r="E11" s="11"/>
    </row>
    <row r="12" spans="1:10" ht="9.75" customHeight="1" x14ac:dyDescent="0.25"/>
    <row r="13" spans="1:10" ht="12" customHeight="1" x14ac:dyDescent="0.25">
      <c r="B13" s="11"/>
      <c r="C13" s="11"/>
      <c r="D13" s="11"/>
      <c r="E13" s="11"/>
    </row>
    <row r="14" spans="1:10" ht="11" thickBot="1" x14ac:dyDescent="0.3">
      <c r="B14" s="11"/>
      <c r="C14" s="11"/>
      <c r="D14" s="11"/>
      <c r="E14" s="11"/>
    </row>
    <row r="15" spans="1:10" ht="14.5" customHeight="1" x14ac:dyDescent="0.2">
      <c r="A15" s="141" t="s">
        <v>13</v>
      </c>
      <c r="B15" s="97" t="s">
        <v>14</v>
      </c>
      <c r="C15" s="98"/>
      <c r="D15" s="40"/>
      <c r="E15" s="40"/>
      <c r="F15" s="32" t="s">
        <v>16</v>
      </c>
      <c r="G15" s="26"/>
      <c r="H15" s="26"/>
      <c r="I15" s="26"/>
      <c r="J15" s="27"/>
    </row>
    <row r="16" spans="1:10" s="7" customFormat="1" ht="58.4" customHeight="1" thickBot="1" x14ac:dyDescent="0.4">
      <c r="A16" s="142"/>
      <c r="B16" s="22" t="s">
        <v>17</v>
      </c>
      <c r="C16" s="23" t="s">
        <v>31</v>
      </c>
      <c r="D16" s="39" t="s">
        <v>30</v>
      </c>
      <c r="E16" s="38" t="s">
        <v>29</v>
      </c>
      <c r="F16" s="33" t="s">
        <v>18</v>
      </c>
      <c r="G16" s="16" t="s">
        <v>19</v>
      </c>
      <c r="H16" s="17" t="s">
        <v>20</v>
      </c>
      <c r="I16" s="18" t="s">
        <v>9</v>
      </c>
      <c r="J16" s="19" t="s">
        <v>10</v>
      </c>
    </row>
    <row r="17" spans="1:10" s="14" customFormat="1" ht="10" x14ac:dyDescent="0.35">
      <c r="A17" s="126">
        <v>1</v>
      </c>
      <c r="B17" s="154" t="s">
        <v>92</v>
      </c>
      <c r="C17" s="157" t="s">
        <v>149</v>
      </c>
      <c r="D17" s="166" t="s">
        <v>26</v>
      </c>
      <c r="E17" s="168">
        <f>IF(D17='[2]Response Guidelines'!$D$80,'[2]Response Guidelines'!$C$80, IF(D17='[2]Response Guidelines'!$D$81,'[2]Response Guidelines'!$C$81,IF(D17='[2]Response Guidelines'!$D$82,'[2]Response Guidelines'!$C$82,IF(D17='[2]Response Guidelines'!$D$83,'[2]Response Guidelines'!$C$83,IF(D17='[2]Response Guidelines'!$D$84,'[2]Response Guidelines'!$C$84,IF(D17='[2]Response Guidelines'!$D$85,'[2]Response Guidelines'!$C$85,IF(D17='[2]Response Guidelines'!$D$86,'[2]Response Guidelines'!$C$86,"No Rating")))))))</f>
        <v>6</v>
      </c>
      <c r="F17" s="109">
        <f>(E17/$E$157)/_xlfn.XLOOKUP('[2]Scoring Summary'!$D$27,'[2]Response Guidelines'!$D$91:$D$190,'[2]Response Guidelines'!$C$91:$C$190,"",0,1)</f>
        <v>4.4444444444444446E-2</v>
      </c>
      <c r="G17" s="173" t="str">
        <f>C17</f>
        <v>Demostrate how the solution deliver industry-leading threat-blocking efficacy (≥87% malware, ≥80% phishing) with false positive rates averaging ≤2%, as independently validated.</v>
      </c>
      <c r="H17" s="107">
        <v>6.0000000000000001E-3</v>
      </c>
      <c r="I17" s="155"/>
      <c r="J17" s="170"/>
    </row>
    <row r="18" spans="1:10" s="14" customFormat="1" ht="10" x14ac:dyDescent="0.35">
      <c r="A18" s="126"/>
      <c r="B18" s="102"/>
      <c r="C18" s="144"/>
      <c r="D18" s="167"/>
      <c r="E18" s="169"/>
      <c r="F18" s="103"/>
      <c r="G18" s="174"/>
      <c r="H18" s="108"/>
      <c r="I18" s="120"/>
      <c r="J18" s="146"/>
    </row>
    <row r="19" spans="1:10" s="14" customFormat="1" ht="10" x14ac:dyDescent="0.35">
      <c r="A19" s="126"/>
      <c r="B19" s="102"/>
      <c r="C19" s="144"/>
      <c r="D19" s="167"/>
      <c r="E19" s="169"/>
      <c r="F19" s="103"/>
      <c r="G19" s="175"/>
      <c r="H19" s="109"/>
      <c r="I19" s="120"/>
      <c r="J19" s="146"/>
    </row>
    <row r="20" spans="1:10" s="14" customFormat="1" ht="10" x14ac:dyDescent="0.35">
      <c r="A20" s="126"/>
      <c r="B20" s="102"/>
      <c r="C20" s="144"/>
      <c r="D20" s="167"/>
      <c r="E20" s="169"/>
      <c r="F20" s="103"/>
      <c r="G20" s="176" t="s">
        <v>152</v>
      </c>
      <c r="H20" s="112">
        <v>0</v>
      </c>
      <c r="I20" s="120"/>
      <c r="J20" s="146"/>
    </row>
    <row r="21" spans="1:10" s="14" customFormat="1" thickBot="1" x14ac:dyDescent="0.4">
      <c r="A21" s="126"/>
      <c r="B21" s="102"/>
      <c r="C21" s="144"/>
      <c r="D21" s="167"/>
      <c r="E21" s="169"/>
      <c r="F21" s="103"/>
      <c r="G21" s="175"/>
      <c r="H21" s="109"/>
      <c r="I21" s="120"/>
      <c r="J21" s="146"/>
    </row>
    <row r="22" spans="1:10" s="7" customFormat="1" ht="11.25" customHeight="1" x14ac:dyDescent="0.35">
      <c r="A22" s="101">
        <v>2</v>
      </c>
      <c r="B22" s="102" t="s">
        <v>91</v>
      </c>
      <c r="C22" s="157" t="s">
        <v>148</v>
      </c>
      <c r="D22" s="171" t="s">
        <v>26</v>
      </c>
      <c r="E22" s="168">
        <f>IF(D22='[2]Response Guidelines'!$D$80,'[2]Response Guidelines'!$C$80, IF(D22='[2]Response Guidelines'!$D$81,'[2]Response Guidelines'!$C$81,IF(D22='[2]Response Guidelines'!$D$82,'[2]Response Guidelines'!$C$82,IF(D22='[2]Response Guidelines'!$D$83,'[2]Response Guidelines'!$C$83,IF(D22='[2]Response Guidelines'!$D$84,'[2]Response Guidelines'!$C$84,IF(D22='[2]Response Guidelines'!$D$85,'[2]Response Guidelines'!$C$85,IF(D22='[2]Response Guidelines'!$D$86,'[2]Response Guidelines'!$C$86,"No Rating")))))))</f>
        <v>6</v>
      </c>
      <c r="F22" s="109">
        <f>(E22/$E$157)/_xlfn.XLOOKUP('[2]Scoring Summary'!$D$27,'[2]Response Guidelines'!$D$91:$D$190,'[2]Response Guidelines'!$C$91:$C$190,"",0,1)</f>
        <v>4.4444444444444446E-2</v>
      </c>
      <c r="G22" s="176" t="str">
        <f>C22</f>
        <v>Demostrate how the solution  have local POP (Point of Presence). This ensure low-latency DNS resolution and meet local data residency and compliance requirements.</v>
      </c>
      <c r="H22" s="112">
        <f>F22</f>
        <v>4.4444444444444446E-2</v>
      </c>
      <c r="I22" s="120"/>
      <c r="J22" s="146"/>
    </row>
    <row r="23" spans="1:10" s="7" customFormat="1" ht="10" x14ac:dyDescent="0.35">
      <c r="A23" s="101"/>
      <c r="B23" s="145"/>
      <c r="C23" s="144"/>
      <c r="D23" s="167"/>
      <c r="E23" s="169"/>
      <c r="F23" s="103"/>
      <c r="G23" s="174"/>
      <c r="H23" s="108"/>
      <c r="I23" s="120"/>
      <c r="J23" s="146"/>
    </row>
    <row r="24" spans="1:10" s="7" customFormat="1" ht="10" x14ac:dyDescent="0.35">
      <c r="A24" s="101"/>
      <c r="B24" s="145"/>
      <c r="C24" s="144"/>
      <c r="D24" s="167"/>
      <c r="E24" s="169"/>
      <c r="F24" s="103"/>
      <c r="G24" s="175"/>
      <c r="H24" s="109"/>
      <c r="I24" s="120"/>
      <c r="J24" s="146"/>
    </row>
    <row r="25" spans="1:10" s="7" customFormat="1" ht="10" x14ac:dyDescent="0.35">
      <c r="A25" s="101"/>
      <c r="B25" s="145"/>
      <c r="C25" s="144"/>
      <c r="D25" s="167"/>
      <c r="E25" s="169"/>
      <c r="F25" s="103"/>
      <c r="G25" s="177" t="str">
        <f>G20</f>
        <v>No capability or the service does not meet the specified requirements</v>
      </c>
      <c r="H25" s="112">
        <v>0</v>
      </c>
      <c r="I25" s="120"/>
      <c r="J25" s="146"/>
    </row>
    <row r="26" spans="1:10" s="7" customFormat="1" thickBot="1" x14ac:dyDescent="0.4">
      <c r="A26" s="101"/>
      <c r="B26" s="145"/>
      <c r="C26" s="144"/>
      <c r="D26" s="172"/>
      <c r="E26" s="169"/>
      <c r="F26" s="103"/>
      <c r="G26" s="178"/>
      <c r="H26" s="109"/>
      <c r="I26" s="120"/>
      <c r="J26" s="146"/>
    </row>
    <row r="27" spans="1:10" s="7" customFormat="1" ht="10.4" customHeight="1" x14ac:dyDescent="0.35">
      <c r="A27" s="101">
        <v>3</v>
      </c>
      <c r="B27" s="102" t="s">
        <v>90</v>
      </c>
      <c r="C27" s="157" t="s">
        <v>147</v>
      </c>
      <c r="D27" s="167" t="s">
        <v>150</v>
      </c>
      <c r="E27" s="168">
        <f>IF(D27='[2]Response Guidelines'!$D$80,'[2]Response Guidelines'!$C$80, IF(D27='[2]Response Guidelines'!$D$81,'[2]Response Guidelines'!$C$81,IF(D27='[2]Response Guidelines'!$D$82,'[2]Response Guidelines'!$C$82,IF(D27='[2]Response Guidelines'!$D$83,'[2]Response Guidelines'!$C$83,IF(D27='[2]Response Guidelines'!$D$84,'[2]Response Guidelines'!$C$84,IF(D27='[2]Response Guidelines'!$D$85,'[2]Response Guidelines'!$C$85,IF(D27='[2]Response Guidelines'!$D$86,'[2]Response Guidelines'!$C$86,"No Rating")))))))</f>
        <v>6</v>
      </c>
      <c r="F27" s="109">
        <f>(E27/$E$157)/_xlfn.XLOOKUP('[2]Scoring Summary'!$D$27,'[2]Response Guidelines'!$D$91:$D$190,'[2]Response Guidelines'!$C$91:$C$190,"",0,1)</f>
        <v>4.4444444444444446E-2</v>
      </c>
      <c r="G27" s="176" t="str">
        <f>C27</f>
        <v>Demostrate how the solution will  be agentless on-premises deployment</v>
      </c>
      <c r="H27" s="112">
        <f>F27</f>
        <v>4.4444444444444446E-2</v>
      </c>
      <c r="I27" s="120"/>
      <c r="J27" s="144"/>
    </row>
    <row r="28" spans="1:10" s="7" customFormat="1" ht="12.75" customHeight="1" x14ac:dyDescent="0.35">
      <c r="A28" s="101"/>
      <c r="B28" s="102"/>
      <c r="C28" s="144"/>
      <c r="D28" s="167"/>
      <c r="E28" s="169"/>
      <c r="F28" s="103"/>
      <c r="G28" s="174"/>
      <c r="H28" s="108"/>
      <c r="I28" s="120"/>
      <c r="J28" s="144"/>
    </row>
    <row r="29" spans="1:10" s="7" customFormat="1" ht="12.75" customHeight="1" x14ac:dyDescent="0.35">
      <c r="A29" s="110"/>
      <c r="B29" s="116"/>
      <c r="C29" s="144"/>
      <c r="D29" s="167"/>
      <c r="E29" s="169"/>
      <c r="F29" s="103"/>
      <c r="G29" s="175"/>
      <c r="H29" s="109"/>
      <c r="I29" s="148"/>
      <c r="J29" s="150"/>
    </row>
    <row r="30" spans="1:10" s="7" customFormat="1" ht="12.75" customHeight="1" x14ac:dyDescent="0.35">
      <c r="A30" s="110"/>
      <c r="B30" s="116"/>
      <c r="C30" s="144"/>
      <c r="D30" s="167"/>
      <c r="E30" s="169"/>
      <c r="F30" s="103"/>
      <c r="G30" s="177" t="s">
        <v>152</v>
      </c>
      <c r="H30" s="112">
        <v>0</v>
      </c>
      <c r="I30" s="148"/>
      <c r="J30" s="150"/>
    </row>
    <row r="31" spans="1:10" s="7" customFormat="1" ht="11.15" customHeight="1" thickBot="1" x14ac:dyDescent="0.4">
      <c r="A31" s="110"/>
      <c r="B31" s="147"/>
      <c r="C31" s="144"/>
      <c r="D31" s="172"/>
      <c r="E31" s="169"/>
      <c r="F31" s="103"/>
      <c r="G31" s="178"/>
      <c r="H31" s="109"/>
      <c r="I31" s="120"/>
      <c r="J31" s="144"/>
    </row>
    <row r="32" spans="1:10" s="7" customFormat="1" ht="18.649999999999999" customHeight="1" x14ac:dyDescent="0.35">
      <c r="A32" s="181">
        <v>4</v>
      </c>
      <c r="B32" s="137" t="s">
        <v>111</v>
      </c>
      <c r="C32" s="157" t="s">
        <v>146</v>
      </c>
      <c r="D32" s="171" t="s">
        <v>151</v>
      </c>
      <c r="E32" s="168">
        <f>IF(D32='[2]Response Guidelines'!$D$80,'[2]Response Guidelines'!$C$80, IF(D32='[2]Response Guidelines'!$D$81,'[2]Response Guidelines'!$C$81,IF(D32='[2]Response Guidelines'!$D$82,'[2]Response Guidelines'!$C$82,IF(D32='[2]Response Guidelines'!$D$83,'[2]Response Guidelines'!$C$83,IF(D32='[2]Response Guidelines'!$D$84,'[2]Response Guidelines'!$C$84,IF(D32='[2]Response Guidelines'!$D$85,'[2]Response Guidelines'!$C$85,IF(D32='[2]Response Guidelines'!$D$86,'[2]Response Guidelines'!$C$86,"No Rating")))))))</f>
        <v>5</v>
      </c>
      <c r="F32" s="109">
        <f>(E32/$E$157)/_xlfn.XLOOKUP('[2]Scoring Summary'!$D$27,'[2]Response Guidelines'!$D$91:$D$190,'[2]Response Guidelines'!$C$91:$C$190,"",0,1)</f>
        <v>3.7037037037037035E-2</v>
      </c>
      <c r="G32" s="176" t="str">
        <f>C32</f>
        <v>Demostrate how the solution  have the access guard feature that evaluate, monitor the performance of firewall, proxy, and DNS security policies continously.</v>
      </c>
      <c r="H32" s="112">
        <f>F32</f>
        <v>3.7037037037037035E-2</v>
      </c>
      <c r="I32" s="155"/>
      <c r="J32" s="143"/>
    </row>
    <row r="33" spans="1:10" s="7" customFormat="1" ht="18.649999999999999" customHeight="1" x14ac:dyDescent="0.35">
      <c r="A33" s="160"/>
      <c r="B33" s="102"/>
      <c r="C33" s="144"/>
      <c r="D33" s="167"/>
      <c r="E33" s="169"/>
      <c r="F33" s="103"/>
      <c r="G33" s="174"/>
      <c r="H33" s="108"/>
      <c r="I33" s="120"/>
      <c r="J33" s="144"/>
    </row>
    <row r="34" spans="1:10" s="7" customFormat="1" ht="18.649999999999999" customHeight="1" x14ac:dyDescent="0.35">
      <c r="A34" s="160"/>
      <c r="B34" s="102"/>
      <c r="C34" s="144"/>
      <c r="D34" s="167"/>
      <c r="E34" s="169"/>
      <c r="F34" s="103"/>
      <c r="G34" s="175"/>
      <c r="H34" s="109"/>
      <c r="I34" s="120"/>
      <c r="J34" s="144"/>
    </row>
    <row r="35" spans="1:10" s="7" customFormat="1" ht="18.649999999999999" customHeight="1" x14ac:dyDescent="0.35">
      <c r="A35" s="160"/>
      <c r="B35" s="102"/>
      <c r="C35" s="144"/>
      <c r="D35" s="167"/>
      <c r="E35" s="169"/>
      <c r="F35" s="103"/>
      <c r="G35" s="177" t="s">
        <v>152</v>
      </c>
      <c r="H35" s="112">
        <v>0</v>
      </c>
      <c r="I35" s="120"/>
      <c r="J35" s="144"/>
    </row>
    <row r="36" spans="1:10" s="7" customFormat="1" ht="18.649999999999999" customHeight="1" thickBot="1" x14ac:dyDescent="0.4">
      <c r="A36" s="161"/>
      <c r="B36" s="102"/>
      <c r="C36" s="144"/>
      <c r="D36" s="172"/>
      <c r="E36" s="169"/>
      <c r="F36" s="103"/>
      <c r="G36" s="178"/>
      <c r="H36" s="109"/>
      <c r="I36" s="120"/>
      <c r="J36" s="144"/>
    </row>
    <row r="37" spans="1:10" s="7" customFormat="1" ht="11.15" customHeight="1" x14ac:dyDescent="0.35">
      <c r="A37" s="101">
        <v>5</v>
      </c>
      <c r="B37" s="137" t="s">
        <v>89</v>
      </c>
      <c r="C37" s="184" t="s">
        <v>145</v>
      </c>
      <c r="D37" s="171" t="s">
        <v>151</v>
      </c>
      <c r="E37" s="168">
        <f>IF(D37='[2]Response Guidelines'!$D$80,'[2]Response Guidelines'!$C$80, IF(D37='[2]Response Guidelines'!$D$81,'[2]Response Guidelines'!$C$81,IF(D37='[2]Response Guidelines'!$D$82,'[2]Response Guidelines'!$C$82,IF(D37='[2]Response Guidelines'!$D$83,'[2]Response Guidelines'!$C$83,IF(D37='[2]Response Guidelines'!$D$84,'[2]Response Guidelines'!$C$84,IF(D37='[2]Response Guidelines'!$D$85,'[2]Response Guidelines'!$C$85,IF(D37='[2]Response Guidelines'!$D$86,'[2]Response Guidelines'!$C$86,"No Rating")))))))</f>
        <v>5</v>
      </c>
      <c r="F37" s="109">
        <f>(E37/$E$157)/_xlfn.XLOOKUP('[2]Scoring Summary'!$D$27,'[2]Response Guidelines'!$D$91:$D$190,'[2]Response Guidelines'!$C$91:$C$190,"",0,1)</f>
        <v>3.7037037037037035E-2</v>
      </c>
      <c r="G37" s="176" t="str">
        <f>C37</f>
        <v>Demostrate how the solution have integration with Existing Security Ecosystems. This allows for automated incident response, enriched security analytics, and correlation across multiple security layers. This integration enables organizations to create a holistic security strategy that improves overall threat detection and mitigation.</v>
      </c>
      <c r="H37" s="112">
        <f>F37</f>
        <v>3.7037037037037035E-2</v>
      </c>
      <c r="I37" s="120"/>
      <c r="J37" s="144"/>
    </row>
    <row r="38" spans="1:10" s="7" customFormat="1" ht="11.15" customHeight="1" x14ac:dyDescent="0.35">
      <c r="A38" s="101"/>
      <c r="B38" s="102"/>
      <c r="C38" s="185"/>
      <c r="D38" s="167"/>
      <c r="E38" s="169"/>
      <c r="F38" s="103"/>
      <c r="G38" s="174"/>
      <c r="H38" s="108"/>
      <c r="I38" s="120"/>
      <c r="J38" s="144"/>
    </row>
    <row r="39" spans="1:10" s="7" customFormat="1" ht="11.15" customHeight="1" x14ac:dyDescent="0.35">
      <c r="A39" s="110"/>
      <c r="B39" s="102"/>
      <c r="C39" s="185"/>
      <c r="D39" s="167"/>
      <c r="E39" s="169"/>
      <c r="F39" s="103"/>
      <c r="G39" s="175"/>
      <c r="H39" s="109"/>
      <c r="I39" s="148"/>
      <c r="J39" s="150"/>
    </row>
    <row r="40" spans="1:10" s="7" customFormat="1" ht="11.15" customHeight="1" x14ac:dyDescent="0.35">
      <c r="A40" s="110"/>
      <c r="B40" s="102"/>
      <c r="C40" s="185"/>
      <c r="D40" s="167"/>
      <c r="E40" s="169"/>
      <c r="F40" s="103"/>
      <c r="G40" s="177" t="s">
        <v>152</v>
      </c>
      <c r="H40" s="112">
        <v>0</v>
      </c>
      <c r="I40" s="148"/>
      <c r="J40" s="150"/>
    </row>
    <row r="41" spans="1:10" s="7" customFormat="1" ht="11.15" customHeight="1" x14ac:dyDescent="0.35">
      <c r="A41" s="101"/>
      <c r="B41" s="102"/>
      <c r="C41" s="186"/>
      <c r="D41" s="172"/>
      <c r="E41" s="169"/>
      <c r="F41" s="103"/>
      <c r="G41" s="178"/>
      <c r="H41" s="109"/>
      <c r="I41" s="120"/>
      <c r="J41" s="144"/>
    </row>
    <row r="42" spans="1:10" s="7" customFormat="1" ht="16.399999999999999" customHeight="1" x14ac:dyDescent="0.35">
      <c r="A42" s="179">
        <v>6</v>
      </c>
      <c r="B42" s="102" t="s">
        <v>108</v>
      </c>
      <c r="C42" s="180" t="s">
        <v>144</v>
      </c>
      <c r="D42" s="171" t="s">
        <v>27</v>
      </c>
      <c r="E42" s="168">
        <f>IF(D42='[2]Response Guidelines'!$D$80,'[2]Response Guidelines'!$C$80, IF(D42='[2]Response Guidelines'!$D$81,'[2]Response Guidelines'!$C$81,IF(D42='[2]Response Guidelines'!$D$82,'[2]Response Guidelines'!$C$82,IF(D42='[2]Response Guidelines'!$D$83,'[2]Response Guidelines'!$C$83,IF(D42='[2]Response Guidelines'!$D$84,'[2]Response Guidelines'!$C$84,IF(D42='[2]Response Guidelines'!$D$85,'[2]Response Guidelines'!$C$85,IF(D42='[2]Response Guidelines'!$D$86,'[2]Response Guidelines'!$C$86,"No Rating")))))))</f>
        <v>4</v>
      </c>
      <c r="F42" s="109">
        <f>(E42/$E$157)/_xlfn.XLOOKUP('[2]Scoring Summary'!$D$27,'[2]Response Guidelines'!$D$91:$D$190,'[2]Response Guidelines'!$C$91:$C$190,"",0,1)</f>
        <v>2.9629629629629631E-2</v>
      </c>
      <c r="G42" s="176" t="str">
        <f>C42</f>
        <v>Demostrate how the solution operate without acting as inline DNS relay,  and  it must also utilize the passive analysis methods to avoid interrupting DNS resolution paths.</v>
      </c>
      <c r="H42" s="112">
        <f>F42</f>
        <v>2.9629629629629631E-2</v>
      </c>
      <c r="I42" s="155"/>
      <c r="J42" s="143"/>
    </row>
    <row r="43" spans="1:10" s="7" customFormat="1" ht="16.399999999999999" customHeight="1" x14ac:dyDescent="0.35">
      <c r="A43" s="101"/>
      <c r="B43" s="102"/>
      <c r="C43" s="180"/>
      <c r="D43" s="167"/>
      <c r="E43" s="169"/>
      <c r="F43" s="103"/>
      <c r="G43" s="174"/>
      <c r="H43" s="108">
        <v>5.0000000000000001E-3</v>
      </c>
      <c r="I43" s="120"/>
      <c r="J43" s="144"/>
    </row>
    <row r="44" spans="1:10" s="7" customFormat="1" ht="16.399999999999999" customHeight="1" x14ac:dyDescent="0.35">
      <c r="A44" s="101"/>
      <c r="B44" s="116"/>
      <c r="C44" s="180"/>
      <c r="D44" s="167"/>
      <c r="E44" s="169"/>
      <c r="F44" s="103"/>
      <c r="G44" s="175"/>
      <c r="H44" s="109">
        <v>4.0000000000000001E-3</v>
      </c>
      <c r="I44" s="120"/>
      <c r="J44" s="144"/>
    </row>
    <row r="45" spans="1:10" s="7" customFormat="1" ht="16.399999999999999" customHeight="1" x14ac:dyDescent="0.35">
      <c r="A45" s="101"/>
      <c r="B45" s="116"/>
      <c r="C45" s="180"/>
      <c r="D45" s="167"/>
      <c r="E45" s="169"/>
      <c r="F45" s="103"/>
      <c r="G45" s="177" t="s">
        <v>152</v>
      </c>
      <c r="H45" s="112">
        <v>0</v>
      </c>
      <c r="I45" s="120"/>
      <c r="J45" s="144"/>
    </row>
    <row r="46" spans="1:10" s="7" customFormat="1" ht="16.399999999999999" customHeight="1" thickBot="1" x14ac:dyDescent="0.4">
      <c r="A46" s="101"/>
      <c r="B46" s="147"/>
      <c r="C46" s="180"/>
      <c r="D46" s="167"/>
      <c r="E46" s="169"/>
      <c r="F46" s="103"/>
      <c r="G46" s="178"/>
      <c r="H46" s="109">
        <v>0</v>
      </c>
      <c r="I46" s="120"/>
      <c r="J46" s="144"/>
    </row>
    <row r="47" spans="1:10" s="7" customFormat="1" ht="11.15" customHeight="1" x14ac:dyDescent="0.35">
      <c r="A47" s="101">
        <v>7</v>
      </c>
      <c r="B47" s="102" t="s">
        <v>88</v>
      </c>
      <c r="C47" s="182" t="s">
        <v>143</v>
      </c>
      <c r="D47" s="171" t="s">
        <v>26</v>
      </c>
      <c r="E47" s="168">
        <f>IF(D47='[2]Response Guidelines'!$D$80,'[2]Response Guidelines'!$C$80, IF(D47='[2]Response Guidelines'!$D$81,'[2]Response Guidelines'!$C$81,IF(D47='[2]Response Guidelines'!$D$82,'[2]Response Guidelines'!$C$82,IF(D47='[2]Response Guidelines'!$D$83,'[2]Response Guidelines'!$C$83,IF(D47='[2]Response Guidelines'!$D$84,'[2]Response Guidelines'!$C$84,IF(D47='[2]Response Guidelines'!$D$85,'[2]Response Guidelines'!$C$85,IF(D47='[2]Response Guidelines'!$D$86,'[2]Response Guidelines'!$C$86,"No Rating")))))))</f>
        <v>6</v>
      </c>
      <c r="F47" s="109">
        <f>(E47/$E$157)/_xlfn.XLOOKUP('[2]Scoring Summary'!$D$27,'[2]Response Guidelines'!$D$91:$D$190,'[2]Response Guidelines'!$C$91:$C$190,"",0,1)</f>
        <v>4.4444444444444446E-2</v>
      </c>
      <c r="G47" s="176" t="str">
        <f>C47</f>
        <v>Demostrate how the solution  have predictive Domain Risk Scoring Using Threat Intelligence. This capability enables organizations to proactively block or monitor suspicious domains, even before they are flagged in public blocklists, enhancing the organization's ability to prevent zero-day attacks.</v>
      </c>
      <c r="H47" s="112">
        <f>F47</f>
        <v>4.4444444444444446E-2</v>
      </c>
      <c r="I47" s="148"/>
      <c r="J47" s="144"/>
    </row>
    <row r="48" spans="1:10" s="7" customFormat="1" ht="11.15" customHeight="1" x14ac:dyDescent="0.35">
      <c r="A48" s="101"/>
      <c r="B48" s="102"/>
      <c r="C48" s="180"/>
      <c r="D48" s="167"/>
      <c r="E48" s="169"/>
      <c r="F48" s="103"/>
      <c r="G48" s="174"/>
      <c r="H48" s="108"/>
      <c r="I48" s="187"/>
      <c r="J48" s="144"/>
    </row>
    <row r="49" spans="1:10" s="7" customFormat="1" ht="11.15" customHeight="1" x14ac:dyDescent="0.35">
      <c r="A49" s="101"/>
      <c r="B49" s="102"/>
      <c r="C49" s="180"/>
      <c r="D49" s="167"/>
      <c r="E49" s="169"/>
      <c r="F49" s="103"/>
      <c r="G49" s="175"/>
      <c r="H49" s="109"/>
      <c r="I49" s="187"/>
      <c r="J49" s="144"/>
    </row>
    <row r="50" spans="1:10" s="7" customFormat="1" ht="11.15" customHeight="1" x14ac:dyDescent="0.35">
      <c r="A50" s="101"/>
      <c r="B50" s="102"/>
      <c r="C50" s="180"/>
      <c r="D50" s="167"/>
      <c r="E50" s="169"/>
      <c r="F50" s="103"/>
      <c r="G50" s="177" t="s">
        <v>152</v>
      </c>
      <c r="H50" s="112">
        <v>0</v>
      </c>
      <c r="I50" s="187"/>
      <c r="J50" s="144"/>
    </row>
    <row r="51" spans="1:10" s="7" customFormat="1" ht="11.15" customHeight="1" x14ac:dyDescent="0.35">
      <c r="A51" s="101"/>
      <c r="B51" s="102"/>
      <c r="C51" s="183"/>
      <c r="D51" s="172"/>
      <c r="E51" s="169"/>
      <c r="F51" s="103"/>
      <c r="G51" s="178"/>
      <c r="H51" s="109">
        <v>0</v>
      </c>
      <c r="I51" s="155"/>
      <c r="J51" s="144"/>
    </row>
    <row r="52" spans="1:10" s="7" customFormat="1" ht="11.25" customHeight="1" x14ac:dyDescent="0.35">
      <c r="A52" s="179">
        <v>8</v>
      </c>
      <c r="B52" s="102" t="s">
        <v>87</v>
      </c>
      <c r="C52" s="143" t="s">
        <v>120</v>
      </c>
      <c r="D52" s="167" t="s">
        <v>151</v>
      </c>
      <c r="E52" s="168">
        <f>IF(D52='[2]Response Guidelines'!$D$80,'[2]Response Guidelines'!$C$80, IF(D52='[2]Response Guidelines'!$D$81,'[2]Response Guidelines'!$C$81,IF(D52='[2]Response Guidelines'!$D$82,'[2]Response Guidelines'!$C$82,IF(D52='[2]Response Guidelines'!$D$83,'[2]Response Guidelines'!$C$83,IF(D52='[2]Response Guidelines'!$D$84,'[2]Response Guidelines'!$C$84,IF(D52='[2]Response Guidelines'!$D$85,'[2]Response Guidelines'!$C$85,IF(D52='[2]Response Guidelines'!$D$86,'[2]Response Guidelines'!$C$86,"No Rating")))))))</f>
        <v>5</v>
      </c>
      <c r="F52" s="109">
        <f>(E52/$E$157)/_xlfn.XLOOKUP('[2]Scoring Summary'!$D$27,'[2]Response Guidelines'!$D$91:$D$190,'[2]Response Guidelines'!$C$91:$C$190,"",0,1)</f>
        <v>3.7037037037037035E-2</v>
      </c>
      <c r="G52" s="176" t="str">
        <f>C52</f>
        <v>Demostrate by triggering DNS tunneling detection through simulated covert activities and demostrate ML/ behaviour based alerting.</v>
      </c>
      <c r="H52" s="112">
        <f>F52</f>
        <v>3.7037037037037035E-2</v>
      </c>
      <c r="I52" s="155"/>
      <c r="J52" s="170"/>
    </row>
    <row r="53" spans="1:10" s="7" customFormat="1" ht="10" x14ac:dyDescent="0.35">
      <c r="A53" s="101"/>
      <c r="B53" s="102"/>
      <c r="C53" s="144"/>
      <c r="D53" s="167"/>
      <c r="E53" s="169"/>
      <c r="F53" s="103"/>
      <c r="G53" s="174"/>
      <c r="H53" s="108">
        <v>1.2E-2</v>
      </c>
      <c r="I53" s="120"/>
      <c r="J53" s="146"/>
    </row>
    <row r="54" spans="1:10" s="7" customFormat="1" ht="10" x14ac:dyDescent="0.35">
      <c r="A54" s="101"/>
      <c r="B54" s="102"/>
      <c r="C54" s="144"/>
      <c r="D54" s="167"/>
      <c r="E54" s="169"/>
      <c r="F54" s="103"/>
      <c r="G54" s="175"/>
      <c r="H54" s="109">
        <v>0.01</v>
      </c>
      <c r="I54" s="120"/>
      <c r="J54" s="146"/>
    </row>
    <row r="55" spans="1:10" s="7" customFormat="1" ht="10" x14ac:dyDescent="0.35">
      <c r="A55" s="101"/>
      <c r="B55" s="102"/>
      <c r="C55" s="144"/>
      <c r="D55" s="167"/>
      <c r="E55" s="169"/>
      <c r="F55" s="103"/>
      <c r="G55" s="177" t="s">
        <v>152</v>
      </c>
      <c r="H55" s="112">
        <v>0</v>
      </c>
      <c r="I55" s="120"/>
      <c r="J55" s="146"/>
    </row>
    <row r="56" spans="1:10" s="7" customFormat="1" ht="10" x14ac:dyDescent="0.35">
      <c r="A56" s="101"/>
      <c r="B56" s="102"/>
      <c r="C56" s="144"/>
      <c r="D56" s="172"/>
      <c r="E56" s="169"/>
      <c r="F56" s="103"/>
      <c r="G56" s="178"/>
      <c r="H56" s="109">
        <v>0</v>
      </c>
      <c r="I56" s="120"/>
      <c r="J56" s="146"/>
    </row>
    <row r="57" spans="1:10" s="7" customFormat="1" ht="10.4" customHeight="1" x14ac:dyDescent="0.35">
      <c r="A57" s="101">
        <v>9</v>
      </c>
      <c r="B57" s="102" t="s">
        <v>65</v>
      </c>
      <c r="C57" s="144" t="s">
        <v>142</v>
      </c>
      <c r="D57" s="167" t="s">
        <v>25</v>
      </c>
      <c r="E57" s="168">
        <f>IF(D57='[2]Response Guidelines'!$D$80,'[2]Response Guidelines'!$C$80, IF(D57='[2]Response Guidelines'!$D$81,'[2]Response Guidelines'!$C$81,IF(D57='[2]Response Guidelines'!$D$82,'[2]Response Guidelines'!$C$82,IF(D57='[2]Response Guidelines'!$D$83,'[2]Response Guidelines'!$C$83,IF(D57='[2]Response Guidelines'!$D$84,'[2]Response Guidelines'!$C$84,IF(D57='[2]Response Guidelines'!$D$85,'[2]Response Guidelines'!$C$85,IF(D57='[2]Response Guidelines'!$D$86,'[2]Response Guidelines'!$C$86,"No Rating")))))))</f>
        <v>3</v>
      </c>
      <c r="F57" s="109">
        <f>(E57/$E$157)/_xlfn.XLOOKUP('[2]Scoring Summary'!$D$27,'[2]Response Guidelines'!$D$91:$D$190,'[2]Response Guidelines'!$C$91:$C$190,"",0,1)</f>
        <v>2.2222222222222223E-2</v>
      </c>
      <c r="G57" s="176" t="str">
        <f>C57</f>
        <v>Demostrate how the solution automate DNSSEC key generation, signing, and rollover without service disruption, while providing cryptographic proof of record integrity.</v>
      </c>
      <c r="H57" s="112">
        <f>F57</f>
        <v>2.2222222222222223E-2</v>
      </c>
      <c r="I57" s="120"/>
      <c r="J57" s="144"/>
    </row>
    <row r="58" spans="1:10" s="7" customFormat="1" ht="12.75" customHeight="1" x14ac:dyDescent="0.35">
      <c r="A58" s="101"/>
      <c r="B58" s="102"/>
      <c r="C58" s="144"/>
      <c r="D58" s="167"/>
      <c r="E58" s="169"/>
      <c r="F58" s="103"/>
      <c r="G58" s="174"/>
      <c r="H58" s="108"/>
      <c r="I58" s="120"/>
      <c r="J58" s="144"/>
    </row>
    <row r="59" spans="1:10" s="7" customFormat="1" ht="12.75" customHeight="1" x14ac:dyDescent="0.35">
      <c r="A59" s="110"/>
      <c r="B59" s="102"/>
      <c r="C59" s="150"/>
      <c r="D59" s="167"/>
      <c r="E59" s="169"/>
      <c r="F59" s="103"/>
      <c r="G59" s="175"/>
      <c r="H59" s="109"/>
      <c r="I59" s="148"/>
      <c r="J59" s="150"/>
    </row>
    <row r="60" spans="1:10" s="7" customFormat="1" ht="12.75" customHeight="1" x14ac:dyDescent="0.35">
      <c r="A60" s="110"/>
      <c r="B60" s="102"/>
      <c r="C60" s="150"/>
      <c r="D60" s="167"/>
      <c r="E60" s="169"/>
      <c r="F60" s="103"/>
      <c r="G60" s="177" t="s">
        <v>152</v>
      </c>
      <c r="H60" s="112">
        <v>0</v>
      </c>
      <c r="I60" s="148"/>
      <c r="J60" s="150"/>
    </row>
    <row r="61" spans="1:10" s="7" customFormat="1" ht="11.15" customHeight="1" x14ac:dyDescent="0.35">
      <c r="A61" s="110"/>
      <c r="B61" s="102"/>
      <c r="C61" s="144"/>
      <c r="D61" s="172"/>
      <c r="E61" s="169"/>
      <c r="F61" s="103"/>
      <c r="G61" s="178"/>
      <c r="H61" s="109">
        <v>0</v>
      </c>
      <c r="I61" s="120"/>
      <c r="J61" s="144"/>
    </row>
    <row r="62" spans="1:10" s="7" customFormat="1" ht="18.649999999999999" customHeight="1" x14ac:dyDescent="0.35">
      <c r="A62" s="181">
        <v>10</v>
      </c>
      <c r="B62" s="102" t="s">
        <v>86</v>
      </c>
      <c r="C62" s="143" t="s">
        <v>141</v>
      </c>
      <c r="D62" s="171" t="s">
        <v>25</v>
      </c>
      <c r="E62" s="168">
        <f>IF(D62='[2]Response Guidelines'!$D$80,'[2]Response Guidelines'!$C$80, IF(D62='[2]Response Guidelines'!$D$81,'[2]Response Guidelines'!$C$81,IF(D62='[2]Response Guidelines'!$D$82,'[2]Response Guidelines'!$C$82,IF(D62='[2]Response Guidelines'!$D$83,'[2]Response Guidelines'!$C$83,IF(D62='[2]Response Guidelines'!$D$84,'[2]Response Guidelines'!$C$84,IF(D62='[2]Response Guidelines'!$D$85,'[2]Response Guidelines'!$C$85,IF(D62='[2]Response Guidelines'!$D$86,'[2]Response Guidelines'!$C$86,"No Rating")))))))</f>
        <v>3</v>
      </c>
      <c r="F62" s="109">
        <f>(E62/$E$157)/_xlfn.XLOOKUP('[2]Scoring Summary'!$D$27,'[2]Response Guidelines'!$D$91:$D$190,'[2]Response Guidelines'!$C$91:$C$190,"",0,1)</f>
        <v>2.2222222222222223E-2</v>
      </c>
      <c r="G62" s="176" t="str">
        <f>C62</f>
        <v>Demostrate how the solution have attribution of Malicious Activity to Infrastructure. This provides information on threat actor tactics, techniques, and procedures (TTPs), as well as infrastructure mapping, helping security teams gain context around threat campaigns and enhance their incident response processes.</v>
      </c>
      <c r="H62" s="112">
        <f>F62</f>
        <v>2.2222222222222223E-2</v>
      </c>
      <c r="I62" s="155"/>
      <c r="J62" s="143"/>
    </row>
    <row r="63" spans="1:10" s="7" customFormat="1" ht="18.649999999999999" customHeight="1" x14ac:dyDescent="0.35">
      <c r="A63" s="160"/>
      <c r="B63" s="102"/>
      <c r="C63" s="144"/>
      <c r="D63" s="167"/>
      <c r="E63" s="169"/>
      <c r="F63" s="103"/>
      <c r="G63" s="174"/>
      <c r="H63" s="108">
        <v>5.0000000000000001E-3</v>
      </c>
      <c r="I63" s="120"/>
      <c r="J63" s="144"/>
    </row>
    <row r="64" spans="1:10" s="7" customFormat="1" ht="18.649999999999999" customHeight="1" x14ac:dyDescent="0.35">
      <c r="A64" s="160"/>
      <c r="B64" s="102"/>
      <c r="C64" s="144"/>
      <c r="D64" s="167"/>
      <c r="E64" s="169"/>
      <c r="F64" s="103"/>
      <c r="G64" s="175"/>
      <c r="H64" s="109">
        <v>4.0000000000000001E-3</v>
      </c>
      <c r="I64" s="120"/>
      <c r="J64" s="144"/>
    </row>
    <row r="65" spans="1:10" s="7" customFormat="1" ht="18.649999999999999" customHeight="1" x14ac:dyDescent="0.35">
      <c r="A65" s="160"/>
      <c r="B65" s="102"/>
      <c r="C65" s="144"/>
      <c r="D65" s="167"/>
      <c r="E65" s="169"/>
      <c r="F65" s="103"/>
      <c r="G65" s="177" t="s">
        <v>152</v>
      </c>
      <c r="H65" s="112">
        <v>0</v>
      </c>
      <c r="I65" s="120"/>
      <c r="J65" s="144"/>
    </row>
    <row r="66" spans="1:10" s="7" customFormat="1" ht="18.649999999999999" customHeight="1" x14ac:dyDescent="0.35">
      <c r="A66" s="161"/>
      <c r="B66" s="102"/>
      <c r="C66" s="144"/>
      <c r="D66" s="172"/>
      <c r="E66" s="169"/>
      <c r="F66" s="103"/>
      <c r="G66" s="178"/>
      <c r="H66" s="109">
        <v>0</v>
      </c>
      <c r="I66" s="120"/>
      <c r="J66" s="144"/>
    </row>
    <row r="67" spans="1:10" s="7" customFormat="1" ht="18.75" customHeight="1" x14ac:dyDescent="0.35">
      <c r="A67" s="101">
        <v>11</v>
      </c>
      <c r="B67" s="102" t="s">
        <v>113</v>
      </c>
      <c r="C67" s="184" t="s">
        <v>122</v>
      </c>
      <c r="D67" s="171" t="s">
        <v>26</v>
      </c>
      <c r="E67" s="168">
        <f>IF(D67='[2]Response Guidelines'!$D$80,'[2]Response Guidelines'!$C$80, IF(D67='[2]Response Guidelines'!$D$81,'[2]Response Guidelines'!$C$81,IF(D67='[2]Response Guidelines'!$D$82,'[2]Response Guidelines'!$C$82,IF(D67='[2]Response Guidelines'!$D$83,'[2]Response Guidelines'!$C$83,IF(D67='[2]Response Guidelines'!$D$84,'[2]Response Guidelines'!$C$84,IF(D67='[2]Response Guidelines'!$D$85,'[2]Response Guidelines'!$C$85,IF(D67='[2]Response Guidelines'!$D$86,'[2]Response Guidelines'!$C$86,"No Rating")))))))</f>
        <v>6</v>
      </c>
      <c r="F67" s="109">
        <f>(E67/$E$157)/_xlfn.XLOOKUP('[2]Scoring Summary'!$D$27,'[2]Response Guidelines'!$D$91:$D$190,'[2]Response Guidelines'!$C$91:$C$190,"",0,1)</f>
        <v>4.4444444444444446E-2</v>
      </c>
      <c r="G67" s="176" t="str">
        <f>C67</f>
        <v>Demostrate how the solution collects and consolidate DNS logs from various sources into a single interface.
Show how logs are passed, enriched, and indexed for real time searchability and historical analysis. 
Illustrate the correlation of logs data across domains, IPs, and user identities to cover patterns of threats.</v>
      </c>
      <c r="H67" s="112">
        <f>F67</f>
        <v>4.4444444444444446E-2</v>
      </c>
      <c r="I67" s="120"/>
      <c r="J67" s="144"/>
    </row>
    <row r="68" spans="1:10" s="7" customFormat="1" ht="18.75" customHeight="1" x14ac:dyDescent="0.35">
      <c r="A68" s="101"/>
      <c r="B68" s="102"/>
      <c r="C68" s="185"/>
      <c r="D68" s="167"/>
      <c r="E68" s="169"/>
      <c r="F68" s="103"/>
      <c r="G68" s="174"/>
      <c r="H68" s="108">
        <v>1.2E-2</v>
      </c>
      <c r="I68" s="120"/>
      <c r="J68" s="144"/>
    </row>
    <row r="69" spans="1:10" s="7" customFormat="1" ht="18.75" customHeight="1" x14ac:dyDescent="0.35">
      <c r="A69" s="110"/>
      <c r="B69" s="102"/>
      <c r="C69" s="185"/>
      <c r="D69" s="167"/>
      <c r="E69" s="169"/>
      <c r="F69" s="103"/>
      <c r="G69" s="175"/>
      <c r="H69" s="109">
        <v>0.01</v>
      </c>
      <c r="I69" s="148"/>
      <c r="J69" s="150"/>
    </row>
    <row r="70" spans="1:10" s="7" customFormat="1" ht="18.75" customHeight="1" x14ac:dyDescent="0.35">
      <c r="A70" s="110"/>
      <c r="B70" s="102"/>
      <c r="C70" s="185"/>
      <c r="D70" s="167"/>
      <c r="E70" s="169"/>
      <c r="F70" s="103"/>
      <c r="G70" s="177" t="s">
        <v>152</v>
      </c>
      <c r="H70" s="112">
        <v>0</v>
      </c>
      <c r="I70" s="148"/>
      <c r="J70" s="150"/>
    </row>
    <row r="71" spans="1:10" s="7" customFormat="1" ht="18.75" customHeight="1" x14ac:dyDescent="0.35">
      <c r="A71" s="101"/>
      <c r="B71" s="102"/>
      <c r="C71" s="186"/>
      <c r="D71" s="172"/>
      <c r="E71" s="169"/>
      <c r="F71" s="103"/>
      <c r="G71" s="178"/>
      <c r="H71" s="109">
        <v>0</v>
      </c>
      <c r="I71" s="120"/>
      <c r="J71" s="144"/>
    </row>
    <row r="72" spans="1:10" s="7" customFormat="1" ht="16.399999999999999" customHeight="1" x14ac:dyDescent="0.35">
      <c r="A72" s="179">
        <v>12</v>
      </c>
      <c r="B72" s="102" t="s">
        <v>85</v>
      </c>
      <c r="C72" s="180" t="s">
        <v>140</v>
      </c>
      <c r="D72" s="171" t="s">
        <v>27</v>
      </c>
      <c r="E72" s="168">
        <f>IF(D72='[2]Response Guidelines'!$D$80,'[2]Response Guidelines'!$C$80, IF(D72='[2]Response Guidelines'!$D$81,'[2]Response Guidelines'!$C$81,IF(D72='[2]Response Guidelines'!$D$82,'[2]Response Guidelines'!$C$82,IF(D72='[2]Response Guidelines'!$D$83,'[2]Response Guidelines'!$C$83,IF(D72='[2]Response Guidelines'!$D$84,'[2]Response Guidelines'!$C$84,IF(D72='[2]Response Guidelines'!$D$85,'[2]Response Guidelines'!$C$85,IF(D72='[2]Response Guidelines'!$D$86,'[2]Response Guidelines'!$C$86,"No Rating")))))))</f>
        <v>4</v>
      </c>
      <c r="F72" s="109">
        <f>(E72/$E$157)/_xlfn.XLOOKUP('[2]Scoring Summary'!$D$27,'[2]Response Guidelines'!$D$91:$D$190,'[2]Response Guidelines'!$C$91:$C$190,"",0,1)</f>
        <v>2.9629629629629631E-2</v>
      </c>
      <c r="G72" s="176" t="str">
        <f>C72</f>
        <v xml:space="preserve">Demostrate how the solution  allow Ruleset-Based Policy Management. This enables the creation of advanced, customizable rulesets based on multiple criteria, enabling fine-tuned control over DNS filtering and protection. </v>
      </c>
      <c r="H72" s="112">
        <f>F72</f>
        <v>2.9629629629629631E-2</v>
      </c>
      <c r="I72" s="155"/>
      <c r="J72" s="143"/>
    </row>
    <row r="73" spans="1:10" s="7" customFormat="1" ht="16.399999999999999" customHeight="1" x14ac:dyDescent="0.35">
      <c r="A73" s="101"/>
      <c r="B73" s="102"/>
      <c r="C73" s="180"/>
      <c r="D73" s="167"/>
      <c r="E73" s="169"/>
      <c r="F73" s="103"/>
      <c r="G73" s="174"/>
      <c r="H73" s="108">
        <v>5.0000000000000001E-3</v>
      </c>
      <c r="I73" s="120"/>
      <c r="J73" s="144"/>
    </row>
    <row r="74" spans="1:10" s="7" customFormat="1" ht="16.399999999999999" customHeight="1" x14ac:dyDescent="0.35">
      <c r="A74" s="101"/>
      <c r="B74" s="102"/>
      <c r="C74" s="180"/>
      <c r="D74" s="167"/>
      <c r="E74" s="169"/>
      <c r="F74" s="103"/>
      <c r="G74" s="175"/>
      <c r="H74" s="109">
        <v>4.0000000000000001E-3</v>
      </c>
      <c r="I74" s="120"/>
      <c r="J74" s="144"/>
    </row>
    <row r="75" spans="1:10" s="7" customFormat="1" ht="16.399999999999999" customHeight="1" x14ac:dyDescent="0.35">
      <c r="A75" s="101"/>
      <c r="B75" s="102"/>
      <c r="C75" s="180"/>
      <c r="D75" s="167"/>
      <c r="E75" s="169"/>
      <c r="F75" s="103"/>
      <c r="G75" s="177" t="s">
        <v>152</v>
      </c>
      <c r="H75" s="112">
        <v>0</v>
      </c>
      <c r="I75" s="120"/>
      <c r="J75" s="144"/>
    </row>
    <row r="76" spans="1:10" s="7" customFormat="1" ht="16.399999999999999" customHeight="1" x14ac:dyDescent="0.35">
      <c r="A76" s="101"/>
      <c r="B76" s="102"/>
      <c r="C76" s="180"/>
      <c r="D76" s="167"/>
      <c r="E76" s="169"/>
      <c r="F76" s="103"/>
      <c r="G76" s="178"/>
      <c r="H76" s="109">
        <v>0</v>
      </c>
      <c r="I76" s="120"/>
      <c r="J76" s="144"/>
    </row>
    <row r="77" spans="1:10" s="7" customFormat="1" ht="11.15" customHeight="1" x14ac:dyDescent="0.35">
      <c r="A77" s="101">
        <v>13</v>
      </c>
      <c r="B77" s="102" t="s">
        <v>116</v>
      </c>
      <c r="C77" s="184" t="s">
        <v>123</v>
      </c>
      <c r="D77" s="171" t="s">
        <v>26</v>
      </c>
      <c r="E77" s="168">
        <f>IF(D77='[2]Response Guidelines'!$D$80,'[2]Response Guidelines'!$C$80, IF(D77='[2]Response Guidelines'!$D$81,'[2]Response Guidelines'!$C$81,IF(D77='[2]Response Guidelines'!$D$82,'[2]Response Guidelines'!$C$82,IF(D77='[2]Response Guidelines'!$D$83,'[2]Response Guidelines'!$C$83,IF(D77='[2]Response Guidelines'!$D$84,'[2]Response Guidelines'!$C$84,IF(D77='[2]Response Guidelines'!$D$85,'[2]Response Guidelines'!$C$85,IF(D77='[2]Response Guidelines'!$D$86,'[2]Response Guidelines'!$C$86,"No Rating")))))))</f>
        <v>6</v>
      </c>
      <c r="F77" s="109">
        <f>(E77/$E$157)/_xlfn.XLOOKUP('[2]Scoring Summary'!$D$27,'[2]Response Guidelines'!$D$91:$D$190,'[2]Response Guidelines'!$C$91:$C$190,"",0,1)</f>
        <v>4.4444444444444446E-2</v>
      </c>
      <c r="G77" s="176" t="str">
        <f>C77</f>
        <v>Demonstrate country based filtering for specific IP addresses or DNS resolution geographies</v>
      </c>
      <c r="H77" s="112">
        <f>F77</f>
        <v>4.4444444444444446E-2</v>
      </c>
      <c r="I77" s="120"/>
      <c r="J77" s="144"/>
    </row>
    <row r="78" spans="1:10" s="7" customFormat="1" ht="11.15" customHeight="1" x14ac:dyDescent="0.35">
      <c r="A78" s="101"/>
      <c r="B78" s="102"/>
      <c r="C78" s="185"/>
      <c r="D78" s="167"/>
      <c r="E78" s="169"/>
      <c r="F78" s="103"/>
      <c r="G78" s="174"/>
      <c r="H78" s="108"/>
      <c r="I78" s="120"/>
      <c r="J78" s="144"/>
    </row>
    <row r="79" spans="1:10" s="7" customFormat="1" ht="11.15" customHeight="1" x14ac:dyDescent="0.35">
      <c r="A79" s="110"/>
      <c r="B79" s="102"/>
      <c r="C79" s="185"/>
      <c r="D79" s="167"/>
      <c r="E79" s="169"/>
      <c r="F79" s="103"/>
      <c r="G79" s="175"/>
      <c r="H79" s="109"/>
      <c r="I79" s="148"/>
      <c r="J79" s="150"/>
    </row>
    <row r="80" spans="1:10" s="7" customFormat="1" ht="11.15" customHeight="1" x14ac:dyDescent="0.35">
      <c r="A80" s="110"/>
      <c r="B80" s="102"/>
      <c r="C80" s="185"/>
      <c r="D80" s="167"/>
      <c r="E80" s="169"/>
      <c r="F80" s="103"/>
      <c r="G80" s="177" t="s">
        <v>152</v>
      </c>
      <c r="H80" s="112">
        <v>0</v>
      </c>
      <c r="I80" s="148"/>
      <c r="J80" s="150"/>
    </row>
    <row r="81" spans="1:10" s="7" customFormat="1" ht="11.15" customHeight="1" x14ac:dyDescent="0.35">
      <c r="A81" s="101"/>
      <c r="B81" s="102"/>
      <c r="C81" s="186"/>
      <c r="D81" s="172"/>
      <c r="E81" s="169"/>
      <c r="F81" s="103"/>
      <c r="G81" s="178"/>
      <c r="H81" s="109">
        <v>0</v>
      </c>
      <c r="I81" s="120"/>
      <c r="J81" s="144"/>
    </row>
    <row r="82" spans="1:10" s="7" customFormat="1" ht="16.399999999999999" customHeight="1" x14ac:dyDescent="0.35">
      <c r="A82" s="179">
        <v>14</v>
      </c>
      <c r="B82" s="102" t="s">
        <v>84</v>
      </c>
      <c r="C82" s="180" t="s">
        <v>124</v>
      </c>
      <c r="D82" s="171" t="s">
        <v>27</v>
      </c>
      <c r="E82" s="168">
        <f>IF(D82='[2]Response Guidelines'!$D$80,'[2]Response Guidelines'!$C$80, IF(D82='[2]Response Guidelines'!$D$81,'[2]Response Guidelines'!$C$81,IF(D82='[2]Response Guidelines'!$D$82,'[2]Response Guidelines'!$C$82,IF(D82='[2]Response Guidelines'!$D$83,'[2]Response Guidelines'!$C$83,IF(D82='[2]Response Guidelines'!$D$84,'[2]Response Guidelines'!$C$84,IF(D82='[2]Response Guidelines'!$D$85,'[2]Response Guidelines'!$C$85,IF(D82='[2]Response Guidelines'!$D$86,'[2]Response Guidelines'!$C$86,"No Rating")))))))</f>
        <v>4</v>
      </c>
      <c r="F82" s="109">
        <f>(E82/$E$157)/_xlfn.XLOOKUP('[2]Scoring Summary'!$D$27,'[2]Response Guidelines'!$D$91:$D$190,'[2]Response Guidelines'!$C$91:$C$190,"",0,1)</f>
        <v>2.9629629629629631E-2</v>
      </c>
      <c r="G82" s="176" t="str">
        <f>C82</f>
        <v>Demonstrate the cross-platform agent support. This ensures comprehensive protection across all endpoint devices, regardless of platform, with minimal performance impact.</v>
      </c>
      <c r="H82" s="112">
        <f>F82</f>
        <v>2.9629629629629631E-2</v>
      </c>
      <c r="I82" s="155"/>
      <c r="J82" s="143"/>
    </row>
    <row r="83" spans="1:10" s="7" customFormat="1" ht="16.399999999999999" customHeight="1" x14ac:dyDescent="0.35">
      <c r="A83" s="101"/>
      <c r="B83" s="102"/>
      <c r="C83" s="180"/>
      <c r="D83" s="167"/>
      <c r="E83" s="169"/>
      <c r="F83" s="103"/>
      <c r="G83" s="174"/>
      <c r="H83" s="108">
        <v>5.0000000000000001E-3</v>
      </c>
      <c r="I83" s="120"/>
      <c r="J83" s="144"/>
    </row>
    <row r="84" spans="1:10" s="7" customFormat="1" ht="16.399999999999999" customHeight="1" x14ac:dyDescent="0.35">
      <c r="A84" s="101"/>
      <c r="B84" s="102"/>
      <c r="C84" s="180"/>
      <c r="D84" s="167"/>
      <c r="E84" s="169"/>
      <c r="F84" s="103"/>
      <c r="G84" s="175"/>
      <c r="H84" s="109">
        <v>4.0000000000000001E-3</v>
      </c>
      <c r="I84" s="120"/>
      <c r="J84" s="144"/>
    </row>
    <row r="85" spans="1:10" s="7" customFormat="1" ht="16.399999999999999" customHeight="1" x14ac:dyDescent="0.35">
      <c r="A85" s="101"/>
      <c r="B85" s="102"/>
      <c r="C85" s="180"/>
      <c r="D85" s="167"/>
      <c r="E85" s="169"/>
      <c r="F85" s="103"/>
      <c r="G85" s="177" t="s">
        <v>152</v>
      </c>
      <c r="H85" s="112">
        <v>0</v>
      </c>
      <c r="I85" s="120"/>
      <c r="J85" s="144"/>
    </row>
    <row r="86" spans="1:10" s="7" customFormat="1" ht="16.399999999999999" customHeight="1" x14ac:dyDescent="0.35">
      <c r="A86" s="101"/>
      <c r="B86" s="102"/>
      <c r="C86" s="180"/>
      <c r="D86" s="167"/>
      <c r="E86" s="169"/>
      <c r="F86" s="103"/>
      <c r="G86" s="178"/>
      <c r="H86" s="109">
        <v>0</v>
      </c>
      <c r="I86" s="120"/>
      <c r="J86" s="144"/>
    </row>
    <row r="87" spans="1:10" s="7" customFormat="1" ht="11.15" customHeight="1" x14ac:dyDescent="0.35">
      <c r="A87" s="101">
        <v>15</v>
      </c>
      <c r="B87" s="102" t="s">
        <v>66</v>
      </c>
      <c r="C87" s="182" t="s">
        <v>125</v>
      </c>
      <c r="D87" s="171" t="s">
        <v>151</v>
      </c>
      <c r="E87" s="168">
        <f>IF(D87='[2]Response Guidelines'!$D$80,'[2]Response Guidelines'!$C$80, IF(D87='[2]Response Guidelines'!$D$81,'[2]Response Guidelines'!$C$81,IF(D87='[2]Response Guidelines'!$D$82,'[2]Response Guidelines'!$C$82,IF(D87='[2]Response Guidelines'!$D$83,'[2]Response Guidelines'!$C$83,IF(D87='[2]Response Guidelines'!$D$84,'[2]Response Guidelines'!$C$84,IF(D87='[2]Response Guidelines'!$D$85,'[2]Response Guidelines'!$C$85,IF(D87='[2]Response Guidelines'!$D$86,'[2]Response Guidelines'!$C$86,"No Rating")))))))</f>
        <v>5</v>
      </c>
      <c r="F87" s="109">
        <f>(E87/$E$157)/_xlfn.XLOOKUP('[2]Scoring Summary'!$D$27,'[2]Response Guidelines'!$D$91:$D$190,'[2]Response Guidelines'!$C$91:$C$190,"",0,1)</f>
        <v>3.7037037037037035E-2</v>
      </c>
      <c r="G87" s="176" t="str">
        <f>C87</f>
        <v xml:space="preserve">Demonstrate the   real-time global DNS propagation monitoring across 50+ anycast nodes, with predictive analytics to identify delayed zones and automate corrective actions. </v>
      </c>
      <c r="H87" s="112">
        <v>0.14000000000000001</v>
      </c>
      <c r="I87" s="148"/>
      <c r="J87" s="144"/>
    </row>
    <row r="88" spans="1:10" s="7" customFormat="1" ht="11.15" customHeight="1" x14ac:dyDescent="0.35">
      <c r="A88" s="101"/>
      <c r="B88" s="102"/>
      <c r="C88" s="180"/>
      <c r="D88" s="167"/>
      <c r="E88" s="169"/>
      <c r="F88" s="103"/>
      <c r="G88" s="174"/>
      <c r="H88" s="108"/>
      <c r="I88" s="187"/>
      <c r="J88" s="144"/>
    </row>
    <row r="89" spans="1:10" s="7" customFormat="1" ht="11.15" customHeight="1" x14ac:dyDescent="0.35">
      <c r="A89" s="101"/>
      <c r="B89" s="102"/>
      <c r="C89" s="180"/>
      <c r="D89" s="167"/>
      <c r="E89" s="169"/>
      <c r="F89" s="103"/>
      <c r="G89" s="175"/>
      <c r="H89" s="109"/>
      <c r="I89" s="187"/>
      <c r="J89" s="144"/>
    </row>
    <row r="90" spans="1:10" s="7" customFormat="1" ht="11.15" customHeight="1" x14ac:dyDescent="0.35">
      <c r="A90" s="101"/>
      <c r="B90" s="102"/>
      <c r="C90" s="180"/>
      <c r="D90" s="167"/>
      <c r="E90" s="169"/>
      <c r="F90" s="103"/>
      <c r="G90" s="177" t="s">
        <v>152</v>
      </c>
      <c r="H90" s="112">
        <v>0</v>
      </c>
      <c r="I90" s="187"/>
      <c r="J90" s="144"/>
    </row>
    <row r="91" spans="1:10" s="7" customFormat="1" ht="11.15" customHeight="1" x14ac:dyDescent="0.35">
      <c r="A91" s="101"/>
      <c r="B91" s="102"/>
      <c r="C91" s="183"/>
      <c r="D91" s="172"/>
      <c r="E91" s="169"/>
      <c r="F91" s="103"/>
      <c r="G91" s="178"/>
      <c r="H91" s="109">
        <v>0</v>
      </c>
      <c r="I91" s="155"/>
      <c r="J91" s="144"/>
    </row>
    <row r="92" spans="1:10" s="7" customFormat="1" ht="11.25" customHeight="1" x14ac:dyDescent="0.35">
      <c r="A92" s="179">
        <v>16</v>
      </c>
      <c r="B92" s="102" t="s">
        <v>67</v>
      </c>
      <c r="C92" s="182" t="s">
        <v>126</v>
      </c>
      <c r="D92" s="167" t="s">
        <v>151</v>
      </c>
      <c r="E92" s="168">
        <f>IF(D92='[2]Response Guidelines'!$D$80,'[2]Response Guidelines'!$C$80, IF(D92='[2]Response Guidelines'!$D$81,'[2]Response Guidelines'!$C$81,IF(D92='[2]Response Guidelines'!$D$82,'[2]Response Guidelines'!$C$82,IF(D92='[2]Response Guidelines'!$D$83,'[2]Response Guidelines'!$C$83,IF(D92='[2]Response Guidelines'!$D$84,'[2]Response Guidelines'!$C$84,IF(D92='[2]Response Guidelines'!$D$85,'[2]Response Guidelines'!$C$85,IF(D92='[2]Response Guidelines'!$D$86,'[2]Response Guidelines'!$C$86,"No Rating")))))))</f>
        <v>5</v>
      </c>
      <c r="F92" s="109">
        <f>(E92/$E$157)/_xlfn.XLOOKUP('[2]Scoring Summary'!$D$27,'[2]Response Guidelines'!$D$91:$D$190,'[2]Response Guidelines'!$C$91:$C$190,"",0,1)</f>
        <v>3.7037037037037035E-2</v>
      </c>
      <c r="G92" s="176" t="str">
        <f>C92</f>
        <v>Demonstrate the  ability for solution to dynamically adjust TTL values based on traffic patterns and change-windows, reducing propagation delays by 70% during migrations while maintaining compliance.</v>
      </c>
      <c r="H92" s="112">
        <f>F92</f>
        <v>3.7037037037037035E-2</v>
      </c>
      <c r="I92" s="155"/>
      <c r="J92" s="170"/>
    </row>
    <row r="93" spans="1:10" s="7" customFormat="1" ht="10" x14ac:dyDescent="0.35">
      <c r="A93" s="101"/>
      <c r="B93" s="102"/>
      <c r="C93" s="180"/>
      <c r="D93" s="167"/>
      <c r="E93" s="169"/>
      <c r="F93" s="103"/>
      <c r="G93" s="174"/>
      <c r="H93" s="108">
        <v>1.2E-2</v>
      </c>
      <c r="I93" s="120"/>
      <c r="J93" s="146"/>
    </row>
    <row r="94" spans="1:10" s="7" customFormat="1" ht="10" x14ac:dyDescent="0.35">
      <c r="A94" s="101"/>
      <c r="B94" s="102"/>
      <c r="C94" s="180"/>
      <c r="D94" s="167"/>
      <c r="E94" s="169"/>
      <c r="F94" s="103"/>
      <c r="G94" s="175"/>
      <c r="H94" s="109">
        <v>0.01</v>
      </c>
      <c r="I94" s="120"/>
      <c r="J94" s="146"/>
    </row>
    <row r="95" spans="1:10" s="7" customFormat="1" ht="10" x14ac:dyDescent="0.35">
      <c r="A95" s="101"/>
      <c r="B95" s="102"/>
      <c r="C95" s="180"/>
      <c r="D95" s="167"/>
      <c r="E95" s="169"/>
      <c r="F95" s="103"/>
      <c r="G95" s="177" t="s">
        <v>152</v>
      </c>
      <c r="H95" s="112">
        <v>0</v>
      </c>
      <c r="I95" s="120"/>
      <c r="J95" s="146"/>
    </row>
    <row r="96" spans="1:10" s="7" customFormat="1" ht="10" x14ac:dyDescent="0.35">
      <c r="A96" s="101"/>
      <c r="B96" s="102"/>
      <c r="C96" s="183"/>
      <c r="D96" s="172"/>
      <c r="E96" s="169"/>
      <c r="F96" s="103"/>
      <c r="G96" s="178"/>
      <c r="H96" s="109">
        <v>0</v>
      </c>
      <c r="I96" s="120"/>
      <c r="J96" s="146"/>
    </row>
    <row r="97" spans="1:10" s="7" customFormat="1" ht="10.4" customHeight="1" x14ac:dyDescent="0.35">
      <c r="A97" s="101">
        <v>17</v>
      </c>
      <c r="B97" s="102" t="s">
        <v>68</v>
      </c>
      <c r="C97" s="182" t="s">
        <v>127</v>
      </c>
      <c r="D97" s="167" t="s">
        <v>28</v>
      </c>
      <c r="E97" s="168">
        <f>IF(D97='[2]Response Guidelines'!$D$80,'[2]Response Guidelines'!$C$80, IF(D97='[2]Response Guidelines'!$D$81,'[2]Response Guidelines'!$C$81,IF(D97='[2]Response Guidelines'!$D$82,'[2]Response Guidelines'!$C$82,IF(D97='[2]Response Guidelines'!$D$83,'[2]Response Guidelines'!$C$83,IF(D97='[2]Response Guidelines'!$D$84,'[2]Response Guidelines'!$C$84,IF(D97='[2]Response Guidelines'!$D$85,'[2]Response Guidelines'!$C$85,IF(D97='[2]Response Guidelines'!$D$86,'[2]Response Guidelines'!$C$86,"No Rating")))))))</f>
        <v>5</v>
      </c>
      <c r="F97" s="109">
        <f>(E97/$E$157)/_xlfn.XLOOKUP('[2]Scoring Summary'!$D$27,'[2]Response Guidelines'!$D$91:$D$190,'[2]Response Guidelines'!$C$91:$C$190,"",0,1)</f>
        <v>3.7037037037037035E-2</v>
      </c>
      <c r="G97" s="176" t="str">
        <f>C97</f>
        <v>Demonstrate the  correlation of  DNS query patterns with threat feeds (e.g., DNSBL, MITRE ATT&amp;CK) to detect reconnaissance, tunneling, or DDoS attacks, triggering automated mitigation.</v>
      </c>
      <c r="H97" s="112">
        <f>F97</f>
        <v>3.7037037037037035E-2</v>
      </c>
      <c r="I97" s="120"/>
      <c r="J97" s="144"/>
    </row>
    <row r="98" spans="1:10" s="7" customFormat="1" ht="12.75" customHeight="1" x14ac:dyDescent="0.35">
      <c r="A98" s="101"/>
      <c r="B98" s="102"/>
      <c r="C98" s="180"/>
      <c r="D98" s="167"/>
      <c r="E98" s="169"/>
      <c r="F98" s="103"/>
      <c r="G98" s="174"/>
      <c r="H98" s="108"/>
      <c r="I98" s="120"/>
      <c r="J98" s="144"/>
    </row>
    <row r="99" spans="1:10" s="7" customFormat="1" ht="12.75" customHeight="1" x14ac:dyDescent="0.35">
      <c r="A99" s="110"/>
      <c r="B99" s="102"/>
      <c r="C99" s="180"/>
      <c r="D99" s="167"/>
      <c r="E99" s="169"/>
      <c r="F99" s="103"/>
      <c r="G99" s="175"/>
      <c r="H99" s="109">
        <v>3.0000000000000001E-3</v>
      </c>
      <c r="I99" s="148"/>
      <c r="J99" s="150"/>
    </row>
    <row r="100" spans="1:10" s="7" customFormat="1" ht="12.75" customHeight="1" x14ac:dyDescent="0.35">
      <c r="A100" s="110"/>
      <c r="B100" s="102"/>
      <c r="C100" s="180"/>
      <c r="D100" s="167"/>
      <c r="E100" s="169"/>
      <c r="F100" s="103"/>
      <c r="G100" s="177" t="s">
        <v>152</v>
      </c>
      <c r="H100" s="112">
        <v>0</v>
      </c>
      <c r="I100" s="148"/>
      <c r="J100" s="150"/>
    </row>
    <row r="101" spans="1:10" s="7" customFormat="1" ht="11.15" customHeight="1" x14ac:dyDescent="0.35">
      <c r="A101" s="110"/>
      <c r="B101" s="102"/>
      <c r="C101" s="183"/>
      <c r="D101" s="172"/>
      <c r="E101" s="169"/>
      <c r="F101" s="103"/>
      <c r="G101" s="178"/>
      <c r="H101" s="109">
        <v>0</v>
      </c>
      <c r="I101" s="120"/>
      <c r="J101" s="144"/>
    </row>
    <row r="102" spans="1:10" s="7" customFormat="1" ht="18.649999999999999" customHeight="1" x14ac:dyDescent="0.35">
      <c r="A102" s="181">
        <v>18</v>
      </c>
      <c r="B102" s="102" t="s">
        <v>69</v>
      </c>
      <c r="C102" s="182" t="s">
        <v>128</v>
      </c>
      <c r="D102" s="171" t="s">
        <v>25</v>
      </c>
      <c r="E102" s="168">
        <f>IF(D102='[2]Response Guidelines'!$D$80,'[2]Response Guidelines'!$C$80, IF(D102='[2]Response Guidelines'!$D$81,'[2]Response Guidelines'!$C$81,IF(D102='[2]Response Guidelines'!$D$82,'[2]Response Guidelines'!$C$82,IF(D102='[2]Response Guidelines'!$D$83,'[2]Response Guidelines'!$C$83,IF(D102='[2]Response Guidelines'!$D$84,'[2]Response Guidelines'!$C$84,IF(D102='[2]Response Guidelines'!$D$85,'[2]Response Guidelines'!$C$85,IF(D102='[2]Response Guidelines'!$D$86,'[2]Response Guidelines'!$C$86,"No Rating")))))))</f>
        <v>3</v>
      </c>
      <c r="F102" s="109">
        <f>(E102/$E$157)/_xlfn.XLOOKUP('[2]Scoring Summary'!$D$27,'[2]Response Guidelines'!$D$91:$D$190,'[2]Response Guidelines'!$C$91:$C$190,"",0,1)</f>
        <v>2.2222222222222223E-2</v>
      </c>
      <c r="G102" s="176" t="str">
        <f>C102</f>
        <v>Demonstrate the   automation of DNS zone transfers (AXFR/IXFR) with cryptographic validation and conflict resolution to prevent zone poisoning or misconfigurations.</v>
      </c>
      <c r="H102" s="112">
        <f>F102</f>
        <v>2.2222222222222223E-2</v>
      </c>
      <c r="I102" s="155"/>
      <c r="J102" s="143"/>
    </row>
    <row r="103" spans="1:10" s="7" customFormat="1" ht="18.649999999999999" customHeight="1" x14ac:dyDescent="0.35">
      <c r="A103" s="160"/>
      <c r="B103" s="102"/>
      <c r="C103" s="180"/>
      <c r="D103" s="167"/>
      <c r="E103" s="169"/>
      <c r="F103" s="103"/>
      <c r="G103" s="174"/>
      <c r="H103" s="108">
        <v>5.0000000000000001E-3</v>
      </c>
      <c r="I103" s="120"/>
      <c r="J103" s="144"/>
    </row>
    <row r="104" spans="1:10" s="7" customFormat="1" ht="18.649999999999999" customHeight="1" x14ac:dyDescent="0.35">
      <c r="A104" s="160"/>
      <c r="B104" s="102"/>
      <c r="C104" s="180"/>
      <c r="D104" s="167"/>
      <c r="E104" s="169"/>
      <c r="F104" s="103"/>
      <c r="G104" s="175"/>
      <c r="H104" s="109">
        <v>4.0000000000000001E-3</v>
      </c>
      <c r="I104" s="120"/>
      <c r="J104" s="144"/>
    </row>
    <row r="105" spans="1:10" s="7" customFormat="1" ht="18.649999999999999" customHeight="1" x14ac:dyDescent="0.35">
      <c r="A105" s="160"/>
      <c r="B105" s="102"/>
      <c r="C105" s="180"/>
      <c r="D105" s="167"/>
      <c r="E105" s="169"/>
      <c r="F105" s="103"/>
      <c r="G105" s="177" t="s">
        <v>152</v>
      </c>
      <c r="H105" s="112">
        <v>0</v>
      </c>
      <c r="I105" s="120"/>
      <c r="J105" s="144"/>
    </row>
    <row r="106" spans="1:10" s="7" customFormat="1" ht="18.649999999999999" customHeight="1" x14ac:dyDescent="0.35">
      <c r="A106" s="161"/>
      <c r="B106" s="102"/>
      <c r="C106" s="183"/>
      <c r="D106" s="172"/>
      <c r="E106" s="169"/>
      <c r="F106" s="103"/>
      <c r="G106" s="178"/>
      <c r="H106" s="109">
        <v>0</v>
      </c>
      <c r="I106" s="120"/>
      <c r="J106" s="144"/>
    </row>
    <row r="107" spans="1:10" s="7" customFormat="1" ht="11.15" customHeight="1" x14ac:dyDescent="0.35">
      <c r="A107" s="101">
        <v>19</v>
      </c>
      <c r="B107" s="102" t="s">
        <v>70</v>
      </c>
      <c r="C107" s="182" t="s">
        <v>129</v>
      </c>
      <c r="D107" s="171" t="s">
        <v>28</v>
      </c>
      <c r="E107" s="168">
        <f>IF(D107='[2]Response Guidelines'!$D$80,'[2]Response Guidelines'!$C$80, IF(D107='[2]Response Guidelines'!$D$81,'[2]Response Guidelines'!$C$81,IF(D107='[2]Response Guidelines'!$D$82,'[2]Response Guidelines'!$C$82,IF(D107='[2]Response Guidelines'!$D$83,'[2]Response Guidelines'!$C$83,IF(D107='[2]Response Guidelines'!$D$84,'[2]Response Guidelines'!$C$84,IF(D107='[2]Response Guidelines'!$D$85,'[2]Response Guidelines'!$C$85,IF(D107='[2]Response Guidelines'!$D$86,'[2]Response Guidelines'!$C$86,"No Rating")))))))</f>
        <v>5</v>
      </c>
      <c r="F107" s="109">
        <f>(E107/$E$157)/_xlfn.XLOOKUP('[2]Scoring Summary'!$D$27,'[2]Response Guidelines'!$D$91:$D$190,'[2]Response Guidelines'!$C$91:$C$190,"",0,1)</f>
        <v>3.7037037037037035E-2</v>
      </c>
      <c r="G107" s="176" t="str">
        <f>C107</f>
        <v>Demonstrate the  enforcement of  policy-as-code for DNS records (e.g., CAA, DKIM, DMARC), including automated violation remediation and audit reporting for standards like PCI-DSS.</v>
      </c>
      <c r="H107" s="112">
        <f>F107</f>
        <v>3.7037037037037035E-2</v>
      </c>
      <c r="I107" s="120"/>
      <c r="J107" s="144"/>
    </row>
    <row r="108" spans="1:10" s="7" customFormat="1" ht="11.15" customHeight="1" x14ac:dyDescent="0.35">
      <c r="A108" s="101"/>
      <c r="B108" s="102"/>
      <c r="C108" s="180"/>
      <c r="D108" s="167"/>
      <c r="E108" s="169"/>
      <c r="F108" s="103"/>
      <c r="G108" s="174"/>
      <c r="H108" s="108"/>
      <c r="I108" s="120"/>
      <c r="J108" s="144"/>
    </row>
    <row r="109" spans="1:10" s="7" customFormat="1" ht="11.15" customHeight="1" x14ac:dyDescent="0.35">
      <c r="A109" s="110"/>
      <c r="B109" s="102"/>
      <c r="C109" s="180"/>
      <c r="D109" s="167"/>
      <c r="E109" s="169"/>
      <c r="F109" s="103"/>
      <c r="G109" s="175"/>
      <c r="H109" s="109"/>
      <c r="I109" s="148"/>
      <c r="J109" s="150"/>
    </row>
    <row r="110" spans="1:10" s="7" customFormat="1" ht="11.15" customHeight="1" x14ac:dyDescent="0.35">
      <c r="A110" s="110"/>
      <c r="B110" s="102"/>
      <c r="C110" s="180"/>
      <c r="D110" s="167"/>
      <c r="E110" s="169"/>
      <c r="F110" s="103"/>
      <c r="G110" s="177" t="s">
        <v>152</v>
      </c>
      <c r="H110" s="112">
        <v>0</v>
      </c>
      <c r="I110" s="148"/>
      <c r="J110" s="150"/>
    </row>
    <row r="111" spans="1:10" s="7" customFormat="1" ht="11.15" customHeight="1" x14ac:dyDescent="0.35">
      <c r="A111" s="101"/>
      <c r="B111" s="102"/>
      <c r="C111" s="183"/>
      <c r="D111" s="172"/>
      <c r="E111" s="169"/>
      <c r="F111" s="103"/>
      <c r="G111" s="178"/>
      <c r="H111" s="109">
        <v>0</v>
      </c>
      <c r="I111" s="120"/>
      <c r="J111" s="144"/>
    </row>
    <row r="112" spans="1:10" s="7" customFormat="1" ht="10.4" customHeight="1" x14ac:dyDescent="0.35">
      <c r="A112" s="101">
        <v>20</v>
      </c>
      <c r="B112" s="102" t="s">
        <v>83</v>
      </c>
      <c r="C112" s="182" t="s">
        <v>130</v>
      </c>
      <c r="D112" s="167" t="s">
        <v>151</v>
      </c>
      <c r="E112" s="168">
        <f>IF(D112='[2]Response Guidelines'!$D$80,'[2]Response Guidelines'!$C$80, IF(D112='[2]Response Guidelines'!$D$81,'[2]Response Guidelines'!$C$81,IF(D112='[2]Response Guidelines'!$D$82,'[2]Response Guidelines'!$C$82,IF(D112='[2]Response Guidelines'!$D$83,'[2]Response Guidelines'!$C$83,IF(D112='[2]Response Guidelines'!$D$84,'[2]Response Guidelines'!$C$84,IF(D112='[2]Response Guidelines'!$D$85,'[2]Response Guidelines'!$C$85,IF(D112='[2]Response Guidelines'!$D$86,'[2]Response Guidelines'!$C$86,"No Rating")))))))</f>
        <v>5</v>
      </c>
      <c r="F112" s="109">
        <f>(E112/$E$157)/_xlfn.XLOOKUP('[2]Scoring Summary'!$D$27,'[2]Response Guidelines'!$D$91:$D$190,'[2]Response Guidelines'!$C$91:$C$190,"",0,1)</f>
        <v>3.7037037037037035E-2</v>
      </c>
      <c r="G112" s="176" t="str">
        <f>C112</f>
        <v>Demonstrate the   disruption of command-and-control (C2) communications for malware-less attacks (e.g., living-off-the-land techniques) by analyzing DNS beaconing patterns, with coverage for non-standard protocols like Microsoft Teams or Azure DNS.</v>
      </c>
      <c r="H112" s="112">
        <f>F112</f>
        <v>3.7037037037037035E-2</v>
      </c>
      <c r="I112" s="120"/>
      <c r="J112" s="144"/>
    </row>
    <row r="113" spans="1:10" s="7" customFormat="1" ht="12.75" customHeight="1" x14ac:dyDescent="0.35">
      <c r="A113" s="101"/>
      <c r="B113" s="102"/>
      <c r="C113" s="180"/>
      <c r="D113" s="167"/>
      <c r="E113" s="169"/>
      <c r="F113" s="103"/>
      <c r="G113" s="174"/>
      <c r="H113" s="108"/>
      <c r="I113" s="120"/>
      <c r="J113" s="144"/>
    </row>
    <row r="114" spans="1:10" s="7" customFormat="1" ht="12.75" customHeight="1" x14ac:dyDescent="0.35">
      <c r="A114" s="110"/>
      <c r="B114" s="102"/>
      <c r="C114" s="180"/>
      <c r="D114" s="167"/>
      <c r="E114" s="169"/>
      <c r="F114" s="103"/>
      <c r="G114" s="175"/>
      <c r="H114" s="109">
        <v>3.0000000000000001E-3</v>
      </c>
      <c r="I114" s="148"/>
      <c r="J114" s="150"/>
    </row>
    <row r="115" spans="1:10" s="7" customFormat="1" ht="12.75" customHeight="1" x14ac:dyDescent="0.35">
      <c r="A115" s="110"/>
      <c r="B115" s="102"/>
      <c r="C115" s="180"/>
      <c r="D115" s="167"/>
      <c r="E115" s="169"/>
      <c r="F115" s="103"/>
      <c r="G115" s="177" t="s">
        <v>152</v>
      </c>
      <c r="H115" s="112">
        <v>0</v>
      </c>
      <c r="I115" s="148"/>
      <c r="J115" s="150"/>
    </row>
    <row r="116" spans="1:10" s="7" customFormat="1" ht="11.15" customHeight="1" x14ac:dyDescent="0.35">
      <c r="A116" s="110"/>
      <c r="B116" s="102"/>
      <c r="C116" s="183"/>
      <c r="D116" s="172"/>
      <c r="E116" s="169"/>
      <c r="F116" s="103"/>
      <c r="G116" s="178"/>
      <c r="H116" s="109">
        <v>0.05</v>
      </c>
      <c r="I116" s="120"/>
      <c r="J116" s="144"/>
    </row>
    <row r="117" spans="1:10" s="7" customFormat="1" ht="18.649999999999999" customHeight="1" x14ac:dyDescent="0.35">
      <c r="A117" s="181">
        <v>21</v>
      </c>
      <c r="B117" s="102" t="s">
        <v>82</v>
      </c>
      <c r="C117" s="182" t="s">
        <v>131</v>
      </c>
      <c r="D117" s="171" t="s">
        <v>151</v>
      </c>
      <c r="E117" s="168">
        <f>IF(D117='[2]Response Guidelines'!$D$80,'[2]Response Guidelines'!$C$80, IF(D117='[2]Response Guidelines'!$D$81,'[2]Response Guidelines'!$C$81,IF(D117='[2]Response Guidelines'!$D$82,'[2]Response Guidelines'!$C$82,IF(D117='[2]Response Guidelines'!$D$83,'[2]Response Guidelines'!$C$83,IF(D117='[2]Response Guidelines'!$D$84,'[2]Response Guidelines'!$C$84,IF(D117='[2]Response Guidelines'!$D$85,'[2]Response Guidelines'!$C$85,IF(D117='[2]Response Guidelines'!$D$86,'[2]Response Guidelines'!$C$86,"No Rating")))))))</f>
        <v>5</v>
      </c>
      <c r="F117" s="109">
        <f>(E117/$E$157)/_xlfn.XLOOKUP('[2]Scoring Summary'!$D$27,'[2]Response Guidelines'!$D$91:$D$190,'[2]Response Guidelines'!$C$91:$C$190,"",0,1)</f>
        <v>3.7037037037037035E-2</v>
      </c>
      <c r="G117" s="176" t="str">
        <f>C117</f>
        <v>Demonstrate the  ability to aggregate DNS-related logs from multiple sources into a centralized platform that supports real-time search, correlation, and compliance-ready storage.</v>
      </c>
      <c r="H117" s="112">
        <f>F117</f>
        <v>3.7037037037037035E-2</v>
      </c>
      <c r="I117" s="155"/>
      <c r="J117" s="143"/>
    </row>
    <row r="118" spans="1:10" s="7" customFormat="1" ht="18.649999999999999" customHeight="1" x14ac:dyDescent="0.35">
      <c r="A118" s="160"/>
      <c r="B118" s="102"/>
      <c r="C118" s="180"/>
      <c r="D118" s="167"/>
      <c r="E118" s="169"/>
      <c r="F118" s="103"/>
      <c r="G118" s="174"/>
      <c r="H118" s="108">
        <v>5.0000000000000001E-3</v>
      </c>
      <c r="I118" s="120"/>
      <c r="J118" s="144"/>
    </row>
    <row r="119" spans="1:10" s="7" customFormat="1" ht="18.649999999999999" customHeight="1" x14ac:dyDescent="0.35">
      <c r="A119" s="160"/>
      <c r="B119" s="102"/>
      <c r="C119" s="180"/>
      <c r="D119" s="167"/>
      <c r="E119" s="169"/>
      <c r="F119" s="103"/>
      <c r="G119" s="175"/>
      <c r="H119" s="109">
        <v>4.0000000000000001E-3</v>
      </c>
      <c r="I119" s="120"/>
      <c r="J119" s="144"/>
    </row>
    <row r="120" spans="1:10" s="7" customFormat="1" ht="18.649999999999999" customHeight="1" x14ac:dyDescent="0.35">
      <c r="A120" s="160"/>
      <c r="B120" s="102"/>
      <c r="C120" s="180"/>
      <c r="D120" s="167"/>
      <c r="E120" s="169"/>
      <c r="F120" s="103"/>
      <c r="G120" s="177" t="s">
        <v>152</v>
      </c>
      <c r="H120" s="112">
        <v>0</v>
      </c>
      <c r="I120" s="120"/>
      <c r="J120" s="144"/>
    </row>
    <row r="121" spans="1:10" s="7" customFormat="1" ht="18.649999999999999" customHeight="1" x14ac:dyDescent="0.35">
      <c r="A121" s="161"/>
      <c r="B121" s="102"/>
      <c r="C121" s="183"/>
      <c r="D121" s="172"/>
      <c r="E121" s="169"/>
      <c r="F121" s="103"/>
      <c r="G121" s="178"/>
      <c r="H121" s="109">
        <v>0</v>
      </c>
      <c r="I121" s="120"/>
      <c r="J121" s="144"/>
    </row>
    <row r="122" spans="1:10" s="7" customFormat="1" ht="11.15" customHeight="1" x14ac:dyDescent="0.35">
      <c r="A122" s="101">
        <v>23</v>
      </c>
      <c r="B122" s="102" t="s">
        <v>81</v>
      </c>
      <c r="C122" s="182" t="s">
        <v>132</v>
      </c>
      <c r="D122" s="171" t="s">
        <v>153</v>
      </c>
      <c r="E122" s="168">
        <f>IF(D122='[2]Response Guidelines'!$D$80,'[2]Response Guidelines'!$C$80, IF(D122='[2]Response Guidelines'!$D$81,'[2]Response Guidelines'!$C$81,IF(D122='[2]Response Guidelines'!$D$82,'[2]Response Guidelines'!$C$82,IF(D122='[2]Response Guidelines'!$D$83,'[2]Response Guidelines'!$C$83,IF(D122='[2]Response Guidelines'!$D$84,'[2]Response Guidelines'!$C$84,IF(D122='[2]Response Guidelines'!$D$85,'[2]Response Guidelines'!$C$85,IF(D122='[2]Response Guidelines'!$D$86,'[2]Response Guidelines'!$C$86,"No Rating")))))))</f>
        <v>6</v>
      </c>
      <c r="F122" s="109">
        <f>(E122/$E$157)/_xlfn.XLOOKUP('[2]Scoring Summary'!$D$27,'[2]Response Guidelines'!$D$91:$D$190,'[2]Response Guidelines'!$C$91:$C$190,"",0,1)</f>
        <v>4.4444444444444446E-2</v>
      </c>
      <c r="G122" s="176" t="str">
        <f>C122</f>
        <v>Demonstrate the  ability to show how suspicious traffic within VPN/ZTNA tunnels are detected and  correlated to the originating user or endpoint.</v>
      </c>
      <c r="H122" s="112">
        <f>F122</f>
        <v>4.4444444444444446E-2</v>
      </c>
      <c r="I122" s="120"/>
      <c r="J122" s="144"/>
    </row>
    <row r="123" spans="1:10" s="7" customFormat="1" ht="11.15" customHeight="1" x14ac:dyDescent="0.35">
      <c r="A123" s="101"/>
      <c r="B123" s="102"/>
      <c r="C123" s="180"/>
      <c r="D123" s="167"/>
      <c r="E123" s="169"/>
      <c r="F123" s="103"/>
      <c r="G123" s="174"/>
      <c r="H123" s="108"/>
      <c r="I123" s="120"/>
      <c r="J123" s="144"/>
    </row>
    <row r="124" spans="1:10" s="7" customFormat="1" ht="11.15" customHeight="1" x14ac:dyDescent="0.35">
      <c r="A124" s="110"/>
      <c r="B124" s="102"/>
      <c r="C124" s="180"/>
      <c r="D124" s="167"/>
      <c r="E124" s="169"/>
      <c r="F124" s="103"/>
      <c r="G124" s="175"/>
      <c r="H124" s="109"/>
      <c r="I124" s="148"/>
      <c r="J124" s="150"/>
    </row>
    <row r="125" spans="1:10" s="7" customFormat="1" ht="11.15" customHeight="1" x14ac:dyDescent="0.35">
      <c r="A125" s="110"/>
      <c r="B125" s="102"/>
      <c r="C125" s="180"/>
      <c r="D125" s="167"/>
      <c r="E125" s="169"/>
      <c r="F125" s="103"/>
      <c r="G125" s="177" t="s">
        <v>152</v>
      </c>
      <c r="H125" s="112">
        <v>0</v>
      </c>
      <c r="I125" s="148"/>
      <c r="J125" s="150"/>
    </row>
    <row r="126" spans="1:10" s="7" customFormat="1" ht="11.15" customHeight="1" x14ac:dyDescent="0.35">
      <c r="A126" s="101"/>
      <c r="B126" s="102"/>
      <c r="C126" s="183"/>
      <c r="D126" s="172"/>
      <c r="E126" s="169"/>
      <c r="F126" s="103"/>
      <c r="G126" s="178"/>
      <c r="H126" s="109">
        <v>0</v>
      </c>
      <c r="I126" s="120"/>
      <c r="J126" s="144"/>
    </row>
    <row r="127" spans="1:10" s="7" customFormat="1" ht="11.15" customHeight="1" x14ac:dyDescent="0.35">
      <c r="A127" s="101">
        <v>24</v>
      </c>
      <c r="B127" s="102" t="s">
        <v>80</v>
      </c>
      <c r="C127" s="182" t="s">
        <v>133</v>
      </c>
      <c r="D127" s="171" t="s">
        <v>28</v>
      </c>
      <c r="E127" s="168">
        <f>IF(D127='[2]Response Guidelines'!$D$80,'[2]Response Guidelines'!$C$80, IF(D127='[2]Response Guidelines'!$D$81,'[2]Response Guidelines'!$C$81,IF(D127='[2]Response Guidelines'!$D$82,'[2]Response Guidelines'!$C$82,IF(D127='[2]Response Guidelines'!$D$83,'[2]Response Guidelines'!$C$83,IF(D127='[2]Response Guidelines'!$D$84,'[2]Response Guidelines'!$C$84,IF(D127='[2]Response Guidelines'!$D$85,'[2]Response Guidelines'!$C$85,IF(D127='[2]Response Guidelines'!$D$86,'[2]Response Guidelines'!$C$86,"No Rating")))))))</f>
        <v>5</v>
      </c>
      <c r="F127" s="109">
        <f>(E127/$E$157)/_xlfn.XLOOKUP('[2]Scoring Summary'!$D$27,'[2]Response Guidelines'!$D$91:$D$190,'[2]Response Guidelines'!$C$91:$C$190,"",0,1)</f>
        <v>3.7037037037037035E-2</v>
      </c>
      <c r="G127" s="176" t="str">
        <f>C127</f>
        <v>Demonstrate the  behavioural and machine learning based detection of DNS tunneling activity and exfiltration attempts in real time</v>
      </c>
      <c r="H127" s="112">
        <f>F127</f>
        <v>3.7037037037037035E-2</v>
      </c>
      <c r="I127" s="148"/>
      <c r="J127" s="144"/>
    </row>
    <row r="128" spans="1:10" s="7" customFormat="1" ht="11.15" customHeight="1" x14ac:dyDescent="0.35">
      <c r="A128" s="101"/>
      <c r="B128" s="102"/>
      <c r="C128" s="180"/>
      <c r="D128" s="167"/>
      <c r="E128" s="169"/>
      <c r="F128" s="103"/>
      <c r="G128" s="174"/>
      <c r="H128" s="108"/>
      <c r="I128" s="187"/>
      <c r="J128" s="144"/>
    </row>
    <row r="129" spans="1:10" s="7" customFormat="1" ht="11.15" customHeight="1" x14ac:dyDescent="0.35">
      <c r="A129" s="101"/>
      <c r="B129" s="102"/>
      <c r="C129" s="180"/>
      <c r="D129" s="167"/>
      <c r="E129" s="169"/>
      <c r="F129" s="103"/>
      <c r="G129" s="175"/>
      <c r="H129" s="109"/>
      <c r="I129" s="187"/>
      <c r="J129" s="144"/>
    </row>
    <row r="130" spans="1:10" s="7" customFormat="1" ht="11.15" customHeight="1" x14ac:dyDescent="0.35">
      <c r="A130" s="101"/>
      <c r="B130" s="102"/>
      <c r="C130" s="180"/>
      <c r="D130" s="167"/>
      <c r="E130" s="169"/>
      <c r="F130" s="103"/>
      <c r="G130" s="177" t="s">
        <v>152</v>
      </c>
      <c r="H130" s="112">
        <v>0</v>
      </c>
      <c r="I130" s="187"/>
      <c r="J130" s="144"/>
    </row>
    <row r="131" spans="1:10" s="7" customFormat="1" ht="11.15" customHeight="1" x14ac:dyDescent="0.35">
      <c r="A131" s="101"/>
      <c r="B131" s="102"/>
      <c r="C131" s="183"/>
      <c r="D131" s="172"/>
      <c r="E131" s="169"/>
      <c r="F131" s="103"/>
      <c r="G131" s="178"/>
      <c r="H131" s="109">
        <v>0</v>
      </c>
      <c r="I131" s="155"/>
      <c r="J131" s="144"/>
    </row>
    <row r="132" spans="1:10" s="7" customFormat="1" ht="11.25" customHeight="1" x14ac:dyDescent="0.35">
      <c r="A132" s="179">
        <v>25</v>
      </c>
      <c r="B132" s="102" t="s">
        <v>79</v>
      </c>
      <c r="C132" s="182" t="s">
        <v>134</v>
      </c>
      <c r="D132" s="171" t="s">
        <v>28</v>
      </c>
      <c r="E132" s="168">
        <f>IF(D132='[2]Response Guidelines'!$D$80,'[2]Response Guidelines'!$C$80, IF(D132='[2]Response Guidelines'!$D$81,'[2]Response Guidelines'!$C$81,IF(D132='[2]Response Guidelines'!$D$82,'[2]Response Guidelines'!$C$82,IF(D132='[2]Response Guidelines'!$D$83,'[2]Response Guidelines'!$C$83,IF(D132='[2]Response Guidelines'!$D$84,'[2]Response Guidelines'!$C$84,IF(D132='[2]Response Guidelines'!$D$85,'[2]Response Guidelines'!$C$85,IF(D132='[2]Response Guidelines'!$D$86,'[2]Response Guidelines'!$C$86,"No Rating")))))))</f>
        <v>5</v>
      </c>
      <c r="F132" s="109">
        <f>(E132/$E$157)/_xlfn.XLOOKUP('[2]Scoring Summary'!$D$27,'[2]Response Guidelines'!$D$91:$D$190,'[2]Response Guidelines'!$C$91:$C$190,"",0,1)</f>
        <v>3.7037037037037035E-2</v>
      </c>
      <c r="G132" s="176" t="str">
        <f>C132</f>
        <v>Demonstrate the  out of the box integration with Active Directory(AD), DHCP and DNS Server for full visibility of user device mapping.</v>
      </c>
      <c r="H132" s="112">
        <f>F132</f>
        <v>3.7037037037037035E-2</v>
      </c>
      <c r="I132" s="155"/>
      <c r="J132" s="170"/>
    </row>
    <row r="133" spans="1:10" s="7" customFormat="1" ht="10" x14ac:dyDescent="0.35">
      <c r="A133" s="101"/>
      <c r="B133" s="102"/>
      <c r="C133" s="180"/>
      <c r="D133" s="167"/>
      <c r="E133" s="169"/>
      <c r="F133" s="103"/>
      <c r="G133" s="174"/>
      <c r="H133" s="108">
        <v>1.2E-2</v>
      </c>
      <c r="I133" s="120"/>
      <c r="J133" s="146"/>
    </row>
    <row r="134" spans="1:10" s="7" customFormat="1" ht="10" x14ac:dyDescent="0.35">
      <c r="A134" s="101"/>
      <c r="B134" s="102"/>
      <c r="C134" s="180"/>
      <c r="D134" s="167"/>
      <c r="E134" s="169"/>
      <c r="F134" s="103"/>
      <c r="G134" s="175"/>
      <c r="H134" s="109">
        <v>0.01</v>
      </c>
      <c r="I134" s="120"/>
      <c r="J134" s="146"/>
    </row>
    <row r="135" spans="1:10" s="7" customFormat="1" ht="10" x14ac:dyDescent="0.35">
      <c r="A135" s="101"/>
      <c r="B135" s="102"/>
      <c r="C135" s="180"/>
      <c r="D135" s="167"/>
      <c r="E135" s="169"/>
      <c r="F135" s="103"/>
      <c r="G135" s="177" t="s">
        <v>152</v>
      </c>
      <c r="H135" s="112">
        <v>0</v>
      </c>
      <c r="I135" s="120"/>
      <c r="J135" s="146"/>
    </row>
    <row r="136" spans="1:10" s="7" customFormat="1" ht="10" x14ac:dyDescent="0.35">
      <c r="A136" s="101"/>
      <c r="B136" s="102"/>
      <c r="C136" s="183"/>
      <c r="D136" s="172"/>
      <c r="E136" s="169"/>
      <c r="F136" s="103"/>
      <c r="G136" s="178"/>
      <c r="H136" s="109">
        <v>0</v>
      </c>
      <c r="I136" s="120"/>
      <c r="J136" s="146"/>
    </row>
    <row r="137" spans="1:10" s="7" customFormat="1" ht="10.4" customHeight="1" x14ac:dyDescent="0.35">
      <c r="A137" s="101">
        <v>26</v>
      </c>
      <c r="B137" s="102" t="s">
        <v>78</v>
      </c>
      <c r="C137" s="144" t="s">
        <v>121</v>
      </c>
      <c r="D137" s="167" t="s">
        <v>153</v>
      </c>
      <c r="E137" s="168">
        <f>IF(D137='[2]Response Guidelines'!$D$80,'[2]Response Guidelines'!$C$80, IF(D137='[2]Response Guidelines'!$D$81,'[2]Response Guidelines'!$C$81,IF(D137='[2]Response Guidelines'!$D$82,'[2]Response Guidelines'!$C$82,IF(D137='[2]Response Guidelines'!$D$83,'[2]Response Guidelines'!$C$83,IF(D137='[2]Response Guidelines'!$D$84,'[2]Response Guidelines'!$C$84,IF(D137='[2]Response Guidelines'!$D$85,'[2]Response Guidelines'!$C$85,IF(D137='[2]Response Guidelines'!$D$86,'[2]Response Guidelines'!$C$86,"No Rating")))))))</f>
        <v>6</v>
      </c>
      <c r="F137" s="109">
        <f>(E137/$E$157)/_xlfn.XLOOKUP('[2]Scoring Summary'!$D$27,'[2]Response Guidelines'!$D$91:$D$190,'[2]Response Guidelines'!$C$91:$C$190,"",0,1)</f>
        <v>4.4444444444444446E-2</v>
      </c>
      <c r="G137" s="176" t="str">
        <f>C137</f>
        <v>Demostrate by simulating the blocking of threats such as botnets, phishing, TOR traffic, malware, and newly registered domains.</v>
      </c>
      <c r="H137" s="112">
        <f>F137</f>
        <v>4.4444444444444446E-2</v>
      </c>
      <c r="I137" s="120"/>
      <c r="J137" s="144"/>
    </row>
    <row r="138" spans="1:10" s="7" customFormat="1" ht="12.75" customHeight="1" x14ac:dyDescent="0.35">
      <c r="A138" s="101"/>
      <c r="B138" s="102"/>
      <c r="C138" s="144"/>
      <c r="D138" s="167"/>
      <c r="E138" s="169"/>
      <c r="F138" s="103"/>
      <c r="G138" s="174"/>
      <c r="H138" s="108"/>
      <c r="I138" s="120"/>
      <c r="J138" s="144"/>
    </row>
    <row r="139" spans="1:10" s="7" customFormat="1" ht="12.75" customHeight="1" x14ac:dyDescent="0.35">
      <c r="A139" s="110"/>
      <c r="B139" s="102"/>
      <c r="C139" s="150"/>
      <c r="D139" s="167"/>
      <c r="E139" s="169"/>
      <c r="F139" s="103"/>
      <c r="G139" s="175"/>
      <c r="H139" s="109">
        <v>3.0000000000000001E-3</v>
      </c>
      <c r="I139" s="148"/>
      <c r="J139" s="150"/>
    </row>
    <row r="140" spans="1:10" s="7" customFormat="1" ht="12.75" customHeight="1" x14ac:dyDescent="0.35">
      <c r="A140" s="110"/>
      <c r="B140" s="102"/>
      <c r="C140" s="150"/>
      <c r="D140" s="167"/>
      <c r="E140" s="169"/>
      <c r="F140" s="103"/>
      <c r="G140" s="177" t="s">
        <v>152</v>
      </c>
      <c r="H140" s="112">
        <v>0</v>
      </c>
      <c r="I140" s="148"/>
      <c r="J140" s="150"/>
    </row>
    <row r="141" spans="1:10" s="7" customFormat="1" ht="11.15" customHeight="1" x14ac:dyDescent="0.35">
      <c r="A141" s="110"/>
      <c r="B141" s="102"/>
      <c r="C141" s="144"/>
      <c r="D141" s="172"/>
      <c r="E141" s="169"/>
      <c r="F141" s="103"/>
      <c r="G141" s="178"/>
      <c r="H141" s="109">
        <v>0</v>
      </c>
      <c r="I141" s="120"/>
      <c r="J141" s="144"/>
    </row>
    <row r="142" spans="1:10" s="7" customFormat="1" ht="18.649999999999999" customHeight="1" x14ac:dyDescent="0.35">
      <c r="A142" s="181">
        <v>27</v>
      </c>
      <c r="B142" s="102" t="s">
        <v>73</v>
      </c>
      <c r="C142" s="143" t="s">
        <v>135</v>
      </c>
      <c r="D142" s="171" t="s">
        <v>25</v>
      </c>
      <c r="E142" s="168">
        <f>IF(D142='[2]Response Guidelines'!$D$80,'[2]Response Guidelines'!$C$80, IF(D142='[2]Response Guidelines'!$D$81,'[2]Response Guidelines'!$C$81,IF(D142='[2]Response Guidelines'!$D$82,'[2]Response Guidelines'!$C$82,IF(D142='[2]Response Guidelines'!$D$83,'[2]Response Guidelines'!$C$83,IF(D142='[2]Response Guidelines'!$D$84,'[2]Response Guidelines'!$C$84,IF(D142='[2]Response Guidelines'!$D$85,'[2]Response Guidelines'!$C$85,IF(D142='[2]Response Guidelines'!$D$86,'[2]Response Guidelines'!$C$86,"No Rating")))))))</f>
        <v>3</v>
      </c>
      <c r="F142" s="109">
        <f>(E142/$E$157)/_xlfn.XLOOKUP('[2]Scoring Summary'!$D$27,'[2]Response Guidelines'!$D$91:$D$190,'[2]Response Guidelines'!$C$91:$C$190,"",0,1)</f>
        <v>2.2222222222222223E-2</v>
      </c>
      <c r="G142" s="176" t="str">
        <f>C142</f>
        <v>Demonstrate the ability to filter DNS queries based on domain registrar details as an additional threat signal.</v>
      </c>
      <c r="H142" s="112">
        <f>F142</f>
        <v>2.2222222222222223E-2</v>
      </c>
      <c r="I142" s="155"/>
      <c r="J142" s="143"/>
    </row>
    <row r="143" spans="1:10" s="7" customFormat="1" ht="18.649999999999999" customHeight="1" x14ac:dyDescent="0.35">
      <c r="A143" s="160"/>
      <c r="B143" s="102"/>
      <c r="C143" s="144"/>
      <c r="D143" s="167"/>
      <c r="E143" s="169"/>
      <c r="F143" s="103"/>
      <c r="G143" s="174"/>
      <c r="H143" s="108">
        <v>5.0000000000000001E-3</v>
      </c>
      <c r="I143" s="120"/>
      <c r="J143" s="144"/>
    </row>
    <row r="144" spans="1:10" s="7" customFormat="1" ht="18.649999999999999" customHeight="1" x14ac:dyDescent="0.35">
      <c r="A144" s="160"/>
      <c r="B144" s="102"/>
      <c r="C144" s="144"/>
      <c r="D144" s="167"/>
      <c r="E144" s="169"/>
      <c r="F144" s="103"/>
      <c r="G144" s="175"/>
      <c r="H144" s="109">
        <v>4.0000000000000001E-3</v>
      </c>
      <c r="I144" s="120"/>
      <c r="J144" s="144"/>
    </row>
    <row r="145" spans="1:10" s="7" customFormat="1" ht="18.649999999999999" customHeight="1" x14ac:dyDescent="0.35">
      <c r="A145" s="160"/>
      <c r="B145" s="102"/>
      <c r="C145" s="144"/>
      <c r="D145" s="167"/>
      <c r="E145" s="169"/>
      <c r="F145" s="103"/>
      <c r="G145" s="177" t="s">
        <v>152</v>
      </c>
      <c r="H145" s="112">
        <v>0</v>
      </c>
      <c r="I145" s="120"/>
      <c r="J145" s="144"/>
    </row>
    <row r="146" spans="1:10" s="7" customFormat="1" ht="18.649999999999999" customHeight="1" x14ac:dyDescent="0.35">
      <c r="A146" s="161"/>
      <c r="B146" s="102"/>
      <c r="C146" s="144"/>
      <c r="D146" s="172"/>
      <c r="E146" s="169"/>
      <c r="F146" s="103"/>
      <c r="G146" s="178"/>
      <c r="H146" s="109">
        <v>0</v>
      </c>
      <c r="I146" s="120"/>
      <c r="J146" s="144"/>
    </row>
    <row r="147" spans="1:10" s="7" customFormat="1" ht="11.15" customHeight="1" x14ac:dyDescent="0.35">
      <c r="A147" s="101">
        <v>28</v>
      </c>
      <c r="B147" s="102" t="s">
        <v>74</v>
      </c>
      <c r="C147" s="143" t="s">
        <v>136</v>
      </c>
      <c r="D147" s="171" t="s">
        <v>151</v>
      </c>
      <c r="E147" s="168">
        <f>IF(D147='[2]Response Guidelines'!$D$80,'[2]Response Guidelines'!$C$80, IF(D147='[2]Response Guidelines'!$D$81,'[2]Response Guidelines'!$C$81,IF(D147='[2]Response Guidelines'!$D$82,'[2]Response Guidelines'!$C$82,IF(D147='[2]Response Guidelines'!$D$83,'[2]Response Guidelines'!$C$83,IF(D147='[2]Response Guidelines'!$D$84,'[2]Response Guidelines'!$C$84,IF(D147='[2]Response Guidelines'!$D$85,'[2]Response Guidelines'!$C$85,IF(D147='[2]Response Guidelines'!$D$86,'[2]Response Guidelines'!$C$86,"No Rating")))))))</f>
        <v>5</v>
      </c>
      <c r="F147" s="109">
        <f>(E147/$E$157)/_xlfn.XLOOKUP('[2]Scoring Summary'!$D$27,'[2]Response Guidelines'!$D$91:$D$190,'[2]Response Guidelines'!$C$91:$C$190,"",0,1)</f>
        <v>3.7037037037037035E-2</v>
      </c>
      <c r="G147" s="176" t="str">
        <f>C147</f>
        <v>Demonstrate the  ability to apply threat intelligence to classify domain in real-time, in addition to basic content or category based filtering</v>
      </c>
      <c r="H147" s="112">
        <f>F147</f>
        <v>3.7037037037037035E-2</v>
      </c>
      <c r="I147" s="120"/>
      <c r="J147" s="144"/>
    </row>
    <row r="148" spans="1:10" s="7" customFormat="1" ht="11.15" customHeight="1" x14ac:dyDescent="0.35">
      <c r="A148" s="101"/>
      <c r="B148" s="102"/>
      <c r="C148" s="144"/>
      <c r="D148" s="167"/>
      <c r="E148" s="169"/>
      <c r="F148" s="103"/>
      <c r="G148" s="174"/>
      <c r="H148" s="108"/>
      <c r="I148" s="120"/>
      <c r="J148" s="144"/>
    </row>
    <row r="149" spans="1:10" s="7" customFormat="1" ht="11.15" customHeight="1" x14ac:dyDescent="0.35">
      <c r="A149" s="110"/>
      <c r="B149" s="102"/>
      <c r="C149" s="144"/>
      <c r="D149" s="167"/>
      <c r="E149" s="169"/>
      <c r="F149" s="103"/>
      <c r="G149" s="175"/>
      <c r="H149" s="109"/>
      <c r="I149" s="148"/>
      <c r="J149" s="150"/>
    </row>
    <row r="150" spans="1:10" s="7" customFormat="1" ht="11.15" customHeight="1" x14ac:dyDescent="0.35">
      <c r="A150" s="110"/>
      <c r="B150" s="102"/>
      <c r="C150" s="144"/>
      <c r="D150" s="167"/>
      <c r="E150" s="169"/>
      <c r="F150" s="103"/>
      <c r="G150" s="177" t="s">
        <v>152</v>
      </c>
      <c r="H150" s="112">
        <v>0</v>
      </c>
      <c r="I150" s="148"/>
      <c r="J150" s="150"/>
    </row>
    <row r="151" spans="1:10" s="7" customFormat="1" ht="11.15" customHeight="1" x14ac:dyDescent="0.35">
      <c r="A151" s="101"/>
      <c r="B151" s="102"/>
      <c r="C151" s="144"/>
      <c r="D151" s="172"/>
      <c r="E151" s="169"/>
      <c r="F151" s="103"/>
      <c r="G151" s="178"/>
      <c r="H151" s="109">
        <v>0</v>
      </c>
      <c r="I151" s="120"/>
      <c r="J151" s="144"/>
    </row>
    <row r="152" spans="1:10" s="7" customFormat="1" ht="11.15" customHeight="1" x14ac:dyDescent="0.35">
      <c r="A152" s="101">
        <v>29</v>
      </c>
      <c r="B152" s="102" t="s">
        <v>77</v>
      </c>
      <c r="C152" s="143" t="s">
        <v>137</v>
      </c>
      <c r="D152" s="171" t="s">
        <v>154</v>
      </c>
      <c r="E152" s="168">
        <f>IF(D152='[2]Response Guidelines'!$D$80,'[2]Response Guidelines'!$C$80, IF(D152='[2]Response Guidelines'!$D$81,'[2]Response Guidelines'!$C$81,IF(D152='[2]Response Guidelines'!$D$82,'[2]Response Guidelines'!$C$82,IF(D152='[2]Response Guidelines'!$D$83,'[2]Response Guidelines'!$C$83,IF(D152='[2]Response Guidelines'!$D$84,'[2]Response Guidelines'!$C$84,IF(D152='[2]Response Guidelines'!$D$85,'[2]Response Guidelines'!$C$85,IF(D152='[2]Response Guidelines'!$D$86,'[2]Response Guidelines'!$C$86,"No Rating")))))))</f>
        <v>3</v>
      </c>
      <c r="F152" s="109">
        <f>(E152/$E$157)/_xlfn.XLOOKUP('[2]Scoring Summary'!$D$27,'[2]Response Guidelines'!$D$91:$D$190,'[2]Response Guidelines'!$C$91:$C$190,"",0,1)</f>
        <v>2.2222222222222223E-2</v>
      </c>
      <c r="G152" s="176" t="str">
        <f>C152</f>
        <v xml:space="preserve">Demonstrate the  native integration with VPN/ZTNA services. </v>
      </c>
      <c r="H152" s="112">
        <f>F152</f>
        <v>2.2222222222222223E-2</v>
      </c>
      <c r="I152" s="120"/>
      <c r="J152" s="144"/>
    </row>
    <row r="153" spans="1:10" s="7" customFormat="1" ht="11.15" customHeight="1" x14ac:dyDescent="0.35">
      <c r="A153" s="101"/>
      <c r="B153" s="102"/>
      <c r="C153" s="144"/>
      <c r="D153" s="167"/>
      <c r="E153" s="169"/>
      <c r="F153" s="103"/>
      <c r="G153" s="174"/>
      <c r="H153" s="108"/>
      <c r="I153" s="120"/>
      <c r="J153" s="144"/>
    </row>
    <row r="154" spans="1:10" s="7" customFormat="1" ht="11.15" customHeight="1" x14ac:dyDescent="0.35">
      <c r="A154" s="110"/>
      <c r="B154" s="102"/>
      <c r="C154" s="144"/>
      <c r="D154" s="167"/>
      <c r="E154" s="169"/>
      <c r="F154" s="103"/>
      <c r="G154" s="175"/>
      <c r="H154" s="109"/>
      <c r="I154" s="148"/>
      <c r="J154" s="150"/>
    </row>
    <row r="155" spans="1:10" s="7" customFormat="1" ht="11.15" customHeight="1" x14ac:dyDescent="0.35">
      <c r="A155" s="110"/>
      <c r="B155" s="102"/>
      <c r="C155" s="144"/>
      <c r="D155" s="167"/>
      <c r="E155" s="169"/>
      <c r="F155" s="103"/>
      <c r="G155" s="177" t="s">
        <v>152</v>
      </c>
      <c r="H155" s="112">
        <v>0</v>
      </c>
      <c r="I155" s="148"/>
      <c r="J155" s="150"/>
    </row>
    <row r="156" spans="1:10" s="7" customFormat="1" ht="11.15" customHeight="1" thickBot="1" x14ac:dyDescent="0.4">
      <c r="A156" s="101"/>
      <c r="B156" s="102"/>
      <c r="C156" s="144"/>
      <c r="D156" s="172"/>
      <c r="E156" s="169"/>
      <c r="F156" s="103"/>
      <c r="G156" s="178"/>
      <c r="H156" s="109">
        <v>0</v>
      </c>
      <c r="I156" s="120"/>
      <c r="J156" s="144"/>
    </row>
    <row r="157" spans="1:10" s="7" customFormat="1" ht="16.399999999999999" customHeight="1" thickBot="1" x14ac:dyDescent="0.4">
      <c r="A157" s="8"/>
      <c r="B157" s="12" t="s">
        <v>21</v>
      </c>
      <c r="C157" s="12"/>
      <c r="D157" s="12"/>
      <c r="E157" s="37">
        <f>SUM(E17:E156)</f>
        <v>135</v>
      </c>
      <c r="F157" s="34">
        <f>SUM(F152,F147,F142,F137,F132,F127,F122,F117,F112,F107,F102,F97,F92,F87,F82,F77,F72,F67,F62,F57,F52,F47,F42,F37,F32,F27,F22,F17)</f>
        <v>0.99999999999999989</v>
      </c>
      <c r="G157" s="92" t="s">
        <v>22</v>
      </c>
      <c r="H157" s="93"/>
      <c r="I157" s="36">
        <f>SUM(I17:I156)</f>
        <v>0</v>
      </c>
      <c r="J157" s="35"/>
    </row>
  </sheetData>
  <mergeCells count="340">
    <mergeCell ref="G157:H157"/>
    <mergeCell ref="G142:G144"/>
    <mergeCell ref="G145:G146"/>
    <mergeCell ref="G147:G149"/>
    <mergeCell ref="G150:G151"/>
    <mergeCell ref="G152:G154"/>
    <mergeCell ref="G155:G156"/>
    <mergeCell ref="H142:H144"/>
    <mergeCell ref="A147:A151"/>
    <mergeCell ref="B147:B151"/>
    <mergeCell ref="C147:C151"/>
    <mergeCell ref="D147:D151"/>
    <mergeCell ref="E147:E151"/>
    <mergeCell ref="F147:F151"/>
    <mergeCell ref="I147:I151"/>
    <mergeCell ref="J147:J151"/>
    <mergeCell ref="A152:A156"/>
    <mergeCell ref="B152:B156"/>
    <mergeCell ref="C152:C156"/>
    <mergeCell ref="D152:D156"/>
    <mergeCell ref="E152:E156"/>
    <mergeCell ref="F152:F156"/>
    <mergeCell ref="I152:I156"/>
    <mergeCell ref="J152:J156"/>
    <mergeCell ref="H147:H149"/>
    <mergeCell ref="H150:H151"/>
    <mergeCell ref="H152:H154"/>
    <mergeCell ref="H155:H156"/>
    <mergeCell ref="A137:A141"/>
    <mergeCell ref="B137:B141"/>
    <mergeCell ref="C137:C141"/>
    <mergeCell ref="D137:D141"/>
    <mergeCell ref="E137:E141"/>
    <mergeCell ref="F137:F141"/>
    <mergeCell ref="I137:I141"/>
    <mergeCell ref="J137:J141"/>
    <mergeCell ref="A142:A146"/>
    <mergeCell ref="B142:B146"/>
    <mergeCell ref="C142:C146"/>
    <mergeCell ref="D142:D146"/>
    <mergeCell ref="E142:E146"/>
    <mergeCell ref="F142:F146"/>
    <mergeCell ref="I142:I146"/>
    <mergeCell ref="J142:J146"/>
    <mergeCell ref="H137:H139"/>
    <mergeCell ref="H140:H141"/>
    <mergeCell ref="H145:H146"/>
    <mergeCell ref="G137:G139"/>
    <mergeCell ref="G140:G141"/>
    <mergeCell ref="I127:I131"/>
    <mergeCell ref="J127:J131"/>
    <mergeCell ref="A132:A136"/>
    <mergeCell ref="B132:B136"/>
    <mergeCell ref="C132:C136"/>
    <mergeCell ref="D132:D136"/>
    <mergeCell ref="E132:E136"/>
    <mergeCell ref="F132:F136"/>
    <mergeCell ref="I132:I136"/>
    <mergeCell ref="J132:J136"/>
    <mergeCell ref="G135:G136"/>
    <mergeCell ref="H127:H129"/>
    <mergeCell ref="H130:H131"/>
    <mergeCell ref="H132:H134"/>
    <mergeCell ref="H135:H136"/>
    <mergeCell ref="G127:G129"/>
    <mergeCell ref="G130:G131"/>
    <mergeCell ref="G132:G134"/>
    <mergeCell ref="A127:A131"/>
    <mergeCell ref="B127:B131"/>
    <mergeCell ref="C127:C131"/>
    <mergeCell ref="D127:D131"/>
    <mergeCell ref="E127:E131"/>
    <mergeCell ref="F127:F131"/>
    <mergeCell ref="A117:A121"/>
    <mergeCell ref="B117:B121"/>
    <mergeCell ref="C117:C121"/>
    <mergeCell ref="D117:D121"/>
    <mergeCell ref="E117:E121"/>
    <mergeCell ref="F117:F121"/>
    <mergeCell ref="I117:I121"/>
    <mergeCell ref="J117:J121"/>
    <mergeCell ref="A122:A126"/>
    <mergeCell ref="B122:B126"/>
    <mergeCell ref="C122:C126"/>
    <mergeCell ref="D122:D126"/>
    <mergeCell ref="E122:E126"/>
    <mergeCell ref="F122:F126"/>
    <mergeCell ref="I122:I126"/>
    <mergeCell ref="J122:J126"/>
    <mergeCell ref="G125:G126"/>
    <mergeCell ref="H117:H119"/>
    <mergeCell ref="H120:H121"/>
    <mergeCell ref="H122:H124"/>
    <mergeCell ref="H125:H126"/>
    <mergeCell ref="G117:G119"/>
    <mergeCell ref="G120:G121"/>
    <mergeCell ref="G122:G124"/>
    <mergeCell ref="A107:A111"/>
    <mergeCell ref="B107:B111"/>
    <mergeCell ref="C107:C111"/>
    <mergeCell ref="D107:D111"/>
    <mergeCell ref="E107:E111"/>
    <mergeCell ref="F107:F111"/>
    <mergeCell ref="I107:I111"/>
    <mergeCell ref="J107:J111"/>
    <mergeCell ref="A112:A116"/>
    <mergeCell ref="B112:B116"/>
    <mergeCell ref="C112:C116"/>
    <mergeCell ref="D112:D116"/>
    <mergeCell ref="E112:E116"/>
    <mergeCell ref="F112:F116"/>
    <mergeCell ref="I112:I116"/>
    <mergeCell ref="J112:J116"/>
    <mergeCell ref="G115:G116"/>
    <mergeCell ref="H107:H109"/>
    <mergeCell ref="H110:H111"/>
    <mergeCell ref="H112:H114"/>
    <mergeCell ref="H115:H116"/>
    <mergeCell ref="G107:G109"/>
    <mergeCell ref="G110:G111"/>
    <mergeCell ref="G112:G114"/>
    <mergeCell ref="A97:A101"/>
    <mergeCell ref="B97:B101"/>
    <mergeCell ref="C97:C101"/>
    <mergeCell ref="D97:D101"/>
    <mergeCell ref="E97:E101"/>
    <mergeCell ref="F97:F101"/>
    <mergeCell ref="I97:I101"/>
    <mergeCell ref="J97:J101"/>
    <mergeCell ref="A102:A106"/>
    <mergeCell ref="B102:B106"/>
    <mergeCell ref="C102:C106"/>
    <mergeCell ref="D102:D106"/>
    <mergeCell ref="E102:E106"/>
    <mergeCell ref="F102:F106"/>
    <mergeCell ref="I102:I106"/>
    <mergeCell ref="J102:J106"/>
    <mergeCell ref="G105:G106"/>
    <mergeCell ref="H97:H99"/>
    <mergeCell ref="H100:H101"/>
    <mergeCell ref="H102:H104"/>
    <mergeCell ref="H105:H106"/>
    <mergeCell ref="G97:G99"/>
    <mergeCell ref="G100:G101"/>
    <mergeCell ref="G102:G104"/>
    <mergeCell ref="A87:A91"/>
    <mergeCell ref="B87:B91"/>
    <mergeCell ref="C87:C91"/>
    <mergeCell ref="D87:D91"/>
    <mergeCell ref="E87:E91"/>
    <mergeCell ref="F87:F91"/>
    <mergeCell ref="I87:I91"/>
    <mergeCell ref="J87:J91"/>
    <mergeCell ref="A92:A96"/>
    <mergeCell ref="B92:B96"/>
    <mergeCell ref="C92:C96"/>
    <mergeCell ref="D92:D96"/>
    <mergeCell ref="E92:E96"/>
    <mergeCell ref="F92:F96"/>
    <mergeCell ref="I92:I96"/>
    <mergeCell ref="J92:J96"/>
    <mergeCell ref="G95:G96"/>
    <mergeCell ref="H87:H89"/>
    <mergeCell ref="H90:H91"/>
    <mergeCell ref="H92:H94"/>
    <mergeCell ref="H95:H96"/>
    <mergeCell ref="G87:G89"/>
    <mergeCell ref="G90:G91"/>
    <mergeCell ref="G92:G94"/>
    <mergeCell ref="A77:A81"/>
    <mergeCell ref="B77:B81"/>
    <mergeCell ref="C77:C81"/>
    <mergeCell ref="D77:D81"/>
    <mergeCell ref="E77:E81"/>
    <mergeCell ref="F77:F81"/>
    <mergeCell ref="I77:I81"/>
    <mergeCell ref="J77:J81"/>
    <mergeCell ref="A82:A86"/>
    <mergeCell ref="B82:B86"/>
    <mergeCell ref="C82:C86"/>
    <mergeCell ref="D82:D86"/>
    <mergeCell ref="E82:E86"/>
    <mergeCell ref="F82:F86"/>
    <mergeCell ref="I82:I86"/>
    <mergeCell ref="J82:J86"/>
    <mergeCell ref="G85:G86"/>
    <mergeCell ref="H77:H79"/>
    <mergeCell ref="H80:H81"/>
    <mergeCell ref="H82:H84"/>
    <mergeCell ref="H85:H86"/>
    <mergeCell ref="G77:G79"/>
    <mergeCell ref="G80:G81"/>
    <mergeCell ref="G82:G84"/>
    <mergeCell ref="A67:A71"/>
    <mergeCell ref="B67:B71"/>
    <mergeCell ref="C67:C71"/>
    <mergeCell ref="D67:D71"/>
    <mergeCell ref="E67:E71"/>
    <mergeCell ref="F67:F71"/>
    <mergeCell ref="I67:I71"/>
    <mergeCell ref="J67:J71"/>
    <mergeCell ref="A72:A76"/>
    <mergeCell ref="B72:B76"/>
    <mergeCell ref="C72:C76"/>
    <mergeCell ref="D72:D76"/>
    <mergeCell ref="E72:E76"/>
    <mergeCell ref="F72:F76"/>
    <mergeCell ref="I72:I76"/>
    <mergeCell ref="J72:J76"/>
    <mergeCell ref="G75:G76"/>
    <mergeCell ref="H67:H69"/>
    <mergeCell ref="H70:H71"/>
    <mergeCell ref="H72:H74"/>
    <mergeCell ref="H75:H76"/>
    <mergeCell ref="G67:G69"/>
    <mergeCell ref="G70:G71"/>
    <mergeCell ref="G72:G74"/>
    <mergeCell ref="A57:A61"/>
    <mergeCell ref="B57:B61"/>
    <mergeCell ref="C57:C61"/>
    <mergeCell ref="D57:D61"/>
    <mergeCell ref="E57:E61"/>
    <mergeCell ref="F57:F61"/>
    <mergeCell ref="I57:I61"/>
    <mergeCell ref="J57:J61"/>
    <mergeCell ref="A62:A66"/>
    <mergeCell ref="B62:B66"/>
    <mergeCell ref="C62:C66"/>
    <mergeCell ref="D62:D66"/>
    <mergeCell ref="E62:E66"/>
    <mergeCell ref="F62:F66"/>
    <mergeCell ref="I62:I66"/>
    <mergeCell ref="J62:J66"/>
    <mergeCell ref="G65:G66"/>
    <mergeCell ref="H65:H66"/>
    <mergeCell ref="G57:G59"/>
    <mergeCell ref="G60:G61"/>
    <mergeCell ref="G62:G64"/>
    <mergeCell ref="H57:H59"/>
    <mergeCell ref="H60:H61"/>
    <mergeCell ref="H62:H64"/>
    <mergeCell ref="I47:I51"/>
    <mergeCell ref="J47:J51"/>
    <mergeCell ref="A52:A56"/>
    <mergeCell ref="B52:B56"/>
    <mergeCell ref="C52:C56"/>
    <mergeCell ref="D52:D56"/>
    <mergeCell ref="E52:E56"/>
    <mergeCell ref="F52:F56"/>
    <mergeCell ref="I52:I56"/>
    <mergeCell ref="J52:J56"/>
    <mergeCell ref="G55:G56"/>
    <mergeCell ref="G47:G49"/>
    <mergeCell ref="G50:G51"/>
    <mergeCell ref="G52:G54"/>
    <mergeCell ref="H47:H49"/>
    <mergeCell ref="H50:H51"/>
    <mergeCell ref="H52:H54"/>
    <mergeCell ref="H55:H56"/>
    <mergeCell ref="A47:A51"/>
    <mergeCell ref="B47:B51"/>
    <mergeCell ref="C47:C51"/>
    <mergeCell ref="D47:D51"/>
    <mergeCell ref="E47:E51"/>
    <mergeCell ref="F47:F51"/>
    <mergeCell ref="C32:C36"/>
    <mergeCell ref="D32:D36"/>
    <mergeCell ref="E32:E36"/>
    <mergeCell ref="F32:F36"/>
    <mergeCell ref="A37:A41"/>
    <mergeCell ref="B37:B41"/>
    <mergeCell ref="C37:C41"/>
    <mergeCell ref="D37:D41"/>
    <mergeCell ref="E37:E41"/>
    <mergeCell ref="F37:F41"/>
    <mergeCell ref="H45:H46"/>
    <mergeCell ref="A42:A46"/>
    <mergeCell ref="B42:B46"/>
    <mergeCell ref="C42:C46"/>
    <mergeCell ref="D42:D46"/>
    <mergeCell ref="E42:E46"/>
    <mergeCell ref="F42:F46"/>
    <mergeCell ref="A27:A31"/>
    <mergeCell ref="B27:B31"/>
    <mergeCell ref="C27:C31"/>
    <mergeCell ref="D27:D31"/>
    <mergeCell ref="E27:E31"/>
    <mergeCell ref="F27:F31"/>
    <mergeCell ref="A32:A36"/>
    <mergeCell ref="B32:B36"/>
    <mergeCell ref="I42:I46"/>
    <mergeCell ref="J42:J46"/>
    <mergeCell ref="G45:G46"/>
    <mergeCell ref="I32:I36"/>
    <mergeCell ref="J32:J36"/>
    <mergeCell ref="G35:G36"/>
    <mergeCell ref="G37:G39"/>
    <mergeCell ref="G40:G41"/>
    <mergeCell ref="G25:G26"/>
    <mergeCell ref="G27:G29"/>
    <mergeCell ref="G30:G31"/>
    <mergeCell ref="G32:G34"/>
    <mergeCell ref="I27:I31"/>
    <mergeCell ref="J27:J31"/>
    <mergeCell ref="H27:H29"/>
    <mergeCell ref="H30:H31"/>
    <mergeCell ref="H32:H34"/>
    <mergeCell ref="H35:H36"/>
    <mergeCell ref="H37:H39"/>
    <mergeCell ref="H40:H41"/>
    <mergeCell ref="I37:I41"/>
    <mergeCell ref="J37:J41"/>
    <mergeCell ref="G42:G44"/>
    <mergeCell ref="H42:H44"/>
    <mergeCell ref="J17:J21"/>
    <mergeCell ref="A22:A26"/>
    <mergeCell ref="B22:B26"/>
    <mergeCell ref="C22:C26"/>
    <mergeCell ref="D22:D26"/>
    <mergeCell ref="E22:E26"/>
    <mergeCell ref="F22:F26"/>
    <mergeCell ref="I22:I26"/>
    <mergeCell ref="J22:J26"/>
    <mergeCell ref="G17:G19"/>
    <mergeCell ref="G20:G21"/>
    <mergeCell ref="G22:G24"/>
    <mergeCell ref="H17:H19"/>
    <mergeCell ref="H20:H21"/>
    <mergeCell ref="H22:H24"/>
    <mergeCell ref="H25:H26"/>
    <mergeCell ref="E2:I4"/>
    <mergeCell ref="A15:A16"/>
    <mergeCell ref="B15:C15"/>
    <mergeCell ref="A17:A21"/>
    <mergeCell ref="B17:B21"/>
    <mergeCell ref="C17:C21"/>
    <mergeCell ref="D17:D21"/>
    <mergeCell ref="E17:E21"/>
    <mergeCell ref="F17:F21"/>
    <mergeCell ref="I17:I21"/>
  </mergeCells>
  <dataValidations count="1">
    <dataValidation type="list" allowBlank="1" showInputMessage="1" showErrorMessage="1" sqref="D22 D27 D32 D37 D42 D47 D52 D57 D62 D67 D72 D77 D82 D87 D92 D97 D102 D107 D112 D117 D122 D137 D142 D147 D152 D127 D132" xr:uid="{80E11204-D19D-48E0-8E1F-89EACC0C42C1}">
      <formula1>Priority</formula1>
    </dataValidation>
  </dataValidations>
  <pageMargins left="0.25" right="0.25" top="0.75" bottom="0.75" header="0.3" footer="0.3"/>
  <pageSetup paperSize="9" scale="1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72D5-BDF7-436B-9DB2-149925604266}">
  <dimension ref="B1:C27"/>
  <sheetViews>
    <sheetView workbookViewId="0">
      <selection activeCell="C16" sqref="C16:C23"/>
    </sheetView>
  </sheetViews>
  <sheetFormatPr defaultRowHeight="14.5" x14ac:dyDescent="0.35"/>
  <cols>
    <col min="2" max="2" width="18.54296875" customWidth="1"/>
    <col min="3" max="3" width="79.1796875" customWidth="1"/>
  </cols>
  <sheetData>
    <row r="1" spans="2:3" ht="15" thickBot="1" x14ac:dyDescent="0.4"/>
    <row r="2" spans="2:3" ht="16" thickBot="1" x14ac:dyDescent="0.4">
      <c r="B2" s="188" t="s">
        <v>53</v>
      </c>
      <c r="C2" s="189"/>
    </row>
    <row r="3" spans="2:3" x14ac:dyDescent="0.35">
      <c r="B3" s="63" t="s">
        <v>158</v>
      </c>
      <c r="C3" s="62" t="s">
        <v>165</v>
      </c>
    </row>
    <row r="4" spans="2:3" x14ac:dyDescent="0.35">
      <c r="B4" s="63"/>
      <c r="C4" s="62"/>
    </row>
    <row r="5" spans="2:3" x14ac:dyDescent="0.35">
      <c r="B5" s="63"/>
      <c r="C5" s="62"/>
    </row>
    <row r="6" spans="2:3" x14ac:dyDescent="0.35">
      <c r="B6" s="63"/>
      <c r="C6" s="62"/>
    </row>
    <row r="7" spans="2:3" x14ac:dyDescent="0.35">
      <c r="B7" s="63"/>
      <c r="C7" s="62"/>
    </row>
    <row r="8" spans="2:3" x14ac:dyDescent="0.35">
      <c r="B8" s="63"/>
      <c r="C8" s="62"/>
    </row>
    <row r="9" spans="2:3" x14ac:dyDescent="0.35">
      <c r="B9" s="63"/>
      <c r="C9" s="62"/>
    </row>
    <row r="10" spans="2:3" x14ac:dyDescent="0.35">
      <c r="B10" s="63"/>
      <c r="C10" s="62"/>
    </row>
    <row r="11" spans="2:3" x14ac:dyDescent="0.35">
      <c r="B11" s="63"/>
      <c r="C11" s="62"/>
    </row>
    <row r="12" spans="2:3" ht="15" thickBot="1" x14ac:dyDescent="0.4">
      <c r="B12" s="61"/>
      <c r="C12" s="60"/>
    </row>
    <row r="14" spans="2:3" ht="15" thickBot="1" x14ac:dyDescent="0.4"/>
    <row r="15" spans="2:3" ht="16" thickBot="1" x14ac:dyDescent="0.4">
      <c r="B15" s="188" t="s">
        <v>52</v>
      </c>
      <c r="C15" s="189"/>
    </row>
    <row r="16" spans="2:3" x14ac:dyDescent="0.35">
      <c r="B16" s="65" t="s">
        <v>155</v>
      </c>
      <c r="C16" s="64"/>
    </row>
    <row r="17" spans="2:3" ht="58" x14ac:dyDescent="0.35">
      <c r="B17" s="75" t="s">
        <v>156</v>
      </c>
      <c r="C17" s="76" t="s">
        <v>164</v>
      </c>
    </row>
    <row r="18" spans="2:3" ht="43.5" x14ac:dyDescent="0.35">
      <c r="B18" s="75" t="s">
        <v>157</v>
      </c>
      <c r="C18" s="76" t="s">
        <v>166</v>
      </c>
    </row>
    <row r="19" spans="2:3" ht="29" x14ac:dyDescent="0.35">
      <c r="B19" s="75" t="s">
        <v>159</v>
      </c>
      <c r="C19" s="76" t="s">
        <v>167</v>
      </c>
    </row>
    <row r="20" spans="2:3" ht="29" x14ac:dyDescent="0.35">
      <c r="B20" s="75" t="s">
        <v>160</v>
      </c>
      <c r="C20" s="76" t="s">
        <v>168</v>
      </c>
    </row>
    <row r="21" spans="2:3" ht="43.5" x14ac:dyDescent="0.35">
      <c r="B21" s="77" t="s">
        <v>161</v>
      </c>
      <c r="C21" s="76" t="s">
        <v>169</v>
      </c>
    </row>
    <row r="22" spans="2:3" ht="29" x14ac:dyDescent="0.35">
      <c r="B22" s="75" t="s">
        <v>162</v>
      </c>
      <c r="C22" s="76" t="s">
        <v>170</v>
      </c>
    </row>
    <row r="23" spans="2:3" ht="29" x14ac:dyDescent="0.35">
      <c r="B23" s="75" t="s">
        <v>163</v>
      </c>
      <c r="C23" s="76" t="s">
        <v>171</v>
      </c>
    </row>
    <row r="24" spans="2:3" x14ac:dyDescent="0.35">
      <c r="B24" s="63"/>
      <c r="C24" s="62"/>
    </row>
    <row r="25" spans="2:3" x14ac:dyDescent="0.35">
      <c r="B25" s="63"/>
      <c r="C25" s="62"/>
    </row>
    <row r="26" spans="2:3" x14ac:dyDescent="0.35">
      <c r="B26" s="63"/>
      <c r="C26" s="62"/>
    </row>
    <row r="27" spans="2:3" ht="15" thickBot="1" x14ac:dyDescent="0.4">
      <c r="B27" s="61"/>
      <c r="C27" s="60"/>
    </row>
  </sheetData>
  <mergeCells count="2">
    <mergeCell ref="B2:C2"/>
    <mergeCell ref="B15:C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4DBB5DEBAC2C4F863A4AC18978722D" ma:contentTypeVersion="8" ma:contentTypeDescription="Create a new document." ma:contentTypeScope="" ma:versionID="145895b3178772a8debaaec1bb02a21e">
  <xsd:schema xmlns:xsd="http://www.w3.org/2001/XMLSchema" xmlns:xs="http://www.w3.org/2001/XMLSchema" xmlns:p="http://schemas.microsoft.com/office/2006/metadata/properties" xmlns:ns2="4efed9b1-1c9e-4d15-bbe0-b7b819c88069" xmlns:ns3="485827c2-f495-4d19-952f-5e9b6f9e0b50" targetNamespace="http://schemas.microsoft.com/office/2006/metadata/properties" ma:root="true" ma:fieldsID="f399322f59aad4fa040b15c7c6b96005" ns2:_="" ns3:_="">
    <xsd:import namespace="4efed9b1-1c9e-4d15-bbe0-b7b819c88069"/>
    <xsd:import namespace="485827c2-f495-4d19-952f-5e9b6f9e0b5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ed9b1-1c9e-4d15-bbe0-b7b819c880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5827c2-f495-4d19-952f-5e9b6f9e0b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779FAA-F4E9-41F7-AD3F-19F52082D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ed9b1-1c9e-4d15-bbe0-b7b819c88069"/>
    <ds:schemaRef ds:uri="485827c2-f495-4d19-952f-5e9b6f9e0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AD0C51-B326-4344-885E-2522143A686E}">
  <ds:schemaRefs>
    <ds:schemaRef ds:uri="http://schemas.microsoft.com/sharepoint/v3/contenttype/forms"/>
  </ds:schemaRefs>
</ds:datastoreItem>
</file>

<file path=customXml/itemProps3.xml><?xml version="1.0" encoding="utf-8"?>
<ds:datastoreItem xmlns:ds="http://schemas.openxmlformats.org/officeDocument/2006/customXml" ds:itemID="{B4BD8239-8089-4192-A641-880FF55161E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TEC Development Guidelines </vt:lpstr>
      <vt:lpstr>Response Guidelines</vt:lpstr>
      <vt:lpstr>Desktop Evaluation Requirements</vt:lpstr>
      <vt:lpstr>Technical Demo</vt:lpstr>
      <vt:lpstr>Definitions and Abbreviations</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Tsele Maila</dc:creator>
  <cp:keywords/>
  <dc:description/>
  <cp:lastModifiedBy>Petru Swanepoel</cp:lastModifiedBy>
  <cp:revision/>
  <dcterms:created xsi:type="dcterms:W3CDTF">2018-02-19T11:31:44Z</dcterms:created>
  <dcterms:modified xsi:type="dcterms:W3CDTF">2026-05-05T10:16:26Z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0x0101008D4DBB5DEBAC2C4F863A4AC18978722D</vt:lpwstr>
  </property>
</Properties>
</file>