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BIDS\TOR's\ESS\Advert pack\"/>
    </mc:Choice>
  </mc:AlternateContent>
  <xr:revisionPtr revIDLastSave="0" documentId="13_ncr:1_{61F3ED10-157C-44B4-A68A-D6BB235B3F2D}" xr6:coauthVersionLast="47" xr6:coauthVersionMax="47" xr10:uidLastSave="{00000000-0000-0000-0000-000000000000}"/>
  <bookViews>
    <workbookView xWindow="-108" yWindow="-108" windowWidth="23256" windowHeight="12456" tabRatio="653" activeTab="3" xr2:uid="{00000000-000D-0000-FFFF-FFFF00000000}"/>
  </bookViews>
  <sheets>
    <sheet name="Instructions" sheetId="38" r:id="rId1"/>
    <sheet name="B-summary" sheetId="39" r:id="rId2"/>
    <sheet name="ESS PRICING" sheetId="36" r:id="rId3"/>
    <sheet name="AD HOC EQUIPMENT" sheetId="37" r:id="rId4"/>
  </sheets>
  <definedNames>
    <definedName name="AA">#REF!</definedName>
    <definedName name="Answers_to_Template4_Q">#REF!</definedName>
    <definedName name="Cost_Changes">#REF!</definedName>
    <definedName name="EE">#REF!</definedName>
    <definedName name="Names_cells">#REF!</definedName>
    <definedName name="_xlnm.Print_Area" localSheetId="1">'B-summary'!$A$1:$K$48</definedName>
    <definedName name="QQ">#REF!</definedName>
    <definedName name="RR">#REF!</definedName>
    <definedName name="SS">#REF!</definedName>
    <definedName name="TOTAL_E">#REF!</definedName>
    <definedName name="TOTAL_I">#REF!</definedName>
    <definedName name="TOTAL_M">#REF!</definedName>
    <definedName name="TT">#REF!</definedName>
    <definedName name="WW">#REF!</definedName>
    <definedName name="XX">#REF!</definedName>
    <definedName name="Years">#REF!</definedName>
    <definedName name="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36" l="1"/>
  <c r="G33" i="36"/>
  <c r="G34" i="36"/>
  <c r="G35" i="36"/>
  <c r="G15" i="39"/>
  <c r="G36" i="36" l="1"/>
  <c r="G47" i="36" s="1"/>
  <c r="G38" i="36" l="1"/>
  <c r="I30" i="39"/>
  <c r="H15" i="36"/>
  <c r="H16" i="36"/>
  <c r="H17" i="36"/>
  <c r="H18" i="36"/>
  <c r="H19" i="36"/>
  <c r="H20" i="36"/>
  <c r="H21" i="36"/>
  <c r="H22" i="36"/>
  <c r="H23" i="36"/>
  <c r="H24" i="36"/>
  <c r="F32" i="36"/>
  <c r="F33" i="36"/>
  <c r="F34" i="36"/>
  <c r="F35" i="36"/>
  <c r="H47" i="36" l="1"/>
  <c r="J30" i="39"/>
  <c r="H25" i="36"/>
  <c r="H26" i="36" s="1"/>
  <c r="I29" i="39" l="1"/>
  <c r="I31" i="39" s="1"/>
  <c r="G46" i="36"/>
  <c r="G49" i="36" s="1"/>
  <c r="H27" i="36"/>
  <c r="J34" i="39" s="1"/>
  <c r="J29" i="39" l="1"/>
  <c r="J31" i="39" s="1"/>
  <c r="J22" i="39" s="1"/>
  <c r="H53" i="36"/>
  <c r="H57" i="36" s="1"/>
  <c r="H46" i="36"/>
  <c r="H49" i="36" s="1"/>
  <c r="J36" i="39"/>
  <c r="M36" i="3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tc={0F33AA0D-1975-49F1-8113-1D19D3673141}</author>
    <author>tc={9559FFCB-5D65-40E1-8FA9-AB6312A4F385}</author>
  </authors>
  <commentList>
    <comment ref="F15" authorId="0" shapeId="0" xr:uid="{0F33AA0D-1975-49F1-8113-1D19D3673141}">
      <text>
        <t>[Threaded comment]
Your version of Excel allows you to read this threaded comment; however, any edits to it will get removed if the file is opened in a newer version of Excel. Learn more: https://go.microsoft.com/fwlink/?linkid=870924
Comment:
    Dependant on 80/20 or 90/10</t>
      </text>
    </comment>
    <comment ref="G41" authorId="1" shapeId="0" xr:uid="{9559FFCB-5D65-40E1-8FA9-AB6312A4F385}">
      <text>
        <t>[Threaded comment]
Your version of Excel allows you to read this threaded comment; however, any edits to it will get removed if the file is opened in a newer version of Excel. Learn more: https://go.microsoft.com/fwlink/?linkid=870924
Comment:
    B1 to b2 or b1/b2-change nr’s</t>
      </text>
    </comment>
  </commentList>
</comments>
</file>

<file path=xl/sharedStrings.xml><?xml version="1.0" encoding="utf-8"?>
<sst xmlns="http://schemas.openxmlformats.org/spreadsheetml/2006/main" count="296" uniqueCount="221">
  <si>
    <t>RFP NO:</t>
  </si>
  <si>
    <t>RFP NAME:</t>
  </si>
  <si>
    <t>ITEM</t>
  </si>
  <si>
    <t>1.  STRUCTURE OF THE TENDER</t>
  </si>
  <si>
    <t>Signature</t>
  </si>
  <si>
    <t>ANNEXURE B: PRICING SCHEDULE - ELECTRONIC SECURITY SYSTEM SERVICES</t>
  </si>
  <si>
    <t>BIDDER NAME:</t>
  </si>
  <si>
    <t>CONTRACT PERIOD:</t>
  </si>
  <si>
    <t>DESCRIPTION</t>
  </si>
  <si>
    <t>UNIT</t>
  </si>
  <si>
    <t>MONTHS</t>
  </si>
  <si>
    <t>UNIT PRICE (excl VAT)</t>
  </si>
  <si>
    <t>TOTAL (excl VAT)</t>
  </si>
  <si>
    <t>Day</t>
  </si>
  <si>
    <t>8 hrs/day, 3 days/month</t>
  </si>
  <si>
    <t>Month</t>
  </si>
  <si>
    <t>Turnstile Maintenance (4 units)</t>
  </si>
  <si>
    <t>Boom Gate Maintenance (3 units)</t>
  </si>
  <si>
    <t>Security Beam Maintenance (8 units)</t>
  </si>
  <si>
    <t>TIME PERIOD</t>
  </si>
  <si>
    <t>Hour</t>
  </si>
  <si>
    <t>As required</t>
  </si>
  <si>
    <t>Trip</t>
  </si>
  <si>
    <t>EQUIPMENT/SERVICE</t>
  </si>
  <si>
    <t>SPECIFICATION</t>
  </si>
  <si>
    <t>EST. QTY</t>
  </si>
  <si>
    <t>Static Camera (CCTV)</t>
  </si>
  <si>
    <t>Hikvision or equivalent, IP-based</t>
  </si>
  <si>
    <t>Each</t>
  </si>
  <si>
    <t>PTZ Camera</t>
  </si>
  <si>
    <t>Access Card Reader</t>
  </si>
  <si>
    <t>Morpho compatible</t>
  </si>
  <si>
    <t>Access Cards (HID)</t>
  </si>
  <si>
    <t>Compatible with existing system</t>
  </si>
  <si>
    <t>Pack of 100</t>
  </si>
  <si>
    <t>Turnstile (Double Waist Height)</t>
  </si>
  <si>
    <t>With card reader integration</t>
  </si>
  <si>
    <t>Paraplegic Gate (Waist Height)</t>
  </si>
  <si>
    <t>Boom Gate (In/Out)</t>
  </si>
  <si>
    <t>DVR/NVR Unit</t>
  </si>
  <si>
    <t>Hikvision 16-channel minimum</t>
  </si>
  <si>
    <t>Security Beam</t>
  </si>
  <si>
    <t>Motion Sense or equivalent</t>
  </si>
  <si>
    <t>X-Ray Machine</t>
  </si>
  <si>
    <t>Hikvision/Rapiscan or equivalent</t>
  </si>
  <si>
    <t>Walkthrough Metal Detector</t>
  </si>
  <si>
    <t>Card Printer</t>
  </si>
  <si>
    <t>HID Fargo compatible</t>
  </si>
  <si>
    <t>UPS System (for access control)</t>
  </si>
  <si>
    <t>4-hour backup capacity</t>
  </si>
  <si>
    <t>CAT6/Fibre Cabling Installation</t>
  </si>
  <si>
    <t>Per 100m run in galvanised tubing</t>
  </si>
  <si>
    <t>100m</t>
  </si>
  <si>
    <t>Web Camera (for ID card)</t>
  </si>
  <si>
    <t>High resolution</t>
  </si>
  <si>
    <t>Server (Access Control)</t>
  </si>
  <si>
    <t>As per system requirements</t>
  </si>
  <si>
    <t>QTY</t>
  </si>
  <si>
    <t>RATE (excl VAT)</t>
  </si>
  <si>
    <t>RATE (incl VAT)</t>
  </si>
  <si>
    <t>Project Manager/Supervisor</t>
  </si>
  <si>
    <t>EXCL VAT</t>
  </si>
  <si>
    <t>INCL VAT</t>
  </si>
  <si>
    <t>NOTES &amp; INSTRUCTIONS FOR BIDDERS:</t>
  </si>
  <si>
    <t>All prices must be quoted in South African Rand (ZAR).</t>
  </si>
  <si>
    <t>BIDDER DECLARATION:</t>
  </si>
  <si>
    <t>I/We hereby confirm that:</t>
  </si>
  <si>
    <t>a) The prices quoted are valid for a period of 120 days from the closing date.</t>
  </si>
  <si>
    <t>c) All information provided is accurate and complete.</t>
  </si>
  <si>
    <t>Authorized Signatory Name:</t>
  </si>
  <si>
    <t>_______________________________</t>
  </si>
  <si>
    <t>Date:</t>
  </si>
  <si>
    <t>Designation:</t>
  </si>
  <si>
    <t>Company Stamp:</t>
  </si>
  <si>
    <t>Signature:</t>
  </si>
  <si>
    <t>[Insert RFP Number]</t>
  </si>
  <si>
    <t>ELECTRONIC SECURITY SYSTEM SERVICES - 159 FORUM BUILDING</t>
  </si>
  <si>
    <t>[To be completed by Bidder]</t>
  </si>
  <si>
    <t>36 Months</t>
  </si>
  <si>
    <t>INDICATIVE UNIT PRICE (excl VAT)</t>
  </si>
  <si>
    <t>INDICATIVE UNIT PRICE (incl VAT)</t>
  </si>
  <si>
    <t>REMARKS</t>
  </si>
  <si>
    <t>Quote required per request</t>
  </si>
  <si>
    <t>CONTRACT STRUCTURE</t>
  </si>
  <si>
    <t>PART A:</t>
  </si>
  <si>
    <t>SECTION 1 - Fixed price contract for Scheduled/Preventative Maintenance over 36 months</t>
  </si>
  <si>
    <t>PART B:</t>
  </si>
  <si>
    <t>SECTION 2 - Open Order (R3,000,000) for Corrective/Call-out Maintenance based on quoted hourly rates</t>
  </si>
  <si>
    <t>AD HOC EQUIPMENT (Separate Annexure C) - Individual quotations per request, requiring DOT sign-off</t>
  </si>
  <si>
    <t>PART A: SECTION 1 - SCHEDULED/PREVENTATIVE MAINTENANCE (FIXED 36-MONTH CONTRACT PRICE)</t>
  </si>
  <si>
    <t>COVERAGE/DETAILS</t>
  </si>
  <si>
    <t>CCTV System Maintenance (102 Static + 7 PTZ cameras, 5 DVRs)</t>
  </si>
  <si>
    <t>Preventative inspection, cleaning, testing</t>
  </si>
  <si>
    <t>Access Control System Maintenance (180 card readers, 1 server)</t>
  </si>
  <si>
    <t>Software updates, reader testing, calibration</t>
  </si>
  <si>
    <t>Mechanical &amp; electronic inspection</t>
  </si>
  <si>
    <t>X-Ray &amp; Metal Detector Maintenance (3 X-Ray, 2 Metal Detectors)</t>
  </si>
  <si>
    <t>Calibration, testing, compliance checks</t>
  </si>
  <si>
    <t>Mechanical &amp; sensor inspection</t>
  </si>
  <si>
    <t>Alignment, sensitivity testing</t>
  </si>
  <si>
    <t>Card Printer Maintenance (1 HID Fargo unit)</t>
  </si>
  <si>
    <t>Cleaning, calibration, consumables check</t>
  </si>
  <si>
    <t>Travel/Transport (within Pretoria)</t>
  </si>
  <si>
    <t>Included for scheduled visits</t>
  </si>
  <si>
    <t>Consumables &amp; Minor Parts</t>
  </si>
  <si>
    <t>Cables, connectors, cleaning supplies</t>
  </si>
  <si>
    <t>SUBTOTAL SECTION 1 (excl VAT):</t>
  </si>
  <si>
    <t>VAT (15%):</t>
  </si>
  <si>
    <t>TOTAL PART A (incl VAT):</t>
  </si>
  <si>
    <t>PART B: SECTION 2 - CORRECTIVE/CALL-OUT MAINTENANCE (HOURLY RATES FOR OPEN ORDER)</t>
  </si>
  <si>
    <t>Open Order Value: R3,000,000 (Three Million Rand) - Drawdown based on quoted rates below</t>
  </si>
  <si>
    <t>Emergency Response (Critical failure)</t>
  </si>
  <si>
    <t>24/7 availability</t>
  </si>
  <si>
    <t>Travel/Call-out Fee</t>
  </si>
  <si>
    <t>Per call-out trip</t>
  </si>
  <si>
    <t>Note: Actual call-out work will be charged based on hours worked at the rates quoted above.</t>
  </si>
  <si>
    <t>PART B OPEN ORDER SUMMARY</t>
  </si>
  <si>
    <t>R 3,000,000.00</t>
  </si>
  <si>
    <t>PART A (Section 1) is a fixed-price contract for 36 months of scheduled/preventative maintenance.</t>
  </si>
  <si>
    <t>b) The bidder has familiarized itself with the site and scope of work at 159 Forum Building, Pretoria.</t>
  </si>
  <si>
    <t>ANNEXURE C: AD HOC EQUIPMENT - SCHEDULE OF INDICATIVE RATES</t>
  </si>
  <si>
    <t>*** FOR COSTING AND ESTIMATION PURPOSES ONLY ***</t>
  </si>
  <si>
    <t>NOT USED FOR TENDER EVALUATION OR CONTRACT AWARD PURPOSES</t>
  </si>
  <si>
    <t>This schedule provides indicative pricing for budget estimation only. Actual procurement of equipment will require</t>
  </si>
  <si>
    <t>individual quotations submitted by the service provider, requiring DOT approval and sign-off before implementation.</t>
  </si>
  <si>
    <t>NOTE: Prices in this schedule are for indicative purposes only. All equipment procurement will be subject to:</t>
  </si>
  <si>
    <t>1. Individual quotation submission by the service provider</t>
  </si>
  <si>
    <t>2. DOT review and approval of each quotation</t>
  </si>
  <si>
    <t>3. Written sign-off before any work commences</t>
  </si>
  <si>
    <t>4. Pricing drawn from Part B Open Order allocation (as per contract)</t>
  </si>
  <si>
    <t>5. All equipment must meet or exceed specifications of currently installed systems.</t>
  </si>
  <si>
    <t>1.2</t>
  </si>
  <si>
    <t>1.3</t>
  </si>
  <si>
    <t>1.4</t>
  </si>
  <si>
    <t>1.5</t>
  </si>
  <si>
    <t>1.6</t>
  </si>
  <si>
    <t>2.1</t>
  </si>
  <si>
    <t>2.2</t>
  </si>
  <si>
    <t>2.3</t>
  </si>
  <si>
    <t>2.4</t>
  </si>
  <si>
    <t>Bid ref. number:</t>
  </si>
  <si>
    <t>XX</t>
  </si>
  <si>
    <t>Expected project start date:</t>
  </si>
  <si>
    <t>Expected duration (Months)</t>
  </si>
  <si>
    <t>Description of bid:</t>
  </si>
  <si>
    <t>Name of bidder:</t>
  </si>
  <si>
    <t>Max</t>
  </si>
  <si>
    <t>Score</t>
  </si>
  <si>
    <t>PPPFA points allocation</t>
  </si>
  <si>
    <t>Indicative project time frames</t>
  </si>
  <si>
    <t>% Black Ownership</t>
  </si>
  <si>
    <t>Start</t>
  </si>
  <si>
    <t>End</t>
  </si>
  <si>
    <t>Duration</t>
  </si>
  <si>
    <t xml:space="preserve">% Black Ownership: Women </t>
  </si>
  <si>
    <t>% Black Ownership: BDG</t>
  </si>
  <si>
    <t>Months</t>
  </si>
  <si>
    <t>BDG Details:</t>
  </si>
  <si>
    <t>TOTAL BID PRICE  incl. VAT</t>
  </si>
  <si>
    <t>Bidders may only complete yellow cells.  Any changes to formulas in this spread sheet will invalidate the bid</t>
  </si>
  <si>
    <t>Confirmation by bidder</t>
  </si>
  <si>
    <t>Bidders must print and sign all worksheets (Summary and Annexures B1 to B2)</t>
  </si>
  <si>
    <t>Orange coloured cells to be completed by DOT</t>
  </si>
  <si>
    <t>Name:</t>
  </si>
  <si>
    <t>Yellow coloured cells to be completed by bidder</t>
  </si>
  <si>
    <t>TOTAL RATE (excl VAT)</t>
  </si>
  <si>
    <t>TOTAL SECTION 2 RATES (excl VAT):</t>
  </si>
  <si>
    <t>TOTAL PART B RATES (incl VAT):</t>
  </si>
  <si>
    <t>Note: Section 2 rates are quoted per unit. Total is sum of all rates for bid evaluation purposes only.</t>
  </si>
  <si>
    <t>BID EVALUATION SUMMARY</t>
  </si>
  <si>
    <t>*** FOR BID EVALUATION AND AWARD PURPOSES ONLY ***</t>
  </si>
  <si>
    <t>A</t>
  </si>
  <si>
    <t>PART A: Scheduled/Preventative Maintenance (36 months)</t>
  </si>
  <si>
    <t>B</t>
  </si>
  <si>
    <t>PART B: Corrective/Call-out Rates Total (Sum of items 2.1-2.10)</t>
  </si>
  <si>
    <t>TOTAL FOR BID EVALUATION (A + B)</t>
  </si>
  <si>
    <t>CONTRACT VALUE (UPON AWARD)</t>
  </si>
  <si>
    <t>VALUE</t>
  </si>
  <si>
    <t>PART A: Fixed Contract - Scheduled/Preventative Maintenance (36 months)</t>
  </si>
  <si>
    <t>PART B: Open Order - Corrective/Call-out &amp; Ad Hoc Equipment</t>
  </si>
  <si>
    <t>(Drawdown at quoted rates for Section 2; individual quotes for Annexure C)</t>
  </si>
  <si>
    <t>TOTAL CONTRACT VALUE (A + B)</t>
  </si>
  <si>
    <t>PART B (Section 2) rates are quoted per unit. The TOTAL of rates (2.1-2.10) is used for bid evaluation only.</t>
  </si>
  <si>
    <t>Upon contract award, Part B will be an Open Order of R3,000,000 - actual payment based on hours worked at quoted rates.</t>
  </si>
  <si>
    <t>Ad Hoc Equipment (Annexure C) will be procured via individual quotations requiring DOT sign-off.</t>
  </si>
  <si>
    <t>Prices/rates must remain fixed for the 36-month contract period.</t>
  </si>
  <si>
    <t>BID EVALUATION: Based on Total Part A (incl VAT) + Total Part B Rates (incl VAT).</t>
  </si>
  <si>
    <t>CONTRACT AWARD: Part A (fixed price) + Part B Open Order (R3,000,000).</t>
  </si>
  <si>
    <t>d) We understand the evaluation criteria: Part A Total + Part B Rates Total.</t>
  </si>
  <si>
    <t>e) We understand the contract structure: Part A (fixed) + Part B Open Order (R3 million).</t>
  </si>
  <si>
    <t>ANNEXURE B
Pricing Schedule
Electronic Security System Services</t>
  </si>
  <si>
    <t>Electronic Security System Services - 159 Forum Building, Pretoria</t>
  </si>
  <si>
    <t>BID EVALUATION SUMMARY (For evaluation and award purposes only)</t>
  </si>
  <si>
    <t>PART A: Fixed Contract - Scheduled/Preventative Maintenance</t>
  </si>
  <si>
    <t>1. Total bid price for evaluation = PART A Total + PART B Rates Total (incl. VAT)
2. Please ensure this price matches the price indicated on SBD 1.
3. This price is used for PPPFA comparison purposes.
4. Contract value upon award: Part A (fixed) + R3 million Open Order.</t>
  </si>
  <si>
    <t>PRICE INSTRUCTIONS - ELECTRONIC SECURITY SYSTEM SERVICES</t>
  </si>
  <si>
    <t>DOT/XX/XX/XX - 159 Forum Building, Pretoria</t>
  </si>
  <si>
    <t>This spreadsheet contains the financial response templates for the Electronic Security System (ESS) maintenance bid.
The bid is structured into two parts:
• PART A (Section 1): Fixed-price contract for 36 months of Scheduled/Preventative Maintenance
• PART B: Open Order (R3 million) for:
   - Section 2: Corrective/Call-out Maintenance at quoted hourly rates
   - Annexure C: Ad Hoc Equipment procurement via individual quotations</t>
  </si>
  <si>
    <t>2.  BID EVALUATION METHODOLOGY</t>
  </si>
  <si>
    <t>BID EVALUATION WILL BE BASED ON:</t>
  </si>
  <si>
    <t>• PART A TOTAL (incl VAT): Sum of all scheduled maintenance items (1.1 - 1.12 × 36 months)
• PART B RATES TOTAL (incl VAT): Sum of all hourly rates quoted (items 2.1 - 2.10)
• EVALUATION TOTAL = PART A TOTAL + PART B RATES TOTAL
Note: Annexure C (Ad Hoc Equipment) is NOT included in bid evaluation. It provides indicative pricing for estimation only.</t>
  </si>
  <si>
    <t>3.  CONTRACT VALUE (UPON AWARD)</t>
  </si>
  <si>
    <t>UPON CONTRACT AWARD:</t>
  </si>
  <si>
    <t>• PART A: Fixed contract value as quoted for Scheduled/Preventative Maintenance (36 months)
• PART B: Open Order of R3,000,000 (Three Million Rand) covering:
   - Section 2 work charged at quoted hourly rates (actual hours worked)
   - Annexure C equipment via individual quotations with DOT sign-off</t>
  </si>
  <si>
    <t>4.  COMPLETING THE PRICING SCHEDULE</t>
  </si>
  <si>
    <t>4.1  Worksheets to complete</t>
  </si>
  <si>
    <t>• All prices must be in South African Rands (ZAR)
• Enter unit prices EXCLUDING VAT - formulas auto-calculate VAT at 15%
• If not VAT registered, indicate this and remove VAT formulas as instructed</t>
  </si>
  <si>
    <t>5.  CELL COLOUR LEGEND</t>
  </si>
  <si>
    <t>Yellow cells</t>
  </si>
  <si>
    <t>To be completed by bidder</t>
  </si>
  <si>
    <t>Orange cells</t>
  </si>
  <si>
    <t>Evaluation totals - auto-calculated (do not modify)</t>
  </si>
  <si>
    <t>Green cells</t>
  </si>
  <si>
    <t>Contract value totals - auto-calculated (do not modify)</t>
  </si>
  <si>
    <t>Grey cells</t>
  </si>
  <si>
    <t>Headers and labels - do not modify</t>
  </si>
  <si>
    <t>4.2  Currency and VAT</t>
  </si>
  <si>
    <r>
      <t xml:space="preserve">• B-Summary: Review linked totals (auto-calculated from ESS PRICING sheet)
• ESS PRICING: Complete all yellow cells in Sections 1 and 2
• AD HOC EQUIPMENT: (not evaluated)-  Provide indicative rates per item- This will not be used for evaluation - However it </t>
    </r>
    <r>
      <rPr>
        <b/>
        <sz val="10"/>
        <rFont val="Arial"/>
        <family val="2"/>
      </rPr>
      <t>MUST</t>
    </r>
    <r>
      <rPr>
        <sz val="10"/>
        <rFont val="Arial"/>
        <family val="2"/>
      </rPr>
      <t xml:space="preserve">  be completed in full and submtted by cloding date and time.</t>
    </r>
  </si>
  <si>
    <t>Technician /s- Scheduled Maintenance</t>
  </si>
  <si>
    <t>Technician /s</t>
  </si>
  <si>
    <t>1.1.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</si>
</sst>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&quot;R&quot;* #,##0.00_-;\-&quot;R&quot;* #,##0.00_-;_-&quot;R&quot;* &quot;-&quot;??_-;_-@_-"/>
    <numFmt numFmtId="166" formatCode="\R\ #,##0.00"/>
    <numFmt numFmtId="167" formatCode="_-* #,##0_-;\-* #,##0_-;_-* &quot;-&quot;??_-;_-@_-"/>
    <numFmt numFmtId="168" formatCode="_-* #,##0.0_-;\-* #,##0.0_-;_-* &quot;-&quot;??_-;_-@_-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b/>
      <sz val="12"/>
      <color rgb="FFFFFFFF"/>
      <name val="Arial"/>
      <family val="2"/>
    </font>
    <font>
      <b/>
      <sz val="10"/>
      <color rgb="FFC00000"/>
      <name val="Arial"/>
      <family val="2"/>
    </font>
    <font>
      <i/>
      <sz val="10"/>
      <name val="Arial"/>
      <family val="2"/>
    </font>
    <font>
      <b/>
      <sz val="12"/>
      <color rgb="FFC00000"/>
      <name val="Arial"/>
      <family val="2"/>
    </font>
    <font>
      <b/>
      <i/>
      <sz val="11"/>
      <color rgb="FFC00000"/>
      <name val="Arial"/>
      <family val="2"/>
    </font>
    <font>
      <sz val="11"/>
      <color theme="1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theme="0" tint="-0.249977111117893"/>
      <name val="Arial"/>
      <family val="2"/>
    </font>
    <font>
      <i/>
      <sz val="9"/>
      <name val="Arial"/>
      <family val="2"/>
    </font>
    <font>
      <b/>
      <sz val="10"/>
      <color rgb="FF00B050"/>
      <name val="Arial"/>
      <family val="2"/>
    </font>
    <font>
      <sz val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20386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DE7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0" xfId="0" applyFont="1"/>
    <xf numFmtId="0" fontId="0" fillId="6" borderId="0" xfId="0" applyFill="1"/>
    <xf numFmtId="0" fontId="3" fillId="6" borderId="0" xfId="0" applyFont="1" applyFill="1"/>
    <xf numFmtId="0" fontId="0" fillId="8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6" fontId="0" fillId="0" borderId="0" xfId="0" applyNumberFormat="1" applyAlignment="1">
      <alignment horizontal="right"/>
    </xf>
    <xf numFmtId="166" fontId="3" fillId="6" borderId="0" xfId="0" applyNumberFormat="1" applyFont="1" applyFill="1" applyAlignment="1">
      <alignment horizontal="right"/>
    </xf>
    <xf numFmtId="0" fontId="3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 applyAlignment="1">
      <alignment horizontal="right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6" fontId="0" fillId="0" borderId="1" xfId="0" applyNumberFormat="1" applyBorder="1" applyAlignment="1">
      <alignment horizontal="right"/>
    </xf>
    <xf numFmtId="166" fontId="3" fillId="6" borderId="1" xfId="0" applyNumberFormat="1" applyFont="1" applyFill="1" applyBorder="1" applyAlignment="1">
      <alignment horizontal="right"/>
    </xf>
    <xf numFmtId="0" fontId="3" fillId="8" borderId="6" xfId="0" applyFont="1" applyFill="1" applyBorder="1"/>
    <xf numFmtId="0" fontId="3" fillId="8" borderId="1" xfId="0" applyFont="1" applyFill="1" applyBorder="1"/>
    <xf numFmtId="0" fontId="0" fillId="9" borderId="0" xfId="0" applyFill="1"/>
    <xf numFmtId="0" fontId="3" fillId="9" borderId="0" xfId="0" applyFont="1" applyFill="1"/>
    <xf numFmtId="0" fontId="10" fillId="0" borderId="0" xfId="0" applyFont="1"/>
    <xf numFmtId="0" fontId="0" fillId="0" borderId="5" xfId="0" applyBorder="1"/>
    <xf numFmtId="0" fontId="0" fillId="0" borderId="8" xfId="0" applyBorder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0" fillId="3" borderId="0" xfId="0" applyFill="1"/>
    <xf numFmtId="49" fontId="0" fillId="0" borderId="1" xfId="0" applyNumberFormat="1" applyBorder="1" applyAlignment="1">
      <alignment horizontal="center"/>
    </xf>
    <xf numFmtId="166" fontId="0" fillId="10" borderId="1" xfId="0" applyNumberFormat="1" applyFill="1" applyBorder="1" applyAlignment="1">
      <alignment horizontal="right"/>
    </xf>
    <xf numFmtId="0" fontId="14" fillId="0" borderId="0" xfId="1" applyFont="1"/>
    <xf numFmtId="0" fontId="15" fillId="0" borderId="0" xfId="1" applyFont="1" applyAlignment="1">
      <alignment vertical="center"/>
    </xf>
    <xf numFmtId="167" fontId="17" fillId="12" borderId="1" xfId="2" applyNumberFormat="1" applyFont="1" applyFill="1" applyBorder="1" applyAlignment="1" applyProtection="1">
      <alignment horizontal="center" vertical="center"/>
      <protection locked="0"/>
    </xf>
    <xf numFmtId="0" fontId="16" fillId="11" borderId="1" xfId="1" applyFont="1" applyFill="1" applyBorder="1" applyAlignment="1">
      <alignment horizontal="center" vertical="center"/>
    </xf>
    <xf numFmtId="1" fontId="17" fillId="12" borderId="1" xfId="2" applyNumberFormat="1" applyFont="1" applyFill="1" applyBorder="1" applyAlignment="1" applyProtection="1">
      <alignment vertical="center"/>
    </xf>
    <xf numFmtId="1" fontId="15" fillId="13" borderId="1" xfId="2" applyNumberFormat="1" applyFont="1" applyFill="1" applyBorder="1" applyAlignment="1" applyProtection="1">
      <alignment vertical="center"/>
    </xf>
    <xf numFmtId="1" fontId="17" fillId="12" borderId="1" xfId="1" applyNumberFormat="1" applyFont="1" applyFill="1" applyBorder="1" applyAlignment="1">
      <alignment vertical="center"/>
    </xf>
    <xf numFmtId="1" fontId="15" fillId="13" borderId="1" xfId="1" applyNumberFormat="1" applyFont="1" applyFill="1" applyBorder="1" applyAlignment="1">
      <alignment vertical="center"/>
    </xf>
    <xf numFmtId="0" fontId="16" fillId="11" borderId="1" xfId="1" applyFont="1" applyFill="1" applyBorder="1" applyAlignment="1">
      <alignment vertical="center"/>
    </xf>
    <xf numFmtId="0" fontId="15" fillId="0" borderId="0" xfId="1" applyFont="1" applyAlignment="1">
      <alignment horizontal="left" vertical="center"/>
    </xf>
    <xf numFmtId="9" fontId="15" fillId="0" borderId="0" xfId="1" applyNumberFormat="1" applyFont="1" applyAlignment="1">
      <alignment vertical="center"/>
    </xf>
    <xf numFmtId="0" fontId="16" fillId="0" borderId="0" xfId="1" applyFont="1" applyAlignment="1">
      <alignment horizontal="left" vertical="center"/>
    </xf>
    <xf numFmtId="164" fontId="15" fillId="0" borderId="0" xfId="3" applyFont="1" applyFill="1" applyBorder="1" applyAlignment="1" applyProtection="1">
      <alignment horizontal="right" vertical="center"/>
    </xf>
    <xf numFmtId="164" fontId="15" fillId="0" borderId="0" xfId="3" applyFont="1" applyBorder="1" applyAlignment="1" applyProtection="1">
      <alignment horizontal="right" vertical="center"/>
    </xf>
    <xf numFmtId="0" fontId="16" fillId="0" borderId="0" xfId="1" applyFont="1" applyAlignment="1">
      <alignment vertical="center"/>
    </xf>
    <xf numFmtId="167" fontId="15" fillId="0" borderId="0" xfId="1" applyNumberFormat="1" applyFont="1" applyAlignment="1">
      <alignment vertical="center"/>
    </xf>
    <xf numFmtId="0" fontId="3" fillId="6" borderId="13" xfId="0" applyFont="1" applyFill="1" applyBorder="1" applyAlignment="1">
      <alignment horizontal="center"/>
    </xf>
    <xf numFmtId="0" fontId="3" fillId="6" borderId="13" xfId="0" applyFont="1" applyFill="1" applyBorder="1"/>
    <xf numFmtId="166" fontId="3" fillId="6" borderId="13" xfId="0" applyNumberFormat="1" applyFont="1" applyFill="1" applyBorder="1" applyAlignment="1">
      <alignment horizontal="right"/>
    </xf>
    <xf numFmtId="0" fontId="3" fillId="0" borderId="0" xfId="0" applyFont="1" applyAlignment="1">
      <alignment horizontal="right" wrapText="1"/>
    </xf>
    <xf numFmtId="0" fontId="4" fillId="8" borderId="1" xfId="0" applyFont="1" applyFill="1" applyBorder="1"/>
    <xf numFmtId="0" fontId="0" fillId="2" borderId="0" xfId="0" applyFill="1"/>
    <xf numFmtId="0" fontId="3" fillId="5" borderId="5" xfId="0" applyFont="1" applyFill="1" applyBorder="1"/>
    <xf numFmtId="166" fontId="0" fillId="0" borderId="0" xfId="0" applyNumberFormat="1"/>
    <xf numFmtId="166" fontId="3" fillId="8" borderId="6" xfId="0" applyNumberFormat="1" applyFont="1" applyFill="1" applyBorder="1"/>
    <xf numFmtId="0" fontId="3" fillId="5" borderId="7" xfId="0" applyFont="1" applyFill="1" applyBorder="1"/>
    <xf numFmtId="0" fontId="3" fillId="8" borderId="9" xfId="0" applyFont="1" applyFill="1" applyBorder="1"/>
    <xf numFmtId="0" fontId="3" fillId="5" borderId="10" xfId="0" applyFont="1" applyFill="1" applyBorder="1"/>
    <xf numFmtId="166" fontId="0" fillId="0" borderId="11" xfId="0" applyNumberFormat="1" applyBorder="1"/>
    <xf numFmtId="166" fontId="3" fillId="8" borderId="12" xfId="0" applyNumberFormat="1" applyFont="1" applyFill="1" applyBorder="1"/>
    <xf numFmtId="0" fontId="3" fillId="5" borderId="1" xfId="0" applyFont="1" applyFill="1" applyBorder="1"/>
    <xf numFmtId="166" fontId="0" fillId="0" borderId="1" xfId="0" applyNumberFormat="1" applyBorder="1"/>
    <xf numFmtId="166" fontId="3" fillId="8" borderId="1" xfId="0" applyNumberFormat="1" applyFont="1" applyFill="1" applyBorder="1"/>
    <xf numFmtId="0" fontId="3" fillId="2" borderId="6" xfId="0" applyFont="1" applyFill="1" applyBorder="1"/>
    <xf numFmtId="0" fontId="3" fillId="2" borderId="9" xfId="0" applyFont="1" applyFill="1" applyBorder="1"/>
    <xf numFmtId="166" fontId="3" fillId="2" borderId="12" xfId="0" applyNumberFormat="1" applyFont="1" applyFill="1" applyBorder="1"/>
    <xf numFmtId="0" fontId="19" fillId="0" borderId="1" xfId="0" applyFont="1" applyBorder="1"/>
    <xf numFmtId="0" fontId="3" fillId="2" borderId="1" xfId="0" applyFont="1" applyFill="1" applyBorder="1"/>
    <xf numFmtId="166" fontId="3" fillId="2" borderId="1" xfId="0" applyNumberFormat="1" applyFont="1" applyFill="1" applyBorder="1"/>
    <xf numFmtId="0" fontId="0" fillId="0" borderId="7" xfId="0" applyBorder="1"/>
    <xf numFmtId="166" fontId="0" fillId="0" borderId="10" xfId="0" applyNumberFormat="1" applyBorder="1"/>
    <xf numFmtId="0" fontId="20" fillId="0" borderId="0" xfId="0" applyFont="1"/>
    <xf numFmtId="0" fontId="0" fillId="5" borderId="0" xfId="0" applyFill="1"/>
    <xf numFmtId="0" fontId="0" fillId="0" borderId="0" xfId="0" applyAlignment="1">
      <alignment wrapText="1"/>
    </xf>
    <xf numFmtId="0" fontId="3" fillId="0" borderId="0" xfId="0" applyFont="1"/>
    <xf numFmtId="0" fontId="0" fillId="0" borderId="0" xfId="0"/>
    <xf numFmtId="0" fontId="7" fillId="7" borderId="0" xfId="0" applyFont="1" applyFill="1"/>
    <xf numFmtId="0" fontId="15" fillId="0" borderId="2" xfId="1" applyFont="1" applyBorder="1" applyAlignment="1">
      <alignment horizontal="left" vertical="center"/>
    </xf>
    <xf numFmtId="0" fontId="15" fillId="0" borderId="3" xfId="1" applyFont="1" applyBorder="1" applyAlignment="1">
      <alignment horizontal="left" vertical="center"/>
    </xf>
    <xf numFmtId="0" fontId="15" fillId="0" borderId="4" xfId="1" applyFont="1" applyBorder="1" applyAlignment="1">
      <alignment horizontal="left" vertical="center"/>
    </xf>
    <xf numFmtId="0" fontId="15" fillId="13" borderId="1" xfId="1" applyFont="1" applyFill="1" applyBorder="1" applyAlignment="1">
      <alignment horizontal="left" vertical="center"/>
    </xf>
    <xf numFmtId="0" fontId="8" fillId="7" borderId="0" xfId="0" applyFont="1" applyFill="1"/>
    <xf numFmtId="0" fontId="16" fillId="0" borderId="1" xfId="1" applyFont="1" applyBorder="1" applyAlignment="1">
      <alignment horizontal="left" vertical="center" wrapText="1"/>
    </xf>
    <xf numFmtId="0" fontId="16" fillId="0" borderId="1" xfId="1" applyFont="1" applyBorder="1" applyAlignment="1">
      <alignment horizontal="center" vertical="center"/>
    </xf>
    <xf numFmtId="0" fontId="5" fillId="12" borderId="1" xfId="1" applyFont="1" applyFill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/>
    </xf>
    <xf numFmtId="0" fontId="15" fillId="12" borderId="1" xfId="1" applyFont="1" applyFill="1" applyBorder="1" applyAlignment="1">
      <alignment horizontal="left" vertical="center"/>
    </xf>
    <xf numFmtId="0" fontId="15" fillId="11" borderId="1" xfId="1" applyFont="1" applyFill="1" applyBorder="1" applyAlignment="1">
      <alignment horizontal="left" vertical="center"/>
    </xf>
    <xf numFmtId="0" fontId="16" fillId="11" borderId="1" xfId="1" applyFont="1" applyFill="1" applyBorder="1" applyAlignment="1">
      <alignment horizontal="center" vertical="center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166" fontId="6" fillId="8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8" xfId="0" applyBorder="1"/>
    <xf numFmtId="0" fontId="16" fillId="11" borderId="1" xfId="1" applyFont="1" applyFill="1" applyBorder="1" applyAlignment="1">
      <alignment horizontal="left" vertical="center"/>
    </xf>
    <xf numFmtId="0" fontId="16" fillId="8" borderId="1" xfId="1" applyFont="1" applyFill="1" applyBorder="1" applyAlignment="1" applyProtection="1">
      <alignment horizontal="center" vertical="center" wrapText="1"/>
      <protection locked="0"/>
    </xf>
    <xf numFmtId="0" fontId="16" fillId="8" borderId="1" xfId="1" applyFont="1" applyFill="1" applyBorder="1" applyAlignment="1" applyProtection="1">
      <alignment horizontal="center" vertical="center"/>
      <protection locked="0"/>
    </xf>
    <xf numFmtId="0" fontId="15" fillId="13" borderId="1" xfId="1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 wrapText="1"/>
    </xf>
    <xf numFmtId="0" fontId="16" fillId="11" borderId="2" xfId="1" applyFont="1" applyFill="1" applyBorder="1" applyAlignment="1">
      <alignment horizontal="left" vertical="center"/>
    </xf>
    <xf numFmtId="0" fontId="16" fillId="11" borderId="3" xfId="1" applyFont="1" applyFill="1" applyBorder="1" applyAlignment="1">
      <alignment horizontal="left" vertical="center"/>
    </xf>
    <xf numFmtId="0" fontId="17" fillId="12" borderId="1" xfId="1" applyFont="1" applyFill="1" applyBorder="1" applyAlignment="1" applyProtection="1">
      <alignment horizontal="center" vertical="center"/>
      <protection locked="0"/>
    </xf>
    <xf numFmtId="14" fontId="17" fillId="12" borderId="1" xfId="1" applyNumberFormat="1" applyFont="1" applyFill="1" applyBorder="1" applyAlignment="1" applyProtection="1">
      <alignment horizontal="center" vertical="center"/>
      <protection locked="0"/>
    </xf>
    <xf numFmtId="0" fontId="7" fillId="7" borderId="0" xfId="0" applyFont="1" applyFill="1" applyAlignment="1">
      <alignment horizontal="center"/>
    </xf>
    <xf numFmtId="0" fontId="8" fillId="9" borderId="0" xfId="0" applyFont="1" applyFill="1"/>
    <xf numFmtId="0" fontId="3" fillId="9" borderId="0" xfId="0" applyFont="1" applyFill="1"/>
    <xf numFmtId="0" fontId="8" fillId="4" borderId="0" xfId="0" applyFont="1" applyFill="1"/>
    <xf numFmtId="0" fontId="8" fillId="4" borderId="0" xfId="0" applyFont="1" applyFill="1" applyAlignment="1">
      <alignment horizontal="center"/>
    </xf>
    <xf numFmtId="0" fontId="8" fillId="4" borderId="0" xfId="0" applyFont="1" applyFill="1" applyAlignment="1">
      <alignment horizontal="right"/>
    </xf>
    <xf numFmtId="0" fontId="11" fillId="9" borderId="0" xfId="0" applyFont="1" applyFill="1" applyAlignment="1">
      <alignment horizontal="center"/>
    </xf>
    <xf numFmtId="0" fontId="11" fillId="9" borderId="0" xfId="0" applyFont="1" applyFill="1"/>
    <xf numFmtId="0" fontId="11" fillId="9" borderId="0" xfId="0" applyFont="1" applyFill="1" applyAlignment="1">
      <alignment horizontal="right"/>
    </xf>
    <xf numFmtId="0" fontId="11" fillId="6" borderId="0" xfId="0" applyFont="1" applyFill="1"/>
    <xf numFmtId="0" fontId="0" fillId="6" borderId="0" xfId="0" applyFill="1"/>
    <xf numFmtId="0" fontId="3" fillId="6" borderId="0" xfId="0" applyFont="1" applyFill="1"/>
    <xf numFmtId="166" fontId="0" fillId="6" borderId="0" xfId="0" applyNumberFormat="1" applyFill="1" applyAlignment="1">
      <alignment horizontal="right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/>
    <xf numFmtId="0" fontId="9" fillId="7" borderId="0" xfId="0" applyFont="1" applyFill="1"/>
    <xf numFmtId="0" fontId="7" fillId="4" borderId="0" xfId="0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wrapText="1"/>
    </xf>
    <xf numFmtId="14" fontId="15" fillId="8" borderId="1" xfId="1" applyNumberFormat="1" applyFont="1" applyFill="1" applyBorder="1" applyAlignment="1">
      <alignment vertical="center"/>
    </xf>
    <xf numFmtId="167" fontId="15" fillId="8" borderId="1" xfId="2" applyNumberFormat="1" applyFont="1" applyFill="1" applyBorder="1" applyAlignment="1" applyProtection="1">
      <alignment vertical="center"/>
    </xf>
    <xf numFmtId="168" fontId="15" fillId="8" borderId="1" xfId="2" applyNumberFormat="1" applyFont="1" applyFill="1" applyBorder="1" applyAlignment="1" applyProtection="1">
      <alignment vertical="center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</cellXfs>
  <cellStyles count="4">
    <cellStyle name="Comma 2" xfId="2" xr:uid="{C73E9A75-AF9F-4DA1-AD3F-F07999C9F807}"/>
    <cellStyle name="Currency 2" xfId="3" xr:uid="{8562D6FB-C966-4F07-8CD2-84E364D5DBCA}"/>
    <cellStyle name="Normal" xfId="0" builtinId="0"/>
    <cellStyle name="Normal 2" xfId="1" xr:uid="{AB756E07-0544-49ED-B81E-A77B03CD5B93}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260350</xdr:colOff>
      <xdr:row>0</xdr:row>
      <xdr:rowOff>1</xdr:rowOff>
    </xdr:from>
    <xdr:to>
      <xdr:col>7</xdr:col>
      <xdr:colOff>31750</xdr:colOff>
      <xdr:row>6</xdr:row>
      <xdr:rowOff>127001</xdr:rowOff>
    </xdr:to>
    <xdr:pic>
      <xdr:nvPicPr>
        <xdr:cNvPr id="2" name="Picture 1" descr="coatofarms1">
          <a:extLst>
            <a:ext uri="{FF2B5EF4-FFF2-40B4-BE49-F238E27FC236}">
              <a16:creationId xmlns:a16="http://schemas.microsoft.com/office/drawing/2014/main" id="{FF49AC6F-52A0-49B2-9AE6-419E78EC8DF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8350" y="1"/>
          <a:ext cx="990600" cy="11938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5</xdr:col>
      <xdr:colOff>101177</xdr:colOff>
      <xdr:row>1</xdr:row>
      <xdr:rowOff>552450</xdr:rowOff>
    </xdr:to>
    <xdr:pic>
      <xdr:nvPicPr>
        <xdr:cNvPr id="2" name="Picture 1" descr="Transport logo">
          <a:extLst>
            <a:ext uri="{FF2B5EF4-FFF2-40B4-BE49-F238E27FC236}">
              <a16:creationId xmlns:a16="http://schemas.microsoft.com/office/drawing/2014/main" id="{0CA86A58-9EA4-4BD2-B6F9-39370D152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2628477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einette de Villiers" id="{3E07B15F-53D0-43E3-8A95-860A50E14CD3}" userId="S::DeVilliersR@dot.gov.za::725ac6eb-de0a-4a39-b036-f2a168b46013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5" dT="2025-03-13T15:46:23.72" personId="{3E07B15F-53D0-43E3-8A95-860A50E14CD3}" id="{0F33AA0D-1975-49F1-8113-1D19D3673141}">
    <text>Dependant on 80/20 or 90/10</text>
  </threadedComment>
  <threadedComment ref="G41" dT="2025-03-13T15:47:06.93" personId="{3E07B15F-53D0-43E3-8A95-860A50E14CD3}" id="{9559FFCB-5D65-40E1-8FA9-AB6312A4F385}">
    <text>B1 to b2 or b1/b2-change nr’s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9A028-76FB-4175-9BA9-F31CE40216DE}">
  <sheetPr>
    <pageSetUpPr fitToPage="1"/>
  </sheetPr>
  <dimension ref="A8:M48"/>
  <sheetViews>
    <sheetView view="pageBreakPreview" topLeftCell="A21" zoomScaleNormal="100" zoomScaleSheetLayoutView="100" workbookViewId="0">
      <selection activeCell="A34" sqref="A34"/>
    </sheetView>
  </sheetViews>
  <sheetFormatPr defaultColWidth="8.77734375" defaultRowHeight="13.8" x14ac:dyDescent="0.25"/>
  <cols>
    <col min="1" max="16384" width="8.77734375" style="28"/>
  </cols>
  <sheetData>
    <row r="8" spans="1:13" ht="17.399999999999999" x14ac:dyDescent="0.3">
      <c r="A8" s="74" t="s">
        <v>195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9" spans="1:13" ht="40.049999999999997" customHeight="1" x14ac:dyDescent="0.25">
      <c r="A9" t="s">
        <v>196</v>
      </c>
      <c r="B9"/>
      <c r="C9"/>
      <c r="D9"/>
      <c r="E9"/>
      <c r="F9"/>
      <c r="G9"/>
      <c r="H9"/>
      <c r="I9"/>
      <c r="J9"/>
      <c r="K9"/>
      <c r="L9"/>
      <c r="M9"/>
    </row>
    <row r="10" spans="1:13" x14ac:dyDescent="0.25">
      <c r="A10"/>
      <c r="B10"/>
      <c r="C10"/>
      <c r="D10"/>
      <c r="E10"/>
      <c r="F10"/>
      <c r="G10"/>
      <c r="H10"/>
      <c r="I10"/>
      <c r="J10"/>
      <c r="K10"/>
      <c r="L10"/>
      <c r="M10"/>
    </row>
    <row r="11" spans="1:13" x14ac:dyDescent="0.25">
      <c r="A11" s="72" t="s">
        <v>3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</row>
    <row r="12" spans="1:13" ht="109.95" customHeight="1" x14ac:dyDescent="0.25">
      <c r="A12" s="71" t="s">
        <v>197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</row>
    <row r="13" spans="1:13" x14ac:dyDescent="0.25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3" x14ac:dyDescent="0.25">
      <c r="A14" s="72" t="s">
        <v>198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</row>
    <row r="15" spans="1:13" x14ac:dyDescent="0.25">
      <c r="A15" s="20" t="s">
        <v>199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 ht="79.95" customHeight="1" x14ac:dyDescent="0.25">
      <c r="A16" s="71" t="s">
        <v>200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</row>
    <row r="17" spans="1:13" ht="19.5" customHeight="1" x14ac:dyDescent="0.25">
      <c r="A17"/>
      <c r="B17"/>
      <c r="C17"/>
      <c r="D17"/>
      <c r="E17"/>
      <c r="F17"/>
      <c r="G17"/>
      <c r="H17"/>
      <c r="I17"/>
      <c r="J17"/>
      <c r="K17"/>
      <c r="L17"/>
      <c r="M17"/>
    </row>
    <row r="18" spans="1:13" ht="18.45" customHeight="1" x14ac:dyDescent="0.25">
      <c r="A18" s="72" t="s">
        <v>201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</row>
    <row r="19" spans="1:13" ht="21" customHeight="1" x14ac:dyDescent="0.25">
      <c r="A19" s="69" t="s">
        <v>202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 ht="60" customHeight="1" x14ac:dyDescent="0.25">
      <c r="A20" s="71" t="s">
        <v>203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</row>
    <row r="21" spans="1:13" ht="18.45" customHeight="1" x14ac:dyDescent="0.25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 ht="33" customHeight="1" x14ac:dyDescent="0.25">
      <c r="A22" s="72" t="s">
        <v>204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</row>
    <row r="23" spans="1:13" ht="34.5" customHeight="1" x14ac:dyDescent="0.25">
      <c r="A23" s="1" t="s">
        <v>205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 ht="49.95" customHeight="1" x14ac:dyDescent="0.25">
      <c r="A24" s="124" t="s">
        <v>217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</row>
    <row r="25" spans="1:13" ht="20.55" customHeight="1" x14ac:dyDescent="0.25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3" ht="16.9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3" x14ac:dyDescent="0.25">
      <c r="A27" s="1" t="s">
        <v>216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 ht="49.95" customHeight="1" x14ac:dyDescent="0.25">
      <c r="A28" s="71" t="s">
        <v>206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</row>
    <row r="29" spans="1:13" x14ac:dyDescent="0.25">
      <c r="A29"/>
      <c r="B29"/>
      <c r="C29"/>
      <c r="D29"/>
      <c r="E29"/>
      <c r="F29"/>
      <c r="G29"/>
      <c r="H29"/>
      <c r="I29"/>
      <c r="J29"/>
      <c r="K29"/>
      <c r="L29"/>
      <c r="M29"/>
    </row>
    <row r="30" spans="1:13" x14ac:dyDescent="0.25">
      <c r="A30" s="72" t="s">
        <v>207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</row>
    <row r="31" spans="1:13" x14ac:dyDescent="0.25">
      <c r="A31" s="25" t="s">
        <v>208</v>
      </c>
      <c r="B31" t="s">
        <v>209</v>
      </c>
      <c r="C31"/>
      <c r="D31"/>
      <c r="E31"/>
      <c r="F31"/>
      <c r="G31"/>
      <c r="H31"/>
      <c r="I31"/>
      <c r="J31"/>
      <c r="K31"/>
      <c r="L31"/>
      <c r="M31"/>
    </row>
    <row r="32" spans="1:13" x14ac:dyDescent="0.25">
      <c r="A32" s="4" t="s">
        <v>210</v>
      </c>
      <c r="B32" t="s">
        <v>211</v>
      </c>
      <c r="C32"/>
      <c r="D32"/>
      <c r="E32"/>
      <c r="F32"/>
      <c r="G32"/>
      <c r="H32"/>
      <c r="I32"/>
      <c r="J32"/>
      <c r="K32"/>
      <c r="L32"/>
      <c r="M32"/>
    </row>
    <row r="33" spans="1:13" x14ac:dyDescent="0.25">
      <c r="A33" s="49" t="s">
        <v>212</v>
      </c>
      <c r="B33" t="s">
        <v>213</v>
      </c>
      <c r="C33"/>
      <c r="D33"/>
      <c r="E33"/>
      <c r="F33"/>
      <c r="G33"/>
      <c r="H33"/>
      <c r="I33"/>
      <c r="J33"/>
      <c r="K33"/>
      <c r="L33"/>
      <c r="M33"/>
    </row>
    <row r="34" spans="1:13" x14ac:dyDescent="0.25">
      <c r="A34" s="70" t="s">
        <v>214</v>
      </c>
      <c r="B34" t="s">
        <v>215</v>
      </c>
      <c r="C34"/>
      <c r="D34"/>
      <c r="E34"/>
      <c r="F34"/>
      <c r="G34"/>
      <c r="H34"/>
      <c r="I34"/>
      <c r="J34"/>
      <c r="K34"/>
      <c r="L34"/>
      <c r="M34"/>
    </row>
    <row r="35" spans="1:13" x14ac:dyDescent="0.25">
      <c r="A35"/>
      <c r="B35"/>
      <c r="C35"/>
      <c r="D35"/>
      <c r="E35"/>
      <c r="F35"/>
      <c r="G35"/>
      <c r="H35"/>
      <c r="I35"/>
      <c r="J35"/>
      <c r="K35"/>
      <c r="L35"/>
      <c r="M35"/>
    </row>
    <row r="36" spans="1:13" x14ac:dyDescent="0.25">
      <c r="A36"/>
      <c r="B36"/>
      <c r="C36"/>
      <c r="D36"/>
      <c r="E36"/>
      <c r="F36"/>
      <c r="G36"/>
      <c r="H36"/>
      <c r="I36"/>
      <c r="J36"/>
      <c r="K36"/>
      <c r="L36"/>
      <c r="M36"/>
    </row>
    <row r="37" spans="1:13" x14ac:dyDescent="0.25">
      <c r="A37"/>
      <c r="B37"/>
      <c r="C37"/>
      <c r="D37"/>
      <c r="E37"/>
      <c r="F37"/>
      <c r="G37"/>
      <c r="H37"/>
      <c r="I37"/>
      <c r="J37"/>
      <c r="K37"/>
      <c r="L37"/>
      <c r="M37"/>
    </row>
    <row r="38" spans="1:13" x14ac:dyDescent="0.25">
      <c r="A38"/>
      <c r="B38"/>
      <c r="C38"/>
      <c r="D38"/>
      <c r="E38"/>
      <c r="F38"/>
      <c r="G38"/>
      <c r="H38"/>
      <c r="I38"/>
      <c r="J38"/>
      <c r="K38"/>
      <c r="L38"/>
      <c r="M38"/>
    </row>
    <row r="39" spans="1:13" x14ac:dyDescent="0.25">
      <c r="A39"/>
      <c r="B39"/>
      <c r="C39"/>
      <c r="D39"/>
      <c r="E39"/>
      <c r="F39"/>
      <c r="G39"/>
      <c r="H39"/>
      <c r="I39"/>
      <c r="J39"/>
      <c r="K39"/>
      <c r="L39"/>
      <c r="M39"/>
    </row>
    <row r="40" spans="1:13" x14ac:dyDescent="0.25">
      <c r="A40"/>
      <c r="B40"/>
      <c r="C40"/>
      <c r="D40"/>
      <c r="E40"/>
      <c r="F40"/>
      <c r="G40"/>
      <c r="H40"/>
      <c r="I40"/>
      <c r="J40"/>
      <c r="K40"/>
      <c r="L40"/>
      <c r="M40"/>
    </row>
    <row r="41" spans="1:13" x14ac:dyDescent="0.25">
      <c r="A41"/>
      <c r="B41"/>
      <c r="C41"/>
      <c r="D41"/>
      <c r="E41"/>
      <c r="F41"/>
      <c r="G41"/>
      <c r="H41"/>
      <c r="I41"/>
      <c r="J41"/>
      <c r="K41"/>
      <c r="L41"/>
      <c r="M41"/>
    </row>
    <row r="42" spans="1:13" x14ac:dyDescent="0.25">
      <c r="A42"/>
      <c r="B42"/>
      <c r="C42"/>
      <c r="D42"/>
      <c r="E42"/>
      <c r="F42"/>
      <c r="G42"/>
      <c r="H42"/>
      <c r="I42"/>
      <c r="J42"/>
      <c r="K42"/>
      <c r="L42"/>
      <c r="M42"/>
    </row>
    <row r="43" spans="1:13" x14ac:dyDescent="0.25">
      <c r="A43"/>
      <c r="B43"/>
      <c r="C43"/>
      <c r="D43"/>
      <c r="E43"/>
      <c r="F43"/>
      <c r="G43"/>
      <c r="H43"/>
      <c r="I43"/>
      <c r="J43"/>
      <c r="K43"/>
      <c r="L43"/>
      <c r="M43"/>
    </row>
    <row r="44" spans="1:13" x14ac:dyDescent="0.25">
      <c r="A44"/>
      <c r="B44"/>
      <c r="C44"/>
      <c r="D44"/>
      <c r="E44"/>
      <c r="F44"/>
      <c r="G44"/>
      <c r="H44"/>
      <c r="I44"/>
      <c r="J44"/>
      <c r="K44"/>
      <c r="L44"/>
      <c r="M44"/>
    </row>
    <row r="45" spans="1:13" x14ac:dyDescent="0.25">
      <c r="A45"/>
      <c r="B45"/>
      <c r="C45"/>
      <c r="D45"/>
      <c r="E45"/>
      <c r="F45"/>
      <c r="G45"/>
      <c r="H45"/>
      <c r="I45"/>
      <c r="J45"/>
      <c r="K45"/>
      <c r="L45"/>
      <c r="M45"/>
    </row>
    <row r="46" spans="1:13" x14ac:dyDescent="0.25">
      <c r="A46"/>
      <c r="B46"/>
      <c r="C46"/>
      <c r="D46"/>
      <c r="E46"/>
      <c r="F46"/>
      <c r="G46"/>
      <c r="H46"/>
      <c r="I46"/>
      <c r="J46"/>
      <c r="K46"/>
      <c r="L46"/>
      <c r="M46"/>
    </row>
    <row r="47" spans="1:13" x14ac:dyDescent="0.25">
      <c r="A47"/>
      <c r="B47"/>
      <c r="C47"/>
      <c r="D47"/>
      <c r="E47"/>
      <c r="F47"/>
      <c r="G47"/>
      <c r="H47"/>
      <c r="I47"/>
      <c r="J47"/>
      <c r="K47"/>
      <c r="L47"/>
      <c r="M47"/>
    </row>
    <row r="48" spans="1:13" x14ac:dyDescent="0.25">
      <c r="A48"/>
      <c r="B48"/>
      <c r="C48"/>
      <c r="D48"/>
      <c r="E48"/>
      <c r="F48"/>
      <c r="G48"/>
      <c r="H48"/>
      <c r="I48"/>
      <c r="J48"/>
      <c r="K48"/>
      <c r="L48"/>
      <c r="M48"/>
    </row>
  </sheetData>
  <mergeCells count="11">
    <mergeCell ref="A16:M16"/>
    <mergeCell ref="A18:M18"/>
    <mergeCell ref="A20:M20"/>
    <mergeCell ref="A8:M8"/>
    <mergeCell ref="A11:M11"/>
    <mergeCell ref="A12:M12"/>
    <mergeCell ref="A14:M14"/>
    <mergeCell ref="A28:M28"/>
    <mergeCell ref="A30:M30"/>
    <mergeCell ref="A22:M22"/>
    <mergeCell ref="A24:M24"/>
  </mergeCells>
  <pageMargins left="0.7" right="0.7" top="0.75" bottom="0.75" header="0.3" footer="0.3"/>
  <pageSetup paperSize="9"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C1B79-F758-4D94-99AE-CE43D6905C32}">
  <sheetPr>
    <pageSetUpPr fitToPage="1"/>
  </sheetPr>
  <dimension ref="B2:M48"/>
  <sheetViews>
    <sheetView view="pageBreakPreview" topLeftCell="A17" zoomScale="60" zoomScaleNormal="100" workbookViewId="0">
      <selection activeCell="J49" sqref="J49"/>
    </sheetView>
  </sheetViews>
  <sheetFormatPr defaultColWidth="7.6640625" defaultRowHeight="13.8" x14ac:dyDescent="0.25"/>
  <cols>
    <col min="1" max="1" width="3.109375" style="29" customWidth="1"/>
    <col min="2" max="2" width="7.21875" style="29" customWidth="1"/>
    <col min="3" max="3" width="12.88671875" style="29" customWidth="1"/>
    <col min="4" max="5" width="7.21875" style="29" customWidth="1"/>
    <col min="6" max="7" width="8.109375" style="29" customWidth="1"/>
    <col min="8" max="8" width="7.21875" style="29" customWidth="1"/>
    <col min="9" max="9" width="13.109375" style="29" customWidth="1"/>
    <col min="10" max="10" width="19.6640625" style="29" customWidth="1"/>
    <col min="11" max="11" width="10.77734375" style="29" customWidth="1"/>
    <col min="12" max="12" width="3.33203125" style="29" customWidth="1"/>
    <col min="13" max="13" width="10.77734375" style="29" customWidth="1"/>
    <col min="14" max="16384" width="7.6640625" style="29"/>
  </cols>
  <sheetData>
    <row r="2" spans="2:11" ht="112.5" customHeight="1" x14ac:dyDescent="0.25">
      <c r="G2" s="98" t="s">
        <v>190</v>
      </c>
      <c r="H2" s="71"/>
      <c r="I2" s="71"/>
      <c r="J2" s="71"/>
      <c r="K2" s="71"/>
    </row>
    <row r="3" spans="2:11" x14ac:dyDescent="0.25">
      <c r="G3" s="71"/>
      <c r="H3" s="71"/>
      <c r="I3" s="71"/>
      <c r="J3" s="71"/>
      <c r="K3" s="71"/>
    </row>
    <row r="4" spans="2:11" x14ac:dyDescent="0.25">
      <c r="G4" s="71"/>
      <c r="H4" s="71"/>
      <c r="I4" s="71"/>
      <c r="J4" s="71"/>
      <c r="K4" s="71"/>
    </row>
    <row r="5" spans="2:11" x14ac:dyDescent="0.25">
      <c r="G5" s="71"/>
      <c r="H5" s="71"/>
      <c r="I5" s="71"/>
      <c r="J5" s="71"/>
      <c r="K5" s="71"/>
    </row>
    <row r="7" spans="2:11" ht="21" customHeight="1" x14ac:dyDescent="0.25">
      <c r="B7" s="99" t="s">
        <v>140</v>
      </c>
      <c r="C7" s="100"/>
      <c r="D7" s="101" t="s">
        <v>141</v>
      </c>
      <c r="E7" s="101"/>
      <c r="F7" s="101"/>
      <c r="G7" s="94" t="s">
        <v>142</v>
      </c>
      <c r="H7" s="94"/>
      <c r="I7" s="94"/>
      <c r="J7" s="102"/>
      <c r="K7" s="101"/>
    </row>
    <row r="8" spans="2:11" ht="21" customHeight="1" x14ac:dyDescent="0.25">
      <c r="G8" s="94" t="s">
        <v>143</v>
      </c>
      <c r="H8" s="94"/>
      <c r="I8" s="94"/>
      <c r="J8" s="30"/>
    </row>
    <row r="9" spans="2:11" ht="14.55" customHeight="1" x14ac:dyDescent="0.25"/>
    <row r="10" spans="2:11" ht="67.5" customHeight="1" x14ac:dyDescent="0.25">
      <c r="B10" s="94" t="s">
        <v>144</v>
      </c>
      <c r="C10" s="94"/>
      <c r="D10" s="95" t="s">
        <v>191</v>
      </c>
      <c r="E10" s="96"/>
      <c r="F10" s="96"/>
      <c r="G10" s="96"/>
      <c r="H10" s="96"/>
      <c r="I10" s="96"/>
      <c r="J10" s="96"/>
      <c r="K10" s="96"/>
    </row>
    <row r="11" spans="2:11" ht="12.45" customHeight="1" x14ac:dyDescent="0.25"/>
    <row r="12" spans="2:11" ht="21" customHeight="1" x14ac:dyDescent="0.25">
      <c r="B12" s="94" t="s">
        <v>145</v>
      </c>
      <c r="C12" s="94"/>
      <c r="D12" s="97"/>
      <c r="E12" s="97"/>
      <c r="F12" s="97"/>
      <c r="G12" s="97"/>
      <c r="H12" s="97"/>
      <c r="I12" s="97"/>
      <c r="J12" s="97"/>
      <c r="K12" s="97"/>
    </row>
    <row r="13" spans="2:11" ht="16.95" customHeight="1" x14ac:dyDescent="0.25"/>
    <row r="14" spans="2:11" ht="21" customHeight="1" x14ac:dyDescent="0.25">
      <c r="F14" s="31" t="s">
        <v>146</v>
      </c>
      <c r="G14" s="31" t="s">
        <v>147</v>
      </c>
    </row>
    <row r="15" spans="2:11" ht="21" customHeight="1" x14ac:dyDescent="0.25">
      <c r="B15" s="94" t="s">
        <v>148</v>
      </c>
      <c r="C15" s="94"/>
      <c r="D15" s="94"/>
      <c r="E15" s="94"/>
      <c r="F15" s="32"/>
      <c r="G15" s="33">
        <f>SUM(G16:G18)</f>
        <v>0</v>
      </c>
      <c r="I15" s="86" t="s">
        <v>149</v>
      </c>
      <c r="J15" s="86"/>
      <c r="K15" s="86"/>
    </row>
    <row r="16" spans="2:11" ht="21" customHeight="1" x14ac:dyDescent="0.25">
      <c r="B16" s="85" t="s">
        <v>150</v>
      </c>
      <c r="C16" s="85"/>
      <c r="D16" s="85"/>
      <c r="E16" s="85"/>
      <c r="F16" s="34"/>
      <c r="G16" s="35"/>
      <c r="I16" s="31" t="s">
        <v>151</v>
      </c>
      <c r="J16" s="31" t="s">
        <v>152</v>
      </c>
      <c r="K16" s="31" t="s">
        <v>153</v>
      </c>
    </row>
    <row r="17" spans="2:11" ht="21" customHeight="1" x14ac:dyDescent="0.25">
      <c r="B17" s="85" t="s">
        <v>154</v>
      </c>
      <c r="C17" s="85"/>
      <c r="D17" s="85"/>
      <c r="E17" s="85"/>
      <c r="F17" s="34"/>
      <c r="G17" s="35"/>
      <c r="I17" s="125"/>
      <c r="J17" s="125"/>
      <c r="K17" s="126"/>
    </row>
    <row r="18" spans="2:11" ht="21" customHeight="1" x14ac:dyDescent="0.25">
      <c r="B18" s="85" t="s">
        <v>155</v>
      </c>
      <c r="C18" s="85"/>
      <c r="D18" s="85"/>
      <c r="E18" s="85"/>
      <c r="F18" s="34"/>
      <c r="G18" s="35"/>
      <c r="J18" s="36" t="s">
        <v>156</v>
      </c>
      <c r="K18" s="127"/>
    </row>
    <row r="19" spans="2:11" ht="21" customHeight="1" x14ac:dyDescent="0.25">
      <c r="B19" s="78" t="s">
        <v>157</v>
      </c>
      <c r="C19" s="78"/>
      <c r="D19" s="78"/>
      <c r="E19" s="78"/>
      <c r="F19" s="35"/>
      <c r="G19" s="35"/>
    </row>
    <row r="20" spans="2:11" x14ac:dyDescent="0.25">
      <c r="B20" s="37"/>
      <c r="C20" s="37"/>
      <c r="D20" s="37"/>
      <c r="E20" s="37"/>
      <c r="F20" s="38"/>
    </row>
    <row r="21" spans="2:11" x14ac:dyDescent="0.25">
      <c r="B21" s="86" t="s">
        <v>158</v>
      </c>
      <c r="C21" s="86"/>
      <c r="D21" s="86"/>
      <c r="E21" s="86"/>
      <c r="F21" s="86"/>
      <c r="G21" s="86"/>
      <c r="H21" s="86"/>
      <c r="I21" s="86"/>
      <c r="J21" s="86"/>
      <c r="K21" s="86"/>
    </row>
    <row r="22" spans="2:11" ht="12" customHeight="1" x14ac:dyDescent="0.25">
      <c r="B22" s="87" t="s">
        <v>194</v>
      </c>
      <c r="C22" s="88"/>
      <c r="D22" s="88"/>
      <c r="E22" s="88"/>
      <c r="F22" s="88"/>
      <c r="G22" s="88"/>
      <c r="H22" s="88"/>
      <c r="I22" s="89"/>
      <c r="J22" s="91">
        <f>J31</f>
        <v>0</v>
      </c>
      <c r="K22" s="92"/>
    </row>
    <row r="23" spans="2:11" x14ac:dyDescent="0.25">
      <c r="B23" s="71"/>
      <c r="C23" s="71"/>
      <c r="D23" s="71"/>
      <c r="E23" s="71"/>
      <c r="F23" s="71"/>
      <c r="G23" s="71"/>
      <c r="H23" s="71"/>
      <c r="I23" s="90"/>
      <c r="J23" s="93"/>
      <c r="K23" s="73"/>
    </row>
    <row r="24" spans="2:11" x14ac:dyDescent="0.25">
      <c r="B24" s="71"/>
      <c r="C24" s="71"/>
      <c r="D24" s="71"/>
      <c r="E24" s="71"/>
      <c r="F24" s="71"/>
      <c r="G24" s="71"/>
      <c r="H24" s="71"/>
      <c r="I24" s="90"/>
      <c r="J24" s="93"/>
      <c r="K24" s="73"/>
    </row>
    <row r="25" spans="2:11" x14ac:dyDescent="0.25">
      <c r="B25" s="71"/>
      <c r="C25" s="71"/>
      <c r="D25" s="71"/>
      <c r="E25" s="71"/>
      <c r="F25" s="71"/>
      <c r="G25" s="71"/>
      <c r="H25" s="71"/>
      <c r="I25" s="90"/>
      <c r="J25" s="93"/>
      <c r="K25" s="73"/>
    </row>
    <row r="26" spans="2:11" x14ac:dyDescent="0.25">
      <c r="B26" s="39"/>
      <c r="C26" s="39"/>
      <c r="D26" s="39"/>
      <c r="E26" s="40"/>
      <c r="F26" s="41"/>
    </row>
    <row r="27" spans="2:11" ht="21" customHeight="1" x14ac:dyDescent="0.25">
      <c r="B27" s="79" t="s">
        <v>192</v>
      </c>
      <c r="C27" s="73"/>
      <c r="D27" s="73"/>
      <c r="E27" s="73"/>
      <c r="F27" s="73"/>
      <c r="G27" s="73"/>
      <c r="H27" s="73"/>
      <c r="I27" s="73"/>
      <c r="J27"/>
      <c r="K27"/>
    </row>
    <row r="28" spans="2:11" ht="21" customHeight="1" x14ac:dyDescent="0.25">
      <c r="B28" s="53"/>
      <c r="C28" s="50" t="s">
        <v>8</v>
      </c>
      <c r="D28" s="50"/>
      <c r="E28" s="50"/>
      <c r="F28" s="50"/>
      <c r="G28" s="50"/>
      <c r="H28" s="50"/>
      <c r="I28" s="50" t="s">
        <v>61</v>
      </c>
      <c r="J28" s="55" t="s">
        <v>62</v>
      </c>
      <c r="K28"/>
    </row>
    <row r="29" spans="2:11" ht="21" customHeight="1" x14ac:dyDescent="0.25">
      <c r="B29" s="22" t="s">
        <v>171</v>
      </c>
      <c r="C29" t="s">
        <v>172</v>
      </c>
      <c r="D29"/>
      <c r="E29"/>
      <c r="F29"/>
      <c r="G29"/>
      <c r="H29"/>
      <c r="I29" s="51">
        <f>'ESS PRICING'!H25</f>
        <v>0</v>
      </c>
      <c r="J29" s="56">
        <f>'ESS PRICING'!H27</f>
        <v>0</v>
      </c>
      <c r="K29"/>
    </row>
    <row r="30" spans="2:11" ht="21" customHeight="1" x14ac:dyDescent="0.25">
      <c r="B30" s="22" t="s">
        <v>173</v>
      </c>
      <c r="C30" t="s">
        <v>174</v>
      </c>
      <c r="D30"/>
      <c r="E30"/>
      <c r="F30"/>
      <c r="G30"/>
      <c r="H30"/>
      <c r="I30" s="51">
        <f>'ESS PRICING'!G36</f>
        <v>0</v>
      </c>
      <c r="J30" s="56">
        <f>'ESS PRICING'!G38</f>
        <v>0</v>
      </c>
      <c r="K30"/>
    </row>
    <row r="31" spans="2:11" ht="21" customHeight="1" x14ac:dyDescent="0.25">
      <c r="B31" s="54"/>
      <c r="C31" s="16" t="s">
        <v>175</v>
      </c>
      <c r="D31" s="16"/>
      <c r="E31" s="16"/>
      <c r="F31" s="16"/>
      <c r="G31" s="16"/>
      <c r="H31" s="16"/>
      <c r="I31" s="52">
        <f>I29+I30</f>
        <v>0</v>
      </c>
      <c r="J31" s="57">
        <f>J29+J30</f>
        <v>0</v>
      </c>
      <c r="K31"/>
    </row>
    <row r="32" spans="2:11" ht="21" customHeight="1" x14ac:dyDescent="0.25">
      <c r="B32"/>
      <c r="C32"/>
      <c r="D32"/>
      <c r="E32"/>
      <c r="F32"/>
      <c r="G32"/>
      <c r="H32"/>
      <c r="I32"/>
      <c r="J32"/>
      <c r="K32"/>
    </row>
    <row r="33" spans="2:13" ht="21" customHeight="1" x14ac:dyDescent="0.25">
      <c r="B33" s="79" t="s">
        <v>176</v>
      </c>
      <c r="C33" s="73"/>
      <c r="D33" s="73"/>
      <c r="E33" s="73"/>
      <c r="F33" s="73"/>
      <c r="G33" s="73"/>
      <c r="H33" s="73"/>
      <c r="I33" s="73"/>
      <c r="J33"/>
      <c r="K33"/>
    </row>
    <row r="34" spans="2:13" ht="21" customHeight="1" x14ac:dyDescent="0.25">
      <c r="B34" s="67" t="s">
        <v>171</v>
      </c>
      <c r="C34" s="21" t="s">
        <v>193</v>
      </c>
      <c r="D34" s="21"/>
      <c r="E34" s="21"/>
      <c r="F34" s="21"/>
      <c r="G34" s="21"/>
      <c r="H34" s="21"/>
      <c r="I34" s="21"/>
      <c r="J34" s="68">
        <f>'ESS PRICING'!H27</f>
        <v>0</v>
      </c>
      <c r="K34"/>
    </row>
    <row r="35" spans="2:13" ht="21" customHeight="1" x14ac:dyDescent="0.25">
      <c r="B35" s="22" t="s">
        <v>173</v>
      </c>
      <c r="C35" t="s">
        <v>179</v>
      </c>
      <c r="D35"/>
      <c r="E35"/>
      <c r="F35"/>
      <c r="G35"/>
      <c r="H35"/>
      <c r="I35"/>
      <c r="J35" s="56" t="s">
        <v>117</v>
      </c>
      <c r="K35"/>
    </row>
    <row r="36" spans="2:13" ht="21" customHeight="1" x14ac:dyDescent="0.25">
      <c r="B36" s="62"/>
      <c r="C36" s="61" t="s">
        <v>181</v>
      </c>
      <c r="D36" s="61"/>
      <c r="E36" s="61"/>
      <c r="F36" s="61"/>
      <c r="G36" s="61"/>
      <c r="H36" s="61"/>
      <c r="I36" s="61"/>
      <c r="J36" s="63">
        <f>J34+3000000</f>
        <v>3000000</v>
      </c>
      <c r="K36"/>
      <c r="M36" s="43">
        <f>SUM(J34)+(J34*15%)</f>
        <v>0</v>
      </c>
    </row>
    <row r="37" spans="2:13" x14ac:dyDescent="0.25">
      <c r="B37" s="42"/>
      <c r="C37" s="42"/>
      <c r="D37" s="42"/>
      <c r="E37" s="42"/>
      <c r="F37" s="42"/>
      <c r="G37" s="42"/>
      <c r="H37" s="42"/>
      <c r="I37" s="42"/>
      <c r="J37" s="42"/>
      <c r="K37" s="42"/>
    </row>
    <row r="38" spans="2:13" x14ac:dyDescent="0.25">
      <c r="B38" s="80" t="s">
        <v>159</v>
      </c>
      <c r="C38" s="80"/>
      <c r="D38" s="80"/>
      <c r="E38" s="80"/>
      <c r="F38" s="80"/>
      <c r="G38" s="80"/>
      <c r="H38" s="80"/>
      <c r="I38" s="80"/>
      <c r="J38" s="80"/>
      <c r="K38" s="80"/>
    </row>
    <row r="39" spans="2:13" ht="19.95" customHeight="1" x14ac:dyDescent="0.25">
      <c r="B39" s="80"/>
      <c r="C39" s="80"/>
      <c r="D39" s="80"/>
      <c r="E39" s="80"/>
      <c r="F39" s="80"/>
      <c r="G39" s="80"/>
      <c r="H39" s="80"/>
      <c r="I39" s="80"/>
      <c r="J39" s="80"/>
      <c r="K39" s="80"/>
    </row>
    <row r="41" spans="2:13" x14ac:dyDescent="0.25">
      <c r="B41" s="81" t="s">
        <v>160</v>
      </c>
      <c r="C41" s="81"/>
      <c r="D41" s="81"/>
      <c r="E41" s="81"/>
      <c r="G41" s="82" t="s">
        <v>161</v>
      </c>
      <c r="H41" s="82"/>
      <c r="I41" s="82"/>
      <c r="J41" s="82"/>
      <c r="K41" s="82"/>
    </row>
    <row r="42" spans="2:13" x14ac:dyDescent="0.25">
      <c r="B42" s="83" t="s">
        <v>4</v>
      </c>
      <c r="C42" s="83"/>
      <c r="D42" s="83"/>
      <c r="E42" s="83"/>
      <c r="G42" s="82"/>
      <c r="H42" s="82"/>
      <c r="I42" s="82"/>
      <c r="J42" s="82"/>
      <c r="K42" s="82"/>
    </row>
    <row r="43" spans="2:13" x14ac:dyDescent="0.25">
      <c r="B43" s="83"/>
      <c r="C43" s="83"/>
      <c r="D43" s="83"/>
      <c r="E43" s="83"/>
      <c r="G43" s="82"/>
      <c r="H43" s="82"/>
      <c r="I43" s="82"/>
      <c r="J43" s="82"/>
      <c r="K43" s="82"/>
    </row>
    <row r="44" spans="2:13" x14ac:dyDescent="0.25">
      <c r="B44" s="83"/>
      <c r="C44" s="83"/>
      <c r="D44" s="83"/>
      <c r="E44" s="83"/>
    </row>
    <row r="45" spans="2:13" x14ac:dyDescent="0.25">
      <c r="B45" s="83"/>
      <c r="C45" s="83"/>
      <c r="D45" s="83"/>
      <c r="E45" s="83"/>
      <c r="G45" s="84" t="s">
        <v>162</v>
      </c>
      <c r="H45" s="84"/>
      <c r="I45" s="84"/>
      <c r="J45" s="84"/>
      <c r="K45" s="84"/>
      <c r="L45" s="84"/>
    </row>
    <row r="46" spans="2:13" ht="24.45" customHeight="1" x14ac:dyDescent="0.25">
      <c r="B46" s="75" t="s">
        <v>163</v>
      </c>
      <c r="C46" s="76"/>
      <c r="D46" s="76"/>
      <c r="E46" s="77"/>
      <c r="G46" s="78" t="s">
        <v>164</v>
      </c>
      <c r="H46" s="78"/>
      <c r="I46" s="78"/>
      <c r="J46" s="78"/>
      <c r="K46" s="78"/>
      <c r="L46" s="78"/>
    </row>
    <row r="47" spans="2:13" ht="24.45" customHeight="1" x14ac:dyDescent="0.25">
      <c r="B47" s="75" t="s">
        <v>72</v>
      </c>
      <c r="C47" s="76"/>
      <c r="D47" s="76"/>
      <c r="E47" s="77"/>
    </row>
    <row r="48" spans="2:13" ht="24.45" customHeight="1" x14ac:dyDescent="0.25">
      <c r="B48" s="75" t="s">
        <v>71</v>
      </c>
      <c r="C48" s="76"/>
      <c r="D48" s="76"/>
      <c r="E48" s="77"/>
    </row>
  </sheetData>
  <mergeCells count="30">
    <mergeCell ref="G8:I8"/>
    <mergeCell ref="G2:K5"/>
    <mergeCell ref="B7:C7"/>
    <mergeCell ref="D7:F7"/>
    <mergeCell ref="G7:I7"/>
    <mergeCell ref="J7:K7"/>
    <mergeCell ref="B10:C10"/>
    <mergeCell ref="D10:K10"/>
    <mergeCell ref="B12:C12"/>
    <mergeCell ref="D12:K12"/>
    <mergeCell ref="B15:E15"/>
    <mergeCell ref="I15:K15"/>
    <mergeCell ref="B27:I27"/>
    <mergeCell ref="B16:E16"/>
    <mergeCell ref="B17:E17"/>
    <mergeCell ref="B18:E18"/>
    <mergeCell ref="B19:E19"/>
    <mergeCell ref="B21:K21"/>
    <mergeCell ref="B22:I25"/>
    <mergeCell ref="J22:K25"/>
    <mergeCell ref="B46:E46"/>
    <mergeCell ref="G46:L46"/>
    <mergeCell ref="B47:E47"/>
    <mergeCell ref="B48:E48"/>
    <mergeCell ref="B33:I33"/>
    <mergeCell ref="B38:K39"/>
    <mergeCell ref="B41:E41"/>
    <mergeCell ref="G41:K43"/>
    <mergeCell ref="B42:E45"/>
    <mergeCell ref="G45:L45"/>
  </mergeCells>
  <dataValidations count="1">
    <dataValidation type="date" allowBlank="1" showInputMessage="1" showErrorMessage="1" prompt="Date format yyyy/mm/dd" sqref="J7:K7" xr:uid="{DD245823-2F83-4FE5-806C-5E6073E1B72A}">
      <formula1>42736</formula1>
      <formula2>47848</formula2>
    </dataValidation>
  </dataValidations>
  <pageMargins left="0.25" right="0.25" top="0.75" bottom="0.75" header="0.3" footer="0.3"/>
  <pageSetup paperSize="9" scale="7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FAE16-25E9-40F3-AB3B-4ADAAC7587B0}">
  <sheetPr>
    <pageSetUpPr fitToPage="1"/>
  </sheetPr>
  <dimension ref="A1:J93"/>
  <sheetViews>
    <sheetView view="pageBreakPreview" topLeftCell="A44" zoomScale="60" zoomScaleNormal="100" workbookViewId="0">
      <selection activeCell="C81" sqref="C81"/>
    </sheetView>
  </sheetViews>
  <sheetFormatPr defaultRowHeight="13.2" x14ac:dyDescent="0.25"/>
  <cols>
    <col min="1" max="1" width="10.88671875" style="5" customWidth="1"/>
    <col min="2" max="2" width="58.21875" customWidth="1"/>
    <col min="3" max="3" width="32.77734375" customWidth="1"/>
    <col min="4" max="4" width="12.77734375" style="5" customWidth="1"/>
    <col min="5" max="6" width="14.5546875" style="5" customWidth="1"/>
    <col min="7" max="8" width="27.21875" style="6" customWidth="1"/>
    <col min="9" max="10" width="23.6640625" style="6" customWidth="1"/>
  </cols>
  <sheetData>
    <row r="1" spans="1:10" ht="34.950000000000003" customHeight="1" x14ac:dyDescent="0.3">
      <c r="A1" s="103" t="s">
        <v>5</v>
      </c>
      <c r="B1" s="73"/>
      <c r="C1" s="73"/>
      <c r="D1" s="73"/>
      <c r="E1" s="73"/>
      <c r="F1" s="73"/>
      <c r="G1" s="73"/>
      <c r="H1" s="73"/>
      <c r="I1"/>
      <c r="J1"/>
    </row>
    <row r="2" spans="1:10" x14ac:dyDescent="0.25">
      <c r="A2"/>
      <c r="D2"/>
      <c r="E2"/>
      <c r="F2"/>
      <c r="G2"/>
      <c r="H2"/>
      <c r="I2"/>
      <c r="J2"/>
    </row>
    <row r="3" spans="1:10" x14ac:dyDescent="0.25">
      <c r="A3" s="1" t="s">
        <v>0</v>
      </c>
      <c r="B3" t="s">
        <v>75</v>
      </c>
      <c r="D3"/>
      <c r="E3"/>
      <c r="F3"/>
      <c r="G3"/>
      <c r="H3"/>
      <c r="I3"/>
      <c r="J3"/>
    </row>
    <row r="4" spans="1:10" x14ac:dyDescent="0.25">
      <c r="A4" s="1" t="s">
        <v>1</v>
      </c>
      <c r="B4" t="s">
        <v>76</v>
      </c>
      <c r="D4"/>
      <c r="E4"/>
      <c r="F4"/>
      <c r="G4"/>
      <c r="H4"/>
      <c r="I4"/>
      <c r="J4"/>
    </row>
    <row r="5" spans="1:10" x14ac:dyDescent="0.25">
      <c r="A5" s="1" t="s">
        <v>6</v>
      </c>
      <c r="B5" t="s">
        <v>77</v>
      </c>
      <c r="D5"/>
      <c r="E5"/>
      <c r="F5"/>
      <c r="G5"/>
      <c r="H5"/>
      <c r="I5"/>
      <c r="J5"/>
    </row>
    <row r="6" spans="1:10" x14ac:dyDescent="0.25">
      <c r="A6" s="1" t="s">
        <v>7</v>
      </c>
      <c r="B6" t="s">
        <v>78</v>
      </c>
      <c r="D6"/>
      <c r="E6"/>
      <c r="F6"/>
      <c r="G6"/>
      <c r="H6"/>
      <c r="I6"/>
      <c r="J6"/>
    </row>
    <row r="7" spans="1:10" x14ac:dyDescent="0.25">
      <c r="A7"/>
      <c r="D7"/>
      <c r="E7"/>
      <c r="F7"/>
      <c r="G7"/>
      <c r="H7"/>
      <c r="I7"/>
      <c r="J7"/>
    </row>
    <row r="8" spans="1:10" ht="25.05" customHeight="1" x14ac:dyDescent="0.25">
      <c r="A8" s="104" t="s">
        <v>83</v>
      </c>
      <c r="B8" s="105"/>
      <c r="C8" s="105"/>
      <c r="D8" s="105"/>
      <c r="E8" s="105"/>
      <c r="F8" s="105"/>
      <c r="G8" s="105"/>
      <c r="H8" s="105"/>
      <c r="I8"/>
      <c r="J8"/>
    </row>
    <row r="9" spans="1:10" ht="34.950000000000003" customHeight="1" x14ac:dyDescent="0.25">
      <c r="A9" s="19" t="s">
        <v>84</v>
      </c>
      <c r="B9" s="18" t="s">
        <v>85</v>
      </c>
      <c r="C9" s="18"/>
      <c r="D9" s="18"/>
      <c r="E9" s="18"/>
      <c r="F9" s="18"/>
      <c r="G9" s="18"/>
      <c r="H9" s="18"/>
      <c r="I9"/>
      <c r="J9"/>
    </row>
    <row r="10" spans="1:10" x14ac:dyDescent="0.25">
      <c r="A10" s="19" t="s">
        <v>86</v>
      </c>
      <c r="B10" s="18" t="s">
        <v>87</v>
      </c>
      <c r="C10" s="18"/>
      <c r="D10" s="18"/>
      <c r="E10" s="18"/>
      <c r="F10" s="18"/>
      <c r="G10" s="18"/>
      <c r="H10" s="18"/>
      <c r="I10"/>
      <c r="J10"/>
    </row>
    <row r="11" spans="1:10" x14ac:dyDescent="0.25">
      <c r="A11" s="19"/>
      <c r="B11" s="18" t="s">
        <v>88</v>
      </c>
      <c r="C11" s="18"/>
      <c r="D11" s="18"/>
      <c r="E11" s="18"/>
      <c r="F11" s="18"/>
      <c r="G11" s="18"/>
      <c r="H11" s="18"/>
      <c r="I11"/>
      <c r="J11"/>
    </row>
    <row r="12" spans="1:10" x14ac:dyDescent="0.25">
      <c r="A12"/>
      <c r="D12"/>
      <c r="E12"/>
      <c r="F12"/>
      <c r="G12"/>
      <c r="H12"/>
      <c r="I12"/>
      <c r="J12"/>
    </row>
    <row r="13" spans="1:10" ht="28.05" customHeight="1" x14ac:dyDescent="0.25">
      <c r="A13" s="106" t="s">
        <v>89</v>
      </c>
      <c r="B13" s="106"/>
      <c r="C13" s="106"/>
      <c r="D13" s="106"/>
      <c r="E13" s="106"/>
      <c r="F13" s="106"/>
      <c r="G13" s="106"/>
      <c r="H13" s="106"/>
      <c r="I13"/>
      <c r="J13"/>
    </row>
    <row r="14" spans="1:10" ht="34.950000000000003" customHeight="1" x14ac:dyDescent="0.25">
      <c r="A14" s="9" t="s">
        <v>2</v>
      </c>
      <c r="B14" s="10" t="s">
        <v>8</v>
      </c>
      <c r="C14" s="10" t="s">
        <v>90</v>
      </c>
      <c r="D14" s="9" t="s">
        <v>9</v>
      </c>
      <c r="E14" s="9" t="s">
        <v>57</v>
      </c>
      <c r="F14" s="9" t="s">
        <v>10</v>
      </c>
      <c r="G14" s="11" t="s">
        <v>11</v>
      </c>
      <c r="H14" s="11" t="s">
        <v>12</v>
      </c>
      <c r="I14"/>
      <c r="J14"/>
    </row>
    <row r="15" spans="1:10" x14ac:dyDescent="0.25">
      <c r="A15" s="129" t="s">
        <v>220</v>
      </c>
      <c r="B15" s="128" t="s">
        <v>218</v>
      </c>
      <c r="C15" s="13" t="s">
        <v>14</v>
      </c>
      <c r="D15" s="12" t="s">
        <v>13</v>
      </c>
      <c r="E15" s="12">
        <v>3</v>
      </c>
      <c r="F15" s="12">
        <v>36</v>
      </c>
      <c r="G15" s="27"/>
      <c r="H15" s="14">
        <f t="shared" ref="H15:H24" si="0">E15*F15*G15</f>
        <v>0</v>
      </c>
      <c r="I15"/>
      <c r="J15"/>
    </row>
    <row r="16" spans="1:10" x14ac:dyDescent="0.25">
      <c r="A16" s="129" t="s">
        <v>131</v>
      </c>
      <c r="B16" s="13" t="s">
        <v>91</v>
      </c>
      <c r="C16" s="13" t="s">
        <v>92</v>
      </c>
      <c r="D16" s="12" t="s">
        <v>15</v>
      </c>
      <c r="E16" s="12">
        <v>1</v>
      </c>
      <c r="F16" s="12">
        <v>36</v>
      </c>
      <c r="G16" s="27"/>
      <c r="H16" s="14">
        <f t="shared" si="0"/>
        <v>0</v>
      </c>
      <c r="I16"/>
      <c r="J16"/>
    </row>
    <row r="17" spans="1:10" x14ac:dyDescent="0.25">
      <c r="A17" s="129" t="s">
        <v>220</v>
      </c>
      <c r="B17" s="13" t="s">
        <v>93</v>
      </c>
      <c r="C17" s="13" t="s">
        <v>94</v>
      </c>
      <c r="D17" s="12" t="s">
        <v>15</v>
      </c>
      <c r="E17" s="12">
        <v>1</v>
      </c>
      <c r="F17" s="12">
        <v>36</v>
      </c>
      <c r="G17" s="27"/>
      <c r="H17" s="14">
        <f t="shared" si="0"/>
        <v>0</v>
      </c>
      <c r="I17"/>
      <c r="J17"/>
    </row>
    <row r="18" spans="1:10" x14ac:dyDescent="0.25">
      <c r="A18" s="129" t="s">
        <v>132</v>
      </c>
      <c r="B18" s="13" t="s">
        <v>16</v>
      </c>
      <c r="C18" s="13" t="s">
        <v>95</v>
      </c>
      <c r="D18" s="12" t="s">
        <v>15</v>
      </c>
      <c r="E18" s="12">
        <v>1</v>
      </c>
      <c r="F18" s="12">
        <v>36</v>
      </c>
      <c r="G18" s="27"/>
      <c r="H18" s="14">
        <f t="shared" si="0"/>
        <v>0</v>
      </c>
      <c r="I18"/>
      <c r="J18"/>
    </row>
    <row r="19" spans="1:10" x14ac:dyDescent="0.25">
      <c r="A19" s="129" t="s">
        <v>220</v>
      </c>
      <c r="B19" s="13" t="s">
        <v>96</v>
      </c>
      <c r="C19" s="13" t="s">
        <v>97</v>
      </c>
      <c r="D19" s="12" t="s">
        <v>15</v>
      </c>
      <c r="E19" s="12">
        <v>1</v>
      </c>
      <c r="F19" s="12">
        <v>36</v>
      </c>
      <c r="G19" s="27"/>
      <c r="H19" s="14">
        <f t="shared" si="0"/>
        <v>0</v>
      </c>
      <c r="I19"/>
      <c r="J19"/>
    </row>
    <row r="20" spans="1:10" x14ac:dyDescent="0.25">
      <c r="A20" s="129" t="s">
        <v>133</v>
      </c>
      <c r="B20" s="13" t="s">
        <v>17</v>
      </c>
      <c r="C20" s="13" t="s">
        <v>98</v>
      </c>
      <c r="D20" s="12" t="s">
        <v>15</v>
      </c>
      <c r="E20" s="12">
        <v>1</v>
      </c>
      <c r="F20" s="12">
        <v>36</v>
      </c>
      <c r="G20" s="27"/>
      <c r="H20" s="14">
        <f t="shared" si="0"/>
        <v>0</v>
      </c>
      <c r="I20"/>
      <c r="J20"/>
    </row>
    <row r="21" spans="1:10" x14ac:dyDescent="0.25">
      <c r="A21" s="129" t="s">
        <v>220</v>
      </c>
      <c r="B21" s="13" t="s">
        <v>18</v>
      </c>
      <c r="C21" s="13" t="s">
        <v>99</v>
      </c>
      <c r="D21" s="12" t="s">
        <v>15</v>
      </c>
      <c r="E21" s="12">
        <v>1</v>
      </c>
      <c r="F21" s="12">
        <v>36</v>
      </c>
      <c r="G21" s="27"/>
      <c r="H21" s="14">
        <f t="shared" si="0"/>
        <v>0</v>
      </c>
      <c r="I21"/>
      <c r="J21"/>
    </row>
    <row r="22" spans="1:10" ht="25.05" customHeight="1" x14ac:dyDescent="0.25">
      <c r="A22" s="129" t="s">
        <v>134</v>
      </c>
      <c r="B22" s="13" t="s">
        <v>100</v>
      </c>
      <c r="C22" s="13" t="s">
        <v>101</v>
      </c>
      <c r="D22" s="12" t="s">
        <v>15</v>
      </c>
      <c r="E22" s="12">
        <v>1</v>
      </c>
      <c r="F22" s="12">
        <v>36</v>
      </c>
      <c r="G22" s="27"/>
      <c r="H22" s="14">
        <f t="shared" si="0"/>
        <v>0</v>
      </c>
      <c r="I22"/>
      <c r="J22"/>
    </row>
    <row r="23" spans="1:10" ht="34.950000000000003" customHeight="1" x14ac:dyDescent="0.25">
      <c r="A23" s="129" t="s">
        <v>220</v>
      </c>
      <c r="B23" s="13" t="s">
        <v>102</v>
      </c>
      <c r="C23" s="13" t="s">
        <v>103</v>
      </c>
      <c r="D23" s="12" t="s">
        <v>15</v>
      </c>
      <c r="E23" s="12">
        <v>1</v>
      </c>
      <c r="F23" s="12">
        <v>36</v>
      </c>
      <c r="G23" s="27"/>
      <c r="H23" s="14">
        <f t="shared" si="0"/>
        <v>0</v>
      </c>
      <c r="I23"/>
      <c r="J23"/>
    </row>
    <row r="24" spans="1:10" x14ac:dyDescent="0.25">
      <c r="A24" s="129" t="s">
        <v>135</v>
      </c>
      <c r="B24" s="13" t="s">
        <v>104</v>
      </c>
      <c r="C24" s="13" t="s">
        <v>105</v>
      </c>
      <c r="D24" s="12" t="s">
        <v>15</v>
      </c>
      <c r="E24" s="12">
        <v>1</v>
      </c>
      <c r="F24" s="12">
        <v>36</v>
      </c>
      <c r="G24" s="27"/>
      <c r="H24" s="14">
        <f t="shared" si="0"/>
        <v>0</v>
      </c>
      <c r="I24"/>
      <c r="J24"/>
    </row>
    <row r="25" spans="1:10" x14ac:dyDescent="0.25">
      <c r="A25" s="44"/>
      <c r="B25" s="45"/>
      <c r="C25" s="45"/>
      <c r="D25" s="44"/>
      <c r="E25" s="44"/>
      <c r="F25" s="44"/>
      <c r="G25" s="46" t="s">
        <v>106</v>
      </c>
      <c r="H25" s="46">
        <f>SUM(H15:H24)</f>
        <v>0</v>
      </c>
      <c r="I25"/>
      <c r="J25"/>
    </row>
    <row r="26" spans="1:10" x14ac:dyDescent="0.25">
      <c r="A26" s="23"/>
      <c r="B26" s="24"/>
      <c r="C26" s="24"/>
      <c r="D26" s="23"/>
      <c r="E26" s="23"/>
      <c r="F26" s="23"/>
      <c r="G26" s="15" t="s">
        <v>107</v>
      </c>
      <c r="H26" s="15">
        <f>H25*0.15</f>
        <v>0</v>
      </c>
      <c r="I26"/>
      <c r="J26"/>
    </row>
    <row r="27" spans="1:10" x14ac:dyDescent="0.25">
      <c r="A27" s="23"/>
      <c r="B27" s="24"/>
      <c r="C27" s="24"/>
      <c r="D27" s="23"/>
      <c r="E27" s="23"/>
      <c r="F27" s="23"/>
      <c r="G27" s="15" t="s">
        <v>108</v>
      </c>
      <c r="H27" s="15">
        <f>H25+H26</f>
        <v>0</v>
      </c>
      <c r="I27"/>
      <c r="J27"/>
    </row>
    <row r="28" spans="1:10" x14ac:dyDescent="0.25">
      <c r="I28"/>
      <c r="J28"/>
    </row>
    <row r="29" spans="1:10" ht="28.05" customHeight="1" x14ac:dyDescent="0.25">
      <c r="A29" s="107" t="s">
        <v>109</v>
      </c>
      <c r="B29" s="106"/>
      <c r="C29" s="106"/>
      <c r="D29" s="107"/>
      <c r="E29" s="107"/>
      <c r="F29" s="107"/>
      <c r="G29" s="108"/>
      <c r="H29" s="108"/>
      <c r="I29"/>
      <c r="J29"/>
    </row>
    <row r="30" spans="1:10" x14ac:dyDescent="0.25">
      <c r="A30" s="109" t="s">
        <v>110</v>
      </c>
      <c r="B30" s="110"/>
      <c r="C30" s="110"/>
      <c r="D30" s="109"/>
      <c r="E30" s="109"/>
      <c r="F30" s="109"/>
      <c r="G30" s="111"/>
      <c r="H30" s="111"/>
      <c r="I30"/>
      <c r="J30"/>
    </row>
    <row r="31" spans="1:10" ht="34.950000000000003" customHeight="1" x14ac:dyDescent="0.25">
      <c r="A31" s="9" t="s">
        <v>2</v>
      </c>
      <c r="B31" s="10" t="s">
        <v>8</v>
      </c>
      <c r="C31" s="10" t="s">
        <v>19</v>
      </c>
      <c r="D31" s="9" t="s">
        <v>9</v>
      </c>
      <c r="E31" s="9" t="s">
        <v>58</v>
      </c>
      <c r="F31" s="9" t="s">
        <v>59</v>
      </c>
      <c r="G31" s="47" t="s">
        <v>165</v>
      </c>
      <c r="I31"/>
      <c r="J31"/>
    </row>
    <row r="32" spans="1:10" ht="25.05" customHeight="1" x14ac:dyDescent="0.25">
      <c r="A32" s="26" t="s">
        <v>136</v>
      </c>
      <c r="B32" s="128" t="s">
        <v>219</v>
      </c>
      <c r="C32" s="128" t="s">
        <v>21</v>
      </c>
      <c r="D32" s="12" t="s">
        <v>20</v>
      </c>
      <c r="E32" s="27"/>
      <c r="F32" s="27">
        <f t="shared" ref="F32:F35" si="1">E32*1.15</f>
        <v>0</v>
      </c>
      <c r="G32" s="7">
        <f t="shared" ref="G32:G35" si="2">E32</f>
        <v>0</v>
      </c>
      <c r="I32"/>
      <c r="J32"/>
    </row>
    <row r="33" spans="1:10" x14ac:dyDescent="0.25">
      <c r="A33" s="129" t="s">
        <v>137</v>
      </c>
      <c r="B33" s="13" t="s">
        <v>60</v>
      </c>
      <c r="C33" s="13" t="s">
        <v>21</v>
      </c>
      <c r="D33" s="12" t="s">
        <v>20</v>
      </c>
      <c r="E33" s="27"/>
      <c r="F33" s="27">
        <f t="shared" si="1"/>
        <v>0</v>
      </c>
      <c r="G33" s="7">
        <f t="shared" si="2"/>
        <v>0</v>
      </c>
      <c r="I33"/>
      <c r="J33"/>
    </row>
    <row r="34" spans="1:10" x14ac:dyDescent="0.25">
      <c r="A34" s="26" t="s">
        <v>138</v>
      </c>
      <c r="B34" s="13" t="s">
        <v>111</v>
      </c>
      <c r="C34" s="13" t="s">
        <v>112</v>
      </c>
      <c r="D34" s="12" t="s">
        <v>20</v>
      </c>
      <c r="E34" s="27"/>
      <c r="F34" s="27">
        <f t="shared" si="1"/>
        <v>0</v>
      </c>
      <c r="G34" s="7">
        <f t="shared" si="2"/>
        <v>0</v>
      </c>
      <c r="I34"/>
      <c r="J34"/>
    </row>
    <row r="35" spans="1:10" x14ac:dyDescent="0.25">
      <c r="A35" s="26" t="s">
        <v>139</v>
      </c>
      <c r="B35" s="13" t="s">
        <v>113</v>
      </c>
      <c r="C35" s="13" t="s">
        <v>114</v>
      </c>
      <c r="D35" s="12" t="s">
        <v>22</v>
      </c>
      <c r="E35" s="27"/>
      <c r="F35" s="27">
        <f t="shared" si="1"/>
        <v>0</v>
      </c>
      <c r="G35" s="7">
        <f t="shared" si="2"/>
        <v>0</v>
      </c>
      <c r="I35"/>
      <c r="J35"/>
    </row>
    <row r="36" spans="1:10" x14ac:dyDescent="0.25">
      <c r="A36" s="2"/>
      <c r="B36" s="2"/>
      <c r="C36" s="2"/>
      <c r="D36" s="2"/>
      <c r="E36" s="2"/>
      <c r="F36" s="3" t="s">
        <v>166</v>
      </c>
      <c r="G36" s="8">
        <f>SUM(G32:G35)</f>
        <v>0</v>
      </c>
      <c r="I36"/>
      <c r="J36"/>
    </row>
    <row r="37" spans="1:10" x14ac:dyDescent="0.25">
      <c r="A37" s="112" t="s">
        <v>115</v>
      </c>
      <c r="B37" s="113"/>
      <c r="C37" s="113"/>
      <c r="D37" s="113"/>
      <c r="E37" s="113"/>
      <c r="F37" s="114"/>
      <c r="G37" s="115"/>
      <c r="H37" s="116"/>
      <c r="I37"/>
      <c r="J37"/>
    </row>
    <row r="38" spans="1:10" x14ac:dyDescent="0.25">
      <c r="A38" s="2"/>
      <c r="B38" s="2"/>
      <c r="C38" s="2"/>
      <c r="D38" s="2"/>
      <c r="E38" s="2"/>
      <c r="F38" s="3" t="s">
        <v>167</v>
      </c>
      <c r="G38" s="8">
        <f>G36+G37</f>
        <v>0</v>
      </c>
      <c r="I38"/>
      <c r="J38"/>
    </row>
    <row r="39" spans="1:10" x14ac:dyDescent="0.25">
      <c r="A39" s="106" t="s">
        <v>116</v>
      </c>
      <c r="B39" s="73"/>
      <c r="C39" s="73"/>
      <c r="D39" s="73"/>
      <c r="E39" s="73"/>
      <c r="F39" s="73"/>
      <c r="G39" s="116"/>
      <c r="H39" s="116"/>
      <c r="I39"/>
      <c r="J39"/>
    </row>
    <row r="40" spans="1:10" x14ac:dyDescent="0.25">
      <c r="A40" s="118" t="s">
        <v>168</v>
      </c>
      <c r="B40" s="73"/>
      <c r="C40" s="73"/>
      <c r="D40" s="73"/>
      <c r="E40" s="73"/>
      <c r="F40" s="73"/>
      <c r="G40" s="73"/>
      <c r="H40" s="73"/>
      <c r="I40"/>
      <c r="J40"/>
    </row>
    <row r="41" spans="1:10" x14ac:dyDescent="0.25">
      <c r="A41"/>
      <c r="D41"/>
      <c r="E41"/>
      <c r="F41"/>
      <c r="G41"/>
      <c r="H41"/>
      <c r="I41"/>
      <c r="J41"/>
    </row>
    <row r="42" spans="1:10" ht="25.05" customHeight="1" x14ac:dyDescent="0.3">
      <c r="A42" s="119" t="s">
        <v>169</v>
      </c>
      <c r="B42" s="73"/>
      <c r="C42" s="73"/>
      <c r="D42" s="73"/>
      <c r="E42" s="73"/>
      <c r="F42" s="73"/>
      <c r="G42" s="73"/>
      <c r="H42" s="73"/>
      <c r="I42"/>
      <c r="J42"/>
    </row>
    <row r="43" spans="1:10" ht="28.05" customHeight="1" x14ac:dyDescent="0.25">
      <c r="A43" s="117" t="s">
        <v>170</v>
      </c>
      <c r="B43" s="73"/>
      <c r="C43" s="73"/>
      <c r="D43" s="73"/>
      <c r="E43" s="73"/>
      <c r="F43" s="73"/>
      <c r="G43" s="73"/>
      <c r="H43" s="73"/>
      <c r="I43"/>
      <c r="J43"/>
    </row>
    <row r="44" spans="1:10" x14ac:dyDescent="0.25">
      <c r="A44"/>
      <c r="D44"/>
      <c r="E44"/>
      <c r="F44"/>
      <c r="G44"/>
      <c r="H44"/>
      <c r="I44"/>
      <c r="J44"/>
    </row>
    <row r="45" spans="1:10" x14ac:dyDescent="0.25">
      <c r="A45" s="58"/>
      <c r="B45" s="58" t="s">
        <v>8</v>
      </c>
      <c r="C45" s="58"/>
      <c r="D45" s="58"/>
      <c r="E45" s="58"/>
      <c r="F45" s="58"/>
      <c r="G45" s="58" t="s">
        <v>61</v>
      </c>
      <c r="H45" s="58" t="s">
        <v>62</v>
      </c>
      <c r="I45"/>
      <c r="J45"/>
    </row>
    <row r="46" spans="1:10" ht="25.05" customHeight="1" x14ac:dyDescent="0.25">
      <c r="A46" s="13" t="s">
        <v>171</v>
      </c>
      <c r="B46" s="13" t="s">
        <v>172</v>
      </c>
      <c r="C46" s="13"/>
      <c r="D46" s="13"/>
      <c r="E46" s="13"/>
      <c r="F46" s="13"/>
      <c r="G46" s="59">
        <f>H25</f>
        <v>0</v>
      </c>
      <c r="H46" s="59">
        <f>H27</f>
        <v>0</v>
      </c>
      <c r="I46"/>
      <c r="J46"/>
    </row>
    <row r="47" spans="1:10" ht="34.950000000000003" customHeight="1" x14ac:dyDescent="0.25">
      <c r="A47" s="13" t="s">
        <v>173</v>
      </c>
      <c r="B47" s="13" t="s">
        <v>174</v>
      </c>
      <c r="C47" s="13"/>
      <c r="D47" s="13"/>
      <c r="E47" s="13"/>
      <c r="F47" s="13"/>
      <c r="G47" s="59">
        <f>G36</f>
        <v>0</v>
      </c>
      <c r="H47" s="59">
        <f>G38</f>
        <v>0</v>
      </c>
      <c r="I47"/>
      <c r="J47"/>
    </row>
    <row r="48" spans="1:10" x14ac:dyDescent="0.25">
      <c r="A48" s="13"/>
      <c r="B48" s="13"/>
      <c r="C48" s="13"/>
      <c r="D48" s="13"/>
      <c r="E48" s="13"/>
      <c r="F48" s="13"/>
      <c r="G48" s="59"/>
      <c r="H48" s="59"/>
      <c r="I48"/>
      <c r="J48"/>
    </row>
    <row r="49" spans="1:10" ht="13.8" x14ac:dyDescent="0.25">
      <c r="A49" s="17"/>
      <c r="B49" s="48" t="s">
        <v>175</v>
      </c>
      <c r="C49" s="17"/>
      <c r="D49" s="17"/>
      <c r="E49" s="17"/>
      <c r="F49" s="17"/>
      <c r="G49" s="60">
        <f>G46+G47</f>
        <v>0</v>
      </c>
      <c r="H49" s="60">
        <f>H46+H47</f>
        <v>0</v>
      </c>
      <c r="I49"/>
      <c r="J49"/>
    </row>
    <row r="50" spans="1:10" x14ac:dyDescent="0.25">
      <c r="A50"/>
      <c r="D50"/>
      <c r="E50"/>
      <c r="F50"/>
      <c r="G50"/>
      <c r="H50"/>
      <c r="I50"/>
      <c r="J50"/>
    </row>
    <row r="51" spans="1:10" ht="25.05" customHeight="1" x14ac:dyDescent="0.3">
      <c r="A51" s="119" t="s">
        <v>176</v>
      </c>
      <c r="B51" s="73"/>
      <c r="C51" s="73"/>
      <c r="D51" s="73"/>
      <c r="E51" s="73"/>
      <c r="F51" s="73"/>
      <c r="G51" s="73"/>
      <c r="H51" s="73"/>
      <c r="I51"/>
      <c r="J51"/>
    </row>
    <row r="52" spans="1:10" x14ac:dyDescent="0.25">
      <c r="A52" s="58"/>
      <c r="B52" s="58" t="s">
        <v>8</v>
      </c>
      <c r="C52" s="58"/>
      <c r="D52" s="58"/>
      <c r="E52" s="58"/>
      <c r="F52" s="58"/>
      <c r="G52" s="58"/>
      <c r="H52" s="58" t="s">
        <v>177</v>
      </c>
      <c r="I52"/>
      <c r="J52"/>
    </row>
    <row r="53" spans="1:10" x14ac:dyDescent="0.25">
      <c r="A53" s="13" t="s">
        <v>171</v>
      </c>
      <c r="B53" s="13" t="s">
        <v>178</v>
      </c>
      <c r="C53" s="13"/>
      <c r="D53" s="13"/>
      <c r="E53" s="13"/>
      <c r="F53" s="13"/>
      <c r="G53" s="13"/>
      <c r="H53" s="59">
        <f>H27</f>
        <v>0</v>
      </c>
      <c r="I53"/>
      <c r="J53"/>
    </row>
    <row r="54" spans="1:10" x14ac:dyDescent="0.25">
      <c r="A54" s="13" t="s">
        <v>173</v>
      </c>
      <c r="B54" s="13" t="s">
        <v>179</v>
      </c>
      <c r="C54" s="13"/>
      <c r="D54" s="13"/>
      <c r="E54" s="13"/>
      <c r="F54" s="13"/>
      <c r="G54" s="13"/>
      <c r="H54" s="59" t="s">
        <v>117</v>
      </c>
      <c r="I54"/>
      <c r="J54"/>
    </row>
    <row r="55" spans="1:10" ht="25.05" customHeight="1" x14ac:dyDescent="0.25">
      <c r="A55" s="64"/>
      <c r="B55" s="13" t="s">
        <v>180</v>
      </c>
      <c r="C55" s="13"/>
      <c r="D55" s="13"/>
      <c r="E55" s="13"/>
      <c r="F55" s="13"/>
      <c r="G55" s="13"/>
      <c r="H55" s="59"/>
      <c r="I55"/>
      <c r="J55"/>
    </row>
    <row r="56" spans="1:10" ht="34.950000000000003" customHeight="1" x14ac:dyDescent="0.25">
      <c r="A56" s="13"/>
      <c r="B56" s="13"/>
      <c r="C56" s="13"/>
      <c r="D56" s="13"/>
      <c r="E56" s="13"/>
      <c r="F56" s="13"/>
      <c r="G56" s="13"/>
      <c r="H56" s="59"/>
      <c r="I56"/>
      <c r="J56"/>
    </row>
    <row r="57" spans="1:10" x14ac:dyDescent="0.25">
      <c r="A57" s="65"/>
      <c r="B57" s="65" t="s">
        <v>181</v>
      </c>
      <c r="C57" s="65"/>
      <c r="D57" s="65"/>
      <c r="E57" s="65"/>
      <c r="F57" s="65"/>
      <c r="G57" s="65"/>
      <c r="H57" s="66">
        <f>H53+3000000</f>
        <v>3000000</v>
      </c>
      <c r="I57"/>
      <c r="J57"/>
    </row>
    <row r="58" spans="1:10" x14ac:dyDescent="0.25">
      <c r="A58"/>
      <c r="D58"/>
      <c r="E58"/>
      <c r="F58"/>
      <c r="G58"/>
      <c r="H58"/>
      <c r="I58"/>
      <c r="J58"/>
    </row>
    <row r="59" spans="1:10" x14ac:dyDescent="0.25">
      <c r="A59" s="1" t="s">
        <v>63</v>
      </c>
      <c r="D59"/>
      <c r="E59"/>
      <c r="F59"/>
      <c r="G59"/>
      <c r="H59"/>
      <c r="I59"/>
      <c r="J59"/>
    </row>
    <row r="60" spans="1:10" x14ac:dyDescent="0.25">
      <c r="A60" s="1">
        <v>1</v>
      </c>
      <c r="B60" t="s">
        <v>64</v>
      </c>
      <c r="D60"/>
      <c r="E60"/>
      <c r="F60"/>
      <c r="G60"/>
      <c r="H60"/>
      <c r="I60"/>
      <c r="J60"/>
    </row>
    <row r="61" spans="1:10" x14ac:dyDescent="0.25">
      <c r="A61" s="1">
        <v>2</v>
      </c>
      <c r="B61" t="s">
        <v>118</v>
      </c>
      <c r="D61"/>
      <c r="E61"/>
      <c r="F61"/>
      <c r="G61"/>
      <c r="H61"/>
      <c r="I61"/>
      <c r="J61"/>
    </row>
    <row r="62" spans="1:10" x14ac:dyDescent="0.25">
      <c r="A62" s="1">
        <v>3</v>
      </c>
      <c r="B62" t="s">
        <v>182</v>
      </c>
      <c r="D62"/>
      <c r="E62"/>
      <c r="F62"/>
      <c r="G62"/>
      <c r="H62"/>
      <c r="I62"/>
      <c r="J62"/>
    </row>
    <row r="63" spans="1:10" x14ac:dyDescent="0.25">
      <c r="A63" s="1">
        <v>4</v>
      </c>
      <c r="B63" t="s">
        <v>183</v>
      </c>
      <c r="D63"/>
      <c r="E63"/>
      <c r="F63"/>
      <c r="G63"/>
      <c r="H63"/>
      <c r="I63"/>
      <c r="J63"/>
    </row>
    <row r="64" spans="1:10" ht="28.05" customHeight="1" x14ac:dyDescent="0.25">
      <c r="A64" s="1">
        <v>5</v>
      </c>
      <c r="B64" t="s">
        <v>184</v>
      </c>
      <c r="D64"/>
      <c r="E64"/>
      <c r="F64"/>
      <c r="G64"/>
      <c r="H64"/>
      <c r="I64"/>
      <c r="J64"/>
    </row>
    <row r="65" spans="1:10" x14ac:dyDescent="0.25">
      <c r="A65" s="1">
        <v>6</v>
      </c>
      <c r="B65" s="1" t="s">
        <v>185</v>
      </c>
      <c r="C65" s="1"/>
      <c r="D65" s="1"/>
      <c r="E65" s="1"/>
      <c r="F65" s="1"/>
      <c r="G65" s="1"/>
      <c r="H65" s="1"/>
      <c r="I65"/>
      <c r="J65"/>
    </row>
    <row r="66" spans="1:10" x14ac:dyDescent="0.25">
      <c r="A66" s="1">
        <v>7</v>
      </c>
      <c r="B66" s="1" t="s">
        <v>186</v>
      </c>
      <c r="C66" s="1"/>
      <c r="D66" s="1"/>
      <c r="E66" s="1"/>
      <c r="F66" s="1"/>
      <c r="G66" s="1"/>
      <c r="H66" s="1"/>
      <c r="I66"/>
      <c r="J66"/>
    </row>
    <row r="67" spans="1:10" x14ac:dyDescent="0.25">
      <c r="A67" s="1">
        <v>8</v>
      </c>
      <c r="B67" t="s">
        <v>187</v>
      </c>
      <c r="D67"/>
      <c r="E67"/>
      <c r="F67"/>
      <c r="G67"/>
      <c r="H67"/>
      <c r="I67"/>
      <c r="J67"/>
    </row>
    <row r="68" spans="1:10" x14ac:dyDescent="0.25">
      <c r="A68"/>
      <c r="D68"/>
      <c r="E68"/>
      <c r="F68"/>
      <c r="G68"/>
      <c r="H68"/>
      <c r="I68"/>
      <c r="J68"/>
    </row>
    <row r="69" spans="1:10" x14ac:dyDescent="0.25">
      <c r="A69" s="1" t="s">
        <v>65</v>
      </c>
      <c r="D69"/>
      <c r="E69"/>
      <c r="F69"/>
      <c r="G69"/>
      <c r="H69"/>
      <c r="I69"/>
      <c r="J69"/>
    </row>
    <row r="70" spans="1:10" x14ac:dyDescent="0.25">
      <c r="A70" t="s">
        <v>66</v>
      </c>
      <c r="D70"/>
      <c r="E70"/>
      <c r="F70"/>
      <c r="G70"/>
      <c r="H70"/>
      <c r="I70"/>
      <c r="J70"/>
    </row>
    <row r="71" spans="1:10" x14ac:dyDescent="0.25">
      <c r="A71" t="s">
        <v>67</v>
      </c>
      <c r="D71"/>
      <c r="E71"/>
      <c r="F71"/>
      <c r="G71"/>
      <c r="H71"/>
      <c r="I71"/>
      <c r="J71"/>
    </row>
    <row r="72" spans="1:10" x14ac:dyDescent="0.25">
      <c r="A72" t="s">
        <v>119</v>
      </c>
      <c r="D72"/>
      <c r="E72"/>
      <c r="F72"/>
      <c r="G72"/>
      <c r="H72"/>
      <c r="I72"/>
      <c r="J72"/>
    </row>
    <row r="73" spans="1:10" x14ac:dyDescent="0.25">
      <c r="A73" t="s">
        <v>68</v>
      </c>
      <c r="D73"/>
      <c r="E73"/>
      <c r="F73"/>
      <c r="G73"/>
      <c r="H73"/>
      <c r="I73"/>
      <c r="J73"/>
    </row>
    <row r="74" spans="1:10" x14ac:dyDescent="0.25">
      <c r="A74" t="s">
        <v>188</v>
      </c>
      <c r="D74"/>
      <c r="E74"/>
      <c r="F74"/>
      <c r="G74"/>
      <c r="H74"/>
      <c r="I74"/>
      <c r="J74"/>
    </row>
    <row r="75" spans="1:10" x14ac:dyDescent="0.25">
      <c r="A75" t="s">
        <v>189</v>
      </c>
      <c r="D75"/>
      <c r="E75"/>
      <c r="F75"/>
      <c r="G75"/>
      <c r="H75"/>
      <c r="I75"/>
      <c r="J75"/>
    </row>
    <row r="76" spans="1:10" x14ac:dyDescent="0.25">
      <c r="A76"/>
      <c r="D76"/>
      <c r="E76"/>
      <c r="F76"/>
      <c r="G76"/>
      <c r="H76"/>
      <c r="I76"/>
      <c r="J76"/>
    </row>
    <row r="77" spans="1:10" x14ac:dyDescent="0.25">
      <c r="A77" s="1" t="s">
        <v>69</v>
      </c>
      <c r="B77" t="s">
        <v>70</v>
      </c>
      <c r="D77" s="1" t="s">
        <v>71</v>
      </c>
      <c r="E77" t="s">
        <v>70</v>
      </c>
      <c r="F77"/>
      <c r="G77"/>
      <c r="H77"/>
      <c r="I77"/>
      <c r="J77"/>
    </row>
    <row r="78" spans="1:10" x14ac:dyDescent="0.25">
      <c r="A78" s="1" t="s">
        <v>72</v>
      </c>
      <c r="B78" t="s">
        <v>70</v>
      </c>
      <c r="D78" s="1" t="s">
        <v>73</v>
      </c>
      <c r="E78"/>
      <c r="F78"/>
      <c r="G78"/>
      <c r="H78"/>
      <c r="I78"/>
      <c r="J78"/>
    </row>
    <row r="79" spans="1:10" x14ac:dyDescent="0.25">
      <c r="A79" s="1" t="s">
        <v>74</v>
      </c>
      <c r="B79" t="s">
        <v>70</v>
      </c>
      <c r="D79"/>
      <c r="E79"/>
      <c r="F79"/>
      <c r="G79"/>
      <c r="H79"/>
      <c r="I79"/>
      <c r="J79"/>
    </row>
    <row r="80" spans="1:10" x14ac:dyDescent="0.25">
      <c r="A80"/>
      <c r="D80"/>
      <c r="E80"/>
      <c r="F80"/>
      <c r="G80"/>
      <c r="H80"/>
      <c r="I80"/>
      <c r="J8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</sheetData>
  <mergeCells count="11">
    <mergeCell ref="A51:H51"/>
    <mergeCell ref="A37:H37"/>
    <mergeCell ref="A39:H39"/>
    <mergeCell ref="A43:H43"/>
    <mergeCell ref="A40:H40"/>
    <mergeCell ref="A42:H42"/>
    <mergeCell ref="A1:H1"/>
    <mergeCell ref="A8:H8"/>
    <mergeCell ref="A13:H13"/>
    <mergeCell ref="A29:H29"/>
    <mergeCell ref="A30:H30"/>
  </mergeCells>
  <phoneticPr fontId="21" type="noConversion"/>
  <pageMargins left="0.7" right="0.7" top="0.75" bottom="0.75" header="0.3" footer="0.3"/>
  <pageSetup paperSize="9" scale="4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30662-FC26-4378-A02B-E92B187B2287}">
  <sheetPr>
    <pageSetUpPr fitToPage="1"/>
  </sheetPr>
  <dimension ref="A1:J30"/>
  <sheetViews>
    <sheetView tabSelected="1" view="pageBreakPreview" zoomScale="60" zoomScaleNormal="100" workbookViewId="0">
      <selection sqref="A1:J1"/>
    </sheetView>
  </sheetViews>
  <sheetFormatPr defaultRowHeight="13.2" x14ac:dyDescent="0.25"/>
  <cols>
    <col min="1" max="1" width="9.109375" customWidth="1"/>
    <col min="2" max="2" width="40" customWidth="1"/>
    <col min="3" max="3" width="36.33203125" customWidth="1"/>
    <col min="4" max="4" width="14.5546875" customWidth="1"/>
    <col min="5" max="5" width="12.77734375" customWidth="1"/>
    <col min="6" max="7" width="30.88671875" customWidth="1"/>
    <col min="8" max="8" width="32.77734375" customWidth="1"/>
  </cols>
  <sheetData>
    <row r="1" spans="1:10" ht="30" customHeight="1" x14ac:dyDescent="0.3">
      <c r="A1" s="120" t="s">
        <v>120</v>
      </c>
      <c r="B1" s="73"/>
      <c r="C1" s="73"/>
      <c r="D1" s="73"/>
      <c r="E1" s="73"/>
      <c r="F1" s="73"/>
      <c r="G1" s="73"/>
      <c r="H1" s="73"/>
      <c r="I1" s="73"/>
      <c r="J1" s="73"/>
    </row>
    <row r="3" spans="1:10" ht="15.6" x14ac:dyDescent="0.3">
      <c r="A3" s="121" t="s">
        <v>121</v>
      </c>
      <c r="B3" s="73"/>
      <c r="C3" s="73"/>
      <c r="D3" s="73"/>
      <c r="E3" s="73"/>
      <c r="F3" s="73"/>
      <c r="G3" s="73"/>
      <c r="H3" s="73"/>
      <c r="I3" s="73"/>
      <c r="J3" s="73"/>
    </row>
    <row r="4" spans="1:10" ht="13.8" x14ac:dyDescent="0.25">
      <c r="A4" s="122" t="s">
        <v>122</v>
      </c>
      <c r="B4" s="123"/>
      <c r="C4" s="123"/>
      <c r="D4" s="123"/>
      <c r="E4" s="123"/>
      <c r="F4" s="123"/>
      <c r="G4" s="123"/>
      <c r="H4" s="123"/>
      <c r="I4" s="123"/>
      <c r="J4" s="123"/>
    </row>
    <row r="5" spans="1:10" x14ac:dyDescent="0.25">
      <c r="A5" s="123" t="s">
        <v>123</v>
      </c>
      <c r="B5" s="73"/>
      <c r="C5" s="73"/>
      <c r="D5" s="73"/>
      <c r="E5" s="73"/>
      <c r="F5" s="73"/>
      <c r="G5" s="73"/>
      <c r="H5" s="73"/>
      <c r="I5" s="73"/>
      <c r="J5" s="73"/>
    </row>
    <row r="6" spans="1:10" x14ac:dyDescent="0.25">
      <c r="A6" s="123" t="s">
        <v>124</v>
      </c>
      <c r="B6" s="123"/>
      <c r="C6" s="123"/>
      <c r="D6" s="123"/>
      <c r="E6" s="123"/>
      <c r="F6" s="123"/>
      <c r="G6" s="123"/>
      <c r="H6" s="123"/>
      <c r="I6" s="123"/>
      <c r="J6" s="123"/>
    </row>
    <row r="7" spans="1:10" ht="34.950000000000003" customHeight="1" x14ac:dyDescent="0.25">
      <c r="A7" s="10" t="s">
        <v>2</v>
      </c>
      <c r="B7" s="10" t="s">
        <v>23</v>
      </c>
      <c r="C7" s="10" t="s">
        <v>24</v>
      </c>
      <c r="D7" s="10" t="s">
        <v>9</v>
      </c>
      <c r="E7" s="10" t="s">
        <v>25</v>
      </c>
      <c r="F7" s="10" t="s">
        <v>79</v>
      </c>
      <c r="G7" s="10" t="s">
        <v>80</v>
      </c>
      <c r="H7" s="10" t="s">
        <v>81</v>
      </c>
    </row>
    <row r="8" spans="1:10" x14ac:dyDescent="0.25">
      <c r="A8" s="12">
        <v>1</v>
      </c>
      <c r="B8" s="13" t="s">
        <v>26</v>
      </c>
      <c r="C8" s="13" t="s">
        <v>27</v>
      </c>
      <c r="D8" s="12" t="s">
        <v>28</v>
      </c>
      <c r="E8" s="12">
        <v>10</v>
      </c>
      <c r="F8" s="27">
        <v>0</v>
      </c>
      <c r="G8" s="27">
        <v>0</v>
      </c>
      <c r="H8" s="13" t="s">
        <v>82</v>
      </c>
    </row>
    <row r="9" spans="1:10" x14ac:dyDescent="0.25">
      <c r="A9" s="12">
        <v>2</v>
      </c>
      <c r="B9" s="13" t="s">
        <v>29</v>
      </c>
      <c r="C9" s="13" t="s">
        <v>27</v>
      </c>
      <c r="D9" s="12" t="s">
        <v>28</v>
      </c>
      <c r="E9" s="12">
        <v>2</v>
      </c>
      <c r="F9" s="27">
        <v>0</v>
      </c>
      <c r="G9" s="27">
        <v>0</v>
      </c>
      <c r="H9" s="13" t="s">
        <v>82</v>
      </c>
    </row>
    <row r="10" spans="1:10" x14ac:dyDescent="0.25">
      <c r="A10" s="12">
        <v>3</v>
      </c>
      <c r="B10" s="13" t="s">
        <v>30</v>
      </c>
      <c r="C10" s="13" t="s">
        <v>31</v>
      </c>
      <c r="D10" s="12" t="s">
        <v>28</v>
      </c>
      <c r="E10" s="12">
        <v>20</v>
      </c>
      <c r="F10" s="27">
        <v>0</v>
      </c>
      <c r="G10" s="27">
        <v>0</v>
      </c>
      <c r="H10" s="13" t="s">
        <v>82</v>
      </c>
    </row>
    <row r="11" spans="1:10" x14ac:dyDescent="0.25">
      <c r="A11" s="12">
        <v>4</v>
      </c>
      <c r="B11" s="13" t="s">
        <v>32</v>
      </c>
      <c r="C11" s="13" t="s">
        <v>33</v>
      </c>
      <c r="D11" s="12" t="s">
        <v>34</v>
      </c>
      <c r="E11" s="12">
        <v>9</v>
      </c>
      <c r="F11" s="27">
        <v>0</v>
      </c>
      <c r="G11" s="27">
        <v>0</v>
      </c>
      <c r="H11" s="13" t="s">
        <v>82</v>
      </c>
    </row>
    <row r="12" spans="1:10" x14ac:dyDescent="0.25">
      <c r="A12" s="12">
        <v>5</v>
      </c>
      <c r="B12" s="13" t="s">
        <v>35</v>
      </c>
      <c r="C12" s="13" t="s">
        <v>36</v>
      </c>
      <c r="D12" s="12" t="s">
        <v>28</v>
      </c>
      <c r="E12" s="12">
        <v>2</v>
      </c>
      <c r="F12" s="27">
        <v>0</v>
      </c>
      <c r="G12" s="27">
        <v>0</v>
      </c>
      <c r="H12" s="13" t="s">
        <v>82</v>
      </c>
    </row>
    <row r="13" spans="1:10" x14ac:dyDescent="0.25">
      <c r="A13" s="12">
        <v>6</v>
      </c>
      <c r="B13" s="13" t="s">
        <v>37</v>
      </c>
      <c r="C13" s="13" t="s">
        <v>36</v>
      </c>
      <c r="D13" s="12" t="s">
        <v>28</v>
      </c>
      <c r="E13" s="12">
        <v>1</v>
      </c>
      <c r="F13" s="27">
        <v>0</v>
      </c>
      <c r="G13" s="27">
        <v>0</v>
      </c>
      <c r="H13" s="13" t="s">
        <v>82</v>
      </c>
    </row>
    <row r="14" spans="1:10" x14ac:dyDescent="0.25">
      <c r="A14" s="12">
        <v>7</v>
      </c>
      <c r="B14" s="13" t="s">
        <v>38</v>
      </c>
      <c r="C14" s="13" t="s">
        <v>36</v>
      </c>
      <c r="D14" s="12" t="s">
        <v>28</v>
      </c>
      <c r="E14" s="12">
        <v>2</v>
      </c>
      <c r="F14" s="27">
        <v>0</v>
      </c>
      <c r="G14" s="27">
        <v>0</v>
      </c>
      <c r="H14" s="13" t="s">
        <v>82</v>
      </c>
    </row>
    <row r="15" spans="1:10" x14ac:dyDescent="0.25">
      <c r="A15" s="12">
        <v>8</v>
      </c>
      <c r="B15" s="13" t="s">
        <v>39</v>
      </c>
      <c r="C15" s="13" t="s">
        <v>40</v>
      </c>
      <c r="D15" s="12" t="s">
        <v>28</v>
      </c>
      <c r="E15" s="12">
        <v>2</v>
      </c>
      <c r="F15" s="27">
        <v>0</v>
      </c>
      <c r="G15" s="27">
        <v>0</v>
      </c>
      <c r="H15" s="13" t="s">
        <v>82</v>
      </c>
    </row>
    <row r="16" spans="1:10" x14ac:dyDescent="0.25">
      <c r="A16" s="12">
        <v>9</v>
      </c>
      <c r="B16" s="13" t="s">
        <v>41</v>
      </c>
      <c r="C16" s="13" t="s">
        <v>42</v>
      </c>
      <c r="D16" s="12" t="s">
        <v>28</v>
      </c>
      <c r="E16" s="12">
        <v>4</v>
      </c>
      <c r="F16" s="27">
        <v>0</v>
      </c>
      <c r="G16" s="27">
        <v>0</v>
      </c>
      <c r="H16" s="13" t="s">
        <v>82</v>
      </c>
    </row>
    <row r="17" spans="1:8" x14ac:dyDescent="0.25">
      <c r="A17" s="12">
        <v>10</v>
      </c>
      <c r="B17" s="13" t="s">
        <v>43</v>
      </c>
      <c r="C17" s="13" t="s">
        <v>44</v>
      </c>
      <c r="D17" s="12" t="s">
        <v>28</v>
      </c>
      <c r="E17" s="12">
        <v>1</v>
      </c>
      <c r="F17" s="27">
        <v>0</v>
      </c>
      <c r="G17" s="27">
        <v>0</v>
      </c>
      <c r="H17" s="13" t="s">
        <v>82</v>
      </c>
    </row>
    <row r="18" spans="1:8" x14ac:dyDescent="0.25">
      <c r="A18" s="12">
        <v>11</v>
      </c>
      <c r="B18" s="13" t="s">
        <v>45</v>
      </c>
      <c r="C18" s="13" t="s">
        <v>44</v>
      </c>
      <c r="D18" s="12" t="s">
        <v>28</v>
      </c>
      <c r="E18" s="12">
        <v>1</v>
      </c>
      <c r="F18" s="27">
        <v>0</v>
      </c>
      <c r="G18" s="27">
        <v>0</v>
      </c>
      <c r="H18" s="13" t="s">
        <v>82</v>
      </c>
    </row>
    <row r="19" spans="1:8" x14ac:dyDescent="0.25">
      <c r="A19" s="12">
        <v>12</v>
      </c>
      <c r="B19" s="13" t="s">
        <v>46</v>
      </c>
      <c r="C19" s="13" t="s">
        <v>47</v>
      </c>
      <c r="D19" s="12" t="s">
        <v>28</v>
      </c>
      <c r="E19" s="12">
        <v>1</v>
      </c>
      <c r="F19" s="27">
        <v>0</v>
      </c>
      <c r="G19" s="27">
        <v>0</v>
      </c>
      <c r="H19" s="13" t="s">
        <v>82</v>
      </c>
    </row>
    <row r="20" spans="1:8" x14ac:dyDescent="0.25">
      <c r="A20" s="12">
        <v>13</v>
      </c>
      <c r="B20" s="13" t="s">
        <v>48</v>
      </c>
      <c r="C20" s="13" t="s">
        <v>49</v>
      </c>
      <c r="D20" s="12" t="s">
        <v>28</v>
      </c>
      <c r="E20" s="12">
        <v>2</v>
      </c>
      <c r="F20" s="27">
        <v>0</v>
      </c>
      <c r="G20" s="27">
        <v>0</v>
      </c>
      <c r="H20" s="13" t="s">
        <v>82</v>
      </c>
    </row>
    <row r="21" spans="1:8" x14ac:dyDescent="0.25">
      <c r="A21" s="12">
        <v>14</v>
      </c>
      <c r="B21" s="13" t="s">
        <v>50</v>
      </c>
      <c r="C21" s="13" t="s">
        <v>51</v>
      </c>
      <c r="D21" s="12" t="s">
        <v>52</v>
      </c>
      <c r="E21" s="12">
        <v>10</v>
      </c>
      <c r="F21" s="27">
        <v>0</v>
      </c>
      <c r="G21" s="27">
        <v>0</v>
      </c>
      <c r="H21" s="13" t="s">
        <v>82</v>
      </c>
    </row>
    <row r="22" spans="1:8" x14ac:dyDescent="0.25">
      <c r="A22" s="12">
        <v>15</v>
      </c>
      <c r="B22" s="13" t="s">
        <v>53</v>
      </c>
      <c r="C22" s="13" t="s">
        <v>54</v>
      </c>
      <c r="D22" s="12" t="s">
        <v>28</v>
      </c>
      <c r="E22" s="12">
        <v>1</v>
      </c>
      <c r="F22" s="27">
        <v>0</v>
      </c>
      <c r="G22" s="27">
        <v>0</v>
      </c>
      <c r="H22" s="13" t="s">
        <v>82</v>
      </c>
    </row>
    <row r="23" spans="1:8" x14ac:dyDescent="0.25">
      <c r="A23" s="12">
        <v>16</v>
      </c>
      <c r="B23" s="13" t="s">
        <v>55</v>
      </c>
      <c r="C23" s="13" t="s">
        <v>56</v>
      </c>
      <c r="D23" s="12" t="s">
        <v>28</v>
      </c>
      <c r="E23" s="12">
        <v>1</v>
      </c>
      <c r="F23" s="27">
        <v>0</v>
      </c>
      <c r="G23" s="27">
        <v>0</v>
      </c>
      <c r="H23" s="13" t="s">
        <v>82</v>
      </c>
    </row>
    <row r="25" spans="1:8" x14ac:dyDescent="0.25">
      <c r="A25" s="72" t="s">
        <v>125</v>
      </c>
      <c r="B25" s="72"/>
      <c r="C25" s="72"/>
      <c r="D25" s="72"/>
      <c r="E25" s="72"/>
      <c r="F25" s="72"/>
      <c r="G25" s="72"/>
      <c r="H25" s="72"/>
    </row>
    <row r="26" spans="1:8" x14ac:dyDescent="0.25">
      <c r="A26" s="1"/>
      <c r="B26" t="s">
        <v>126</v>
      </c>
    </row>
    <row r="27" spans="1:8" x14ac:dyDescent="0.25">
      <c r="A27" s="1"/>
      <c r="B27" t="s">
        <v>127</v>
      </c>
    </row>
    <row r="28" spans="1:8" x14ac:dyDescent="0.25">
      <c r="A28" s="1"/>
      <c r="B28" t="s">
        <v>128</v>
      </c>
    </row>
    <row r="29" spans="1:8" x14ac:dyDescent="0.25">
      <c r="A29" s="1"/>
      <c r="B29" t="s">
        <v>129</v>
      </c>
    </row>
    <row r="30" spans="1:8" x14ac:dyDescent="0.25">
      <c r="A30" s="1"/>
      <c r="B30" t="s">
        <v>130</v>
      </c>
    </row>
  </sheetData>
  <mergeCells count="6">
    <mergeCell ref="A25:H25"/>
    <mergeCell ref="A1:J1"/>
    <mergeCell ref="A3:J3"/>
    <mergeCell ref="A4:J4"/>
    <mergeCell ref="A5:J5"/>
    <mergeCell ref="A6:J6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Instructions</vt:lpstr>
      <vt:lpstr>B-summary</vt:lpstr>
      <vt:lpstr>ESS PRICING</vt:lpstr>
      <vt:lpstr>AD HOC EQUIPMENT</vt:lpstr>
      <vt:lpstr>'B-summary'!Print_Area</vt:lpstr>
    </vt:vector>
  </TitlesOfParts>
  <Company>SARS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Alick Burger</dc:creator>
  <cp:lastModifiedBy>Selaelo Makgobatlou</cp:lastModifiedBy>
  <cp:lastPrinted>2026-09-16T08:35:58Z</cp:lastPrinted>
  <dcterms:created xsi:type="dcterms:W3CDTF">2007-09-21T10:17:54Z</dcterms:created>
  <dcterms:modified xsi:type="dcterms:W3CDTF">2026-09-17T18:33:36Z</dcterms:modified>
</cp:coreProperties>
</file>