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Athinin\2025-2026 Transactions\1. WO96986- RFB 3291-2026 GFMS EC-ERP504019\Masterfile\"/>
    </mc:Choice>
  </mc:AlternateContent>
  <xr:revisionPtr revIDLastSave="0" documentId="13_ncr:1_{48F64FED-4C62-4DBD-B12B-CBCA370B4933}" xr6:coauthVersionLast="36" xr6:coauthVersionMax="47" xr10:uidLastSave="{00000000-0000-0000-0000-000000000000}"/>
  <bookViews>
    <workbookView xWindow="0" yWindow="0" windowWidth="22284" windowHeight="8916" activeTab="3" xr2:uid="{00000000-000D-0000-FFFF-FFFF00000000}"/>
  </bookViews>
  <sheets>
    <sheet name="SUMMARY SHEET" sheetId="12" r:id="rId1"/>
    <sheet name="PRICING SCHEDULE A " sheetId="10" r:id="rId2"/>
    <sheet name="PRICING SCHEDULE B" sheetId="9" r:id="rId3"/>
    <sheet name="PRICING SCHEDULE C" sheetId="6" r:id="rId4"/>
  </sheets>
  <definedNames>
    <definedName name="_xlnm.Print_Area" localSheetId="1">'PRICING SCHEDULE A '!$A:$G</definedName>
    <definedName name="_xlnm.Print_Area" localSheetId="2">'PRICING SCHEDULE B'!$A:$P</definedName>
    <definedName name="_xlnm.Print_Area" localSheetId="3">'PRICING SCHEDULE C'!$A:$P</definedName>
    <definedName name="_xlnm.Print_Area" localSheetId="0">'SUMMARY SHEET'!$A:$F</definedName>
    <definedName name="_xlnm.Print_Titles" localSheetId="1">'PRICING SCHEDULE A '!$1:$7</definedName>
    <definedName name="_xlnm.Print_Titles" localSheetId="2">'PRICING SCHEDULE B'!$1:$7</definedName>
    <definedName name="_xlnm.Print_Titles" localSheetId="3">'PRICING SCHEDULE C'!$1:$7</definedName>
    <definedName name="_xlnm.Print_Titles" localSheetId="0">'SUMMARY SHEET'!$1:$7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0" l="1"/>
  <c r="F48" i="10"/>
  <c r="F49" i="10"/>
  <c r="F50" i="10"/>
  <c r="F51" i="10"/>
  <c r="F52" i="10"/>
  <c r="F53" i="10"/>
  <c r="F54" i="10"/>
  <c r="F55" i="10"/>
  <c r="F56" i="10"/>
  <c r="F57" i="10"/>
  <c r="F46" i="10"/>
  <c r="F34" i="10"/>
  <c r="F35" i="10"/>
  <c r="F36" i="10"/>
  <c r="F37" i="10"/>
  <c r="F38" i="10"/>
  <c r="F39" i="10"/>
  <c r="F40" i="10"/>
  <c r="F41" i="10"/>
  <c r="F42" i="10"/>
  <c r="F43" i="10"/>
  <c r="F44" i="10"/>
  <c r="F33" i="10"/>
  <c r="F21" i="10"/>
  <c r="F22" i="10"/>
  <c r="F23" i="10"/>
  <c r="F24" i="10"/>
  <c r="F25" i="10"/>
  <c r="F26" i="10"/>
  <c r="F27" i="10"/>
  <c r="F28" i="10"/>
  <c r="F29" i="10"/>
  <c r="F30" i="10"/>
  <c r="F31" i="10"/>
  <c r="F20" i="10"/>
  <c r="F45" i="10" l="1"/>
  <c r="F32" i="10"/>
  <c r="F19" i="10"/>
  <c r="F18" i="10" l="1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F26" i="9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39" i="9"/>
  <c r="N38" i="9"/>
  <c r="N37" i="9"/>
  <c r="N36" i="9"/>
  <c r="N35" i="9"/>
  <c r="N34" i="9"/>
  <c r="J39" i="9"/>
  <c r="J38" i="9"/>
  <c r="J37" i="9"/>
  <c r="J36" i="9"/>
  <c r="J35" i="9"/>
  <c r="J34" i="9"/>
  <c r="N28" i="9"/>
  <c r="N27" i="9"/>
  <c r="N26" i="9"/>
  <c r="J28" i="9"/>
  <c r="J27" i="9"/>
  <c r="J26" i="9"/>
  <c r="F44" i="6"/>
  <c r="F43" i="6"/>
  <c r="F42" i="6"/>
  <c r="F41" i="6"/>
  <c r="F40" i="6"/>
  <c r="F39" i="6"/>
  <c r="F38" i="6"/>
  <c r="J25" i="9" l="1"/>
  <c r="N25" i="9"/>
  <c r="J22" i="6"/>
  <c r="N22" i="6"/>
  <c r="N33" i="9"/>
  <c r="J33" i="9"/>
  <c r="F60" i="10"/>
  <c r="F61" i="10"/>
  <c r="F62" i="10"/>
  <c r="F63" i="10"/>
  <c r="F64" i="10"/>
  <c r="F65" i="10"/>
  <c r="F17" i="10"/>
  <c r="F45" i="6" l="1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8" i="9"/>
  <c r="F27" i="9"/>
  <c r="F59" i="10"/>
  <c r="F39" i="9"/>
  <c r="F38" i="9"/>
  <c r="F37" i="9"/>
  <c r="F36" i="9"/>
  <c r="F35" i="9"/>
  <c r="F34" i="9"/>
  <c r="F25" i="9" l="1"/>
  <c r="O25" i="9" s="1"/>
  <c r="F16" i="10"/>
  <c r="F58" i="10"/>
  <c r="F22" i="6"/>
  <c r="O22" i="6" s="1"/>
  <c r="F33" i="9"/>
  <c r="O33" i="9" s="1"/>
  <c r="F66" i="10" l="1"/>
  <c r="O46" i="6"/>
  <c r="O40" i="9"/>
  <c r="O41" i="9" s="1"/>
  <c r="O42" i="9" s="1"/>
  <c r="C24" i="12" s="1"/>
  <c r="O47" i="6" l="1"/>
  <c r="O48" i="6" s="1"/>
  <c r="C25" i="12" s="1"/>
  <c r="F67" i="10"/>
  <c r="F68" i="10" s="1"/>
  <c r="C23" i="12" s="1"/>
  <c r="C26" i="12" l="1"/>
</calcChain>
</file>

<file path=xl/sharedStrings.xml><?xml version="1.0" encoding="utf-8"?>
<sst xmlns="http://schemas.openxmlformats.org/spreadsheetml/2006/main" count="480" uniqueCount="220">
  <si>
    <t>Item No</t>
  </si>
  <si>
    <t>Unit of measure</t>
  </si>
  <si>
    <t>VAT (@15%)</t>
  </si>
  <si>
    <t>1. INSTRUCTION FOR COMPLETING THE PRICING SCHEDULE</t>
  </si>
  <si>
    <t xml:space="preserve">Qty </t>
  </si>
  <si>
    <t>Unit Price 
(Excl VAT)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</si>
  <si>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</si>
  <si>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</si>
  <si>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</si>
  <si>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</si>
  <si>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</si>
  <si>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</si>
  <si>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</si>
  <si>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</si>
  <si>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</si>
  <si>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</si>
  <si>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Each</t>
  </si>
  <si>
    <t xml:space="preserve">Line Price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</si>
  <si>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</si>
  <si>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</si>
  <si>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RFB No</t>
  </si>
  <si>
    <t>RFB Title</t>
  </si>
  <si>
    <t>YEAR 1</t>
  </si>
  <si>
    <t>YEAR 2</t>
  </si>
  <si>
    <t>Quarterly</t>
  </si>
  <si>
    <t>TOTAL  BID PRICE (EXCL VAT)</t>
  </si>
  <si>
    <t xml:space="preserve">Line Price-TOTAL </t>
  </si>
  <si>
    <t>All Years</t>
  </si>
  <si>
    <t>Document name:</t>
  </si>
  <si>
    <t>Certified formal training for operators</t>
  </si>
  <si>
    <t>Per person</t>
  </si>
  <si>
    <t>Estimated Quantity in Hours</t>
  </si>
  <si>
    <t>YEAR 3</t>
  </si>
  <si>
    <t xml:space="preserve">Annual Escalation </t>
  </si>
  <si>
    <t>Service Package</t>
  </si>
  <si>
    <t>Total Year 1</t>
  </si>
  <si>
    <t>Closed Out Report (Handover) &amp; Manuals &amp; Keys - per site</t>
  </si>
  <si>
    <t>Project Manager for once off installation</t>
  </si>
  <si>
    <t xml:space="preserve"> Quantity </t>
  </si>
  <si>
    <t xml:space="preserve"> Quantity</t>
  </si>
  <si>
    <t>Total</t>
  </si>
  <si>
    <t>Total BID Price including VAT</t>
  </si>
  <si>
    <t>SUMMARY TOTAL PRICE</t>
  </si>
  <si>
    <t>SCHEDULE A</t>
  </si>
  <si>
    <t>SCHEDULE B</t>
  </si>
  <si>
    <t>SCHEDULE C</t>
  </si>
  <si>
    <t xml:space="preserve">SUMMARY </t>
  </si>
  <si>
    <t>Document Name:</t>
  </si>
  <si>
    <t xml:space="preserve">Bidder Name: </t>
  </si>
  <si>
    <t>Removal of Old System and Installation of new system - Once off project</t>
  </si>
  <si>
    <t>Pricing schedule A</t>
  </si>
  <si>
    <t>NB: BIDDER MUST COMPLETE SCHEDULE A, B AND C AND SUBMIT THE SUMMARY SHEET PLUS ALL THE PRICING SCHEDULES</t>
  </si>
  <si>
    <t>Pricing schedule B</t>
  </si>
  <si>
    <t>Pricing schedule C</t>
  </si>
  <si>
    <t xml:space="preserve">Price Clarification Comments </t>
  </si>
  <si>
    <t xml:space="preserve">Pricing schedule - Summary Sheet </t>
  </si>
  <si>
    <t xml:space="preserve">Pricing Schedule A - Removal of Old System and New Installation  - Once off Project </t>
  </si>
  <si>
    <t>Foreign currency</t>
  </si>
  <si>
    <t xml:space="preserve">South African Rand (ZAR) exchange rate </t>
  </si>
  <si>
    <t>1 US Dollar</t>
  </si>
  <si>
    <t>Mark with an X, which ROE is applicable</t>
  </si>
  <si>
    <t>1 Euro</t>
  </si>
  <si>
    <t>1 Pound (UK)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</si>
  <si>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</si>
  <si>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</si>
  <si>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(e) Bidders must complete and submit bid pricing in the provided Excel spreadsheet format, and any pricing schedule submitted in a different format will not be considered.</t>
  </si>
  <si>
    <t>5.1</t>
  </si>
  <si>
    <t>5.2</t>
  </si>
  <si>
    <t>5.3</t>
  </si>
  <si>
    <t>5.4</t>
  </si>
  <si>
    <t>5.5</t>
  </si>
  <si>
    <t>5.6</t>
  </si>
  <si>
    <t>1.1</t>
  </si>
  <si>
    <t>2.1</t>
  </si>
  <si>
    <t>2.2</t>
  </si>
  <si>
    <t>2.3</t>
  </si>
  <si>
    <t>3.1</t>
  </si>
  <si>
    <t>3.2</t>
  </si>
  <si>
    <t>3.3</t>
  </si>
  <si>
    <t>3.4</t>
  </si>
  <si>
    <t>4.1</t>
  </si>
  <si>
    <t>4.2</t>
  </si>
  <si>
    <t>4.3</t>
  </si>
  <si>
    <t>REMOVAL, UN-INSTALL, DECOMMISSION</t>
  </si>
  <si>
    <t>per building</t>
  </si>
  <si>
    <t>INSTALL, TEST, COMMISSION, INTEGRATION, TRAINING, COC, PROJECT MANAGER AND CLOSE OUT REPORTS</t>
  </si>
  <si>
    <t>Design</t>
  </si>
  <si>
    <t>Installation (Labour)</t>
  </si>
  <si>
    <t>Civil works</t>
  </si>
  <si>
    <t>Licenses &amp; Software</t>
  </si>
  <si>
    <t>3.5</t>
  </si>
  <si>
    <t>3.6</t>
  </si>
  <si>
    <t>3.7</t>
  </si>
  <si>
    <t>ONCE OF INSTALLATION PROJECT</t>
  </si>
  <si>
    <t>Planned Preventive Maintenance and Corrective Maintnenace for three ( 3) years</t>
  </si>
  <si>
    <t>YEAR 1 - TO COMMENCE AFTER INSTALLATION</t>
  </si>
  <si>
    <t xml:space="preserve"> PLANNED PREVENTATIVE MAINTENANCE  - TO COMMENCE AFTER INSTALLATION</t>
  </si>
  <si>
    <t xml:space="preserve">CORRECTIVE MAINTENANCE PACKAGE  - WILL BE APPLICABLE AS AND WHEN REQUIRED </t>
  </si>
  <si>
    <t xml:space="preserve">TOTAL ESTIMATED CORRECTIVE MAINTENANCE LABOUR FEE (OVER CONTRACT LIFESPAN -3 YEARS) - Please note that the call out fee and transport fee must be included in this rate please. Will not be accepted separately </t>
  </si>
  <si>
    <t>Critical Spares available for three (3) years</t>
  </si>
  <si>
    <t>Keyswitch</t>
  </si>
  <si>
    <t>16ch NVR</t>
  </si>
  <si>
    <t>9U Cabinet</t>
  </si>
  <si>
    <t xml:space="preserve">3KVA Online UPS </t>
  </si>
  <si>
    <t>Total Year 2 Escalation Price</t>
  </si>
  <si>
    <t>Total Year 3 Escalation Price</t>
  </si>
  <si>
    <r>
      <t xml:space="preserve">Labour – technical team </t>
    </r>
    <r>
      <rPr>
        <b/>
        <sz val="12"/>
        <color theme="1"/>
        <rFont val="Calibri"/>
        <family val="2"/>
        <scheme val="minor"/>
      </rPr>
      <t>(technician)</t>
    </r>
    <r>
      <rPr>
        <sz val="12"/>
        <color theme="1"/>
        <rFont val="Calibri"/>
        <family val="2"/>
        <scheme val="minor"/>
      </rPr>
      <t xml:space="preserve"> during afterhours </t>
    </r>
    <r>
      <rPr>
        <b/>
        <sz val="12"/>
        <color theme="1"/>
        <rFont val="Calibri"/>
        <family val="2"/>
        <scheme val="minor"/>
      </rPr>
      <t>(Sundays &amp; public holidays 00:00 to 23:59).</t>
    </r>
    <r>
      <rPr>
        <sz val="12"/>
        <color theme="1"/>
        <rFont val="Calibri"/>
        <family val="2"/>
        <scheme val="minor"/>
      </rPr>
      <t xml:space="preserve"> 
This rate will be applicable from time of arrival to site, up to time of leaving the site</t>
    </r>
  </si>
  <si>
    <r>
      <t>Labour – technical team</t>
    </r>
    <r>
      <rPr>
        <b/>
        <sz val="12"/>
        <color theme="1"/>
        <rFont val="Calibri"/>
        <family val="2"/>
        <scheme val="minor"/>
      </rPr>
      <t xml:space="preserve"> (assistant)</t>
    </r>
    <r>
      <rPr>
        <sz val="12"/>
        <color theme="1"/>
        <rFont val="Calibri"/>
        <family val="2"/>
        <scheme val="minor"/>
      </rPr>
      <t xml:space="preserve"> during </t>
    </r>
    <r>
      <rPr>
        <b/>
        <sz val="12"/>
        <color theme="1"/>
        <rFont val="Calibri"/>
        <family val="2"/>
        <scheme val="minor"/>
      </rPr>
      <t xml:space="preserve">afterhours (Sundays &amp; public holidays 00:00 to 23:59). </t>
    </r>
    <r>
      <rPr>
        <sz val="12"/>
        <color theme="1"/>
        <rFont val="Calibri"/>
        <family val="2"/>
        <scheme val="minor"/>
      </rPr>
      <t xml:space="preserve">
This rate will be applicable from time of arrival to site, up to time of leaving the site</t>
    </r>
  </si>
  <si>
    <t>30m IR Dome Camera</t>
  </si>
  <si>
    <t>30m IR Dome Camera anti-vandal</t>
  </si>
  <si>
    <t>50m IR Dome Camera anti-vandal</t>
  </si>
  <si>
    <t>180° 30m IR Bullet Camera</t>
  </si>
  <si>
    <t>250m IR PTZ</t>
  </si>
  <si>
    <t>Monitor Screen 45'</t>
  </si>
  <si>
    <t>32 ch NVR</t>
  </si>
  <si>
    <t>Client Desktop</t>
  </si>
  <si>
    <t>24 port Network Switch</t>
  </si>
  <si>
    <t>8 port Network Switch</t>
  </si>
  <si>
    <t>m</t>
  </si>
  <si>
    <t>Orange Cat 6 (per meter)</t>
  </si>
  <si>
    <t>Fibre cable (per meter)</t>
  </si>
  <si>
    <t>Security pole</t>
  </si>
  <si>
    <t>each</t>
  </si>
  <si>
    <t>Industrial push button</t>
  </si>
  <si>
    <t>3m boom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</si>
  <si>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</si>
  <si>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</si>
  <si>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</si>
  <si>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</si>
  <si>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</si>
  <si>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</si>
  <si>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</si>
  <si>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</si>
  <si>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</si>
  <si>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</si>
  <si>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</si>
  <si>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</si>
  <si>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</si>
  <si>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</si>
  <si>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</si>
  <si>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</si>
  <si>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</si>
  <si>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</si>
  <si>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</si>
  <si>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</si>
  <si>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</si>
  <si>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</si>
  <si>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</si>
  <si>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4TB Harddrive</t>
  </si>
  <si>
    <t>360° Fisheye Camera</t>
  </si>
  <si>
    <t>VMS</t>
  </si>
  <si>
    <t>Monitor Screen 32"</t>
  </si>
  <si>
    <t>East London</t>
  </si>
  <si>
    <t>Mthatha</t>
  </si>
  <si>
    <t>Gqeberha</t>
  </si>
  <si>
    <t>Goods/Service description - Critical spares will be purchased in year 1 and from year 2 to 3 -only as and when required</t>
  </si>
  <si>
    <t xml:space="preserve">East London CCTV &amp; Access Control </t>
  </si>
  <si>
    <t xml:space="preserve">East London </t>
  </si>
  <si>
    <t>Qgeberha</t>
  </si>
  <si>
    <r>
      <t>Labour – technical team (</t>
    </r>
    <r>
      <rPr>
        <b/>
        <sz val="12"/>
        <color theme="1"/>
        <rFont val="Calibri"/>
        <family val="2"/>
        <scheme val="minor"/>
      </rPr>
      <t>technician</t>
    </r>
    <r>
      <rPr>
        <sz val="12"/>
        <color theme="1"/>
        <rFont val="Calibri"/>
        <family val="2"/>
        <scheme val="minor"/>
      </rPr>
      <t xml:space="preserve">) during </t>
    </r>
    <r>
      <rPr>
        <b/>
        <sz val="12"/>
        <color theme="1"/>
        <rFont val="Calibri"/>
        <family val="2"/>
        <scheme val="minor"/>
      </rPr>
      <t>normal hours</t>
    </r>
    <r>
      <rPr>
        <sz val="12"/>
        <color theme="1"/>
        <rFont val="Calibri"/>
        <family val="2"/>
        <scheme val="minor"/>
      </rPr>
      <t xml:space="preserve"> (</t>
    </r>
    <r>
      <rPr>
        <b/>
        <sz val="12"/>
        <color theme="1"/>
        <rFont val="Calibri"/>
        <family val="2"/>
        <scheme val="minor"/>
      </rPr>
      <t>07:30 to 16:30</t>
    </r>
    <r>
      <rPr>
        <sz val="12"/>
        <color theme="1"/>
        <rFont val="Calibri"/>
        <family val="2"/>
        <scheme val="minor"/>
      </rPr>
      <t>). 
This rate will be applicable from time of arrival to site, up to time of leaving the site</t>
    </r>
  </si>
  <si>
    <r>
      <t>Labour – technical team (</t>
    </r>
    <r>
      <rPr>
        <b/>
        <sz val="12"/>
        <color theme="1"/>
        <rFont val="Calibri"/>
        <family val="2"/>
        <scheme val="minor"/>
      </rPr>
      <t>assistant</t>
    </r>
    <r>
      <rPr>
        <sz val="12"/>
        <color theme="1"/>
        <rFont val="Calibri"/>
        <family val="2"/>
        <scheme val="minor"/>
      </rPr>
      <t xml:space="preserve">) during </t>
    </r>
    <r>
      <rPr>
        <b/>
        <sz val="12"/>
        <color theme="1"/>
        <rFont val="Calibri"/>
        <family val="2"/>
        <scheme val="minor"/>
      </rPr>
      <t>normal hours (07:30 to 16:30</t>
    </r>
    <r>
      <rPr>
        <sz val="12"/>
        <color theme="1"/>
        <rFont val="Calibri"/>
        <family val="2"/>
        <scheme val="minor"/>
      </rPr>
      <t>). 
This rate will be applicable from time of arrival to site, up to time of leaving the site</t>
    </r>
  </si>
  <si>
    <r>
      <t xml:space="preserve">Labour – technical team </t>
    </r>
    <r>
      <rPr>
        <b/>
        <sz val="12"/>
        <color theme="1"/>
        <rFont val="Calibri"/>
        <family val="2"/>
        <scheme val="minor"/>
      </rPr>
      <t>(technician</t>
    </r>
    <r>
      <rPr>
        <sz val="12"/>
        <color theme="1"/>
        <rFont val="Calibri"/>
        <family val="2"/>
        <scheme val="minor"/>
      </rPr>
      <t xml:space="preserve">) during </t>
    </r>
    <r>
      <rPr>
        <b/>
        <sz val="12"/>
        <color theme="1"/>
        <rFont val="Calibri"/>
        <family val="2"/>
        <scheme val="minor"/>
      </rPr>
      <t>afterhours (Weekdays 16:30 to 07:30 on Monday</t>
    </r>
    <r>
      <rPr>
        <sz val="12"/>
        <color theme="1"/>
        <rFont val="Calibri"/>
        <family val="2"/>
        <scheme val="minor"/>
      </rPr>
      <t>). 
This rate will be applicable from time of arrival to site, up to time of leaving the site.</t>
    </r>
  </si>
  <si>
    <r>
      <t xml:space="preserve">Labour – technical team </t>
    </r>
    <r>
      <rPr>
        <b/>
        <sz val="12"/>
        <color theme="1"/>
        <rFont val="Calibri"/>
        <family val="2"/>
        <scheme val="minor"/>
      </rPr>
      <t>(assistant)</t>
    </r>
    <r>
      <rPr>
        <sz val="12"/>
        <color theme="1"/>
        <rFont val="Calibri"/>
        <family val="2"/>
        <scheme val="minor"/>
      </rPr>
      <t xml:space="preserve"> during </t>
    </r>
    <r>
      <rPr>
        <b/>
        <sz val="12"/>
        <color theme="1"/>
        <rFont val="Calibri"/>
        <family val="2"/>
        <scheme val="minor"/>
      </rPr>
      <t>afterhours (Weekdays 16:30 to 07:30 on Monday).</t>
    </r>
    <r>
      <rPr>
        <sz val="12"/>
        <color theme="1"/>
        <rFont val="Calibri"/>
        <family val="2"/>
        <scheme val="minor"/>
      </rPr>
      <t xml:space="preserve">
This rate will be applicable from time of arrival to site, up to time of leaving the site. </t>
    </r>
  </si>
  <si>
    <t>New Equipment Installation as per section 3.3.1 BOQ</t>
  </si>
  <si>
    <t>2.3.1</t>
  </si>
  <si>
    <t>2.3.2</t>
  </si>
  <si>
    <t>2.3.3</t>
  </si>
  <si>
    <t>2.3.5</t>
  </si>
  <si>
    <t>2.3.6</t>
  </si>
  <si>
    <t>2.3.8</t>
  </si>
  <si>
    <t>2.3.9</t>
  </si>
  <si>
    <t>2.3.10</t>
  </si>
  <si>
    <t>2.3.11</t>
  </si>
  <si>
    <t>2.3.12</t>
  </si>
  <si>
    <t>2.3.13</t>
  </si>
  <si>
    <t>2.3.14</t>
  </si>
  <si>
    <t>2.2.1</t>
  </si>
  <si>
    <t>2.2.2</t>
  </si>
  <si>
    <t>2.2.3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</si>
  <si>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</si>
  <si>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</si>
  <si>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</si>
  <si>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</si>
  <si>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</si>
  <si>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</si>
  <si>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</si>
  <si>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</si>
  <si>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</si>
  <si>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</si>
  <si>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</si>
  <si>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</si>
  <si>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</si>
  <si>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</si>
  <si>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</si>
  <si>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</si>
  <si>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</si>
  <si>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</si>
  <si>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</si>
  <si>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</si>
  <si>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</si>
  <si>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30m IR Dome camera</t>
  </si>
  <si>
    <t>30m IR Bullet cameras anti-vandal</t>
  </si>
  <si>
    <t>50m IR Bullet cameras anti-vandal</t>
  </si>
  <si>
    <t>180° 30m IR Bullet</t>
  </si>
  <si>
    <t>Monitor Screens 45"</t>
  </si>
  <si>
    <t>32ch NVR</t>
  </si>
  <si>
    <t>24 port Network switch</t>
  </si>
  <si>
    <t>8 port Network switch</t>
  </si>
  <si>
    <t>Cat 6 (meters)</t>
  </si>
  <si>
    <t>Fibre Cable</t>
  </si>
  <si>
    <t>Security Poles</t>
  </si>
  <si>
    <t>Industrial push buttons</t>
  </si>
  <si>
    <t>3m Booms</t>
  </si>
  <si>
    <t>Per Meter</t>
  </si>
  <si>
    <t>Pricing Schedule C - Critical Spares available for Three (3) years</t>
  </si>
  <si>
    <t>Per Hour</t>
  </si>
  <si>
    <t>Pricing Schedule B - Planned Preventative Maintenance and Corrective Maintenance for Three (3) years</t>
  </si>
  <si>
    <t xml:space="preserve">REQUEST FOR BID FOR THE DECOMMISSIONING OF OLD CCTV INFRASTRUCTURE AND BOOM GATE AT THE EAST LONDON GOVERNMENT GARAGE AND SUPPLY, INSTALLATION, CONFIGURATION, SUPPORT AND MAINTENANCE OF CLOSED-CIRCUIT TELEVISION AT THREE GOVERNMENT GARAGES FOR THE GOVERNMENT FLEET MANAGEMENT SERVICES (GFMS) </t>
  </si>
  <si>
    <t xml:space="preserve"> RFB 3291-2026: (ERP504019)</t>
  </si>
  <si>
    <t>RFB 3291-2026: (ERP504019)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</si>
</sst>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_-[$R-436]* #,##0.00_-;\-[$R-436]* #,##0.00_-;_-[$R-436]* &quot;-&quot;??_-;_-@_-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6"/>
      <color rgb="FFFF0000"/>
      <name val="Calibri Light"/>
      <family val="2"/>
    </font>
    <font>
      <b/>
      <sz val="14"/>
      <color rgb="FFFF0000"/>
      <name val="Calibri Light"/>
      <family val="2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9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thin">
        <color theme="8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thin">
        <color theme="4"/>
      </bottom>
      <diagonal/>
    </border>
    <border>
      <left/>
      <right/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/>
      <diagonal/>
    </border>
    <border>
      <left style="medium">
        <color indexed="6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 style="medium">
        <color indexed="64"/>
      </bottom>
      <diagonal/>
    </border>
    <border>
      <left/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indexed="64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8"/>
      </top>
      <bottom style="thin">
        <color theme="8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/>
      <diagonal/>
    </border>
    <border>
      <left style="medium">
        <color indexed="64"/>
      </left>
      <right style="thin">
        <color theme="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/>
      <diagonal/>
    </border>
    <border>
      <left style="thin">
        <color theme="4"/>
      </left>
      <right style="thin">
        <color theme="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medium">
        <color indexed="64"/>
      </bottom>
      <diagonal/>
    </border>
    <border>
      <left style="thin">
        <color theme="8"/>
      </left>
      <right/>
      <top/>
      <bottom/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medium">
        <color indexed="6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indexed="64"/>
      </top>
      <bottom/>
      <diagonal/>
    </border>
    <border>
      <left/>
      <right style="thin">
        <color theme="4"/>
      </right>
      <top style="medium">
        <color indexed="64"/>
      </top>
      <bottom/>
      <diagonal/>
    </border>
    <border>
      <left style="thin">
        <color theme="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/>
      <bottom style="medium">
        <color indexed="64"/>
      </bottom>
      <diagonal/>
    </border>
    <border>
      <left style="thin">
        <color theme="4"/>
      </left>
      <right style="medium">
        <color indexed="64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22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164" fontId="6" fillId="2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0" fontId="7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8" fillId="0" borderId="0" xfId="0" applyFont="1"/>
    <xf numFmtId="164" fontId="6" fillId="2" borderId="3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164" fontId="4" fillId="6" borderId="1" xfId="0" applyNumberFormat="1" applyFont="1" applyFill="1" applyBorder="1" applyAlignment="1">
      <alignment vertical="top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3" xfId="0" applyFont="1" applyFill="1" applyBorder="1" applyAlignment="1">
      <alignment horizontal="right" vertical="top" wrapText="1"/>
    </xf>
    <xf numFmtId="0" fontId="3" fillId="6" borderId="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top"/>
    </xf>
    <xf numFmtId="0" fontId="2" fillId="0" borderId="1" xfId="0" quotePrefix="1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center"/>
    </xf>
    <xf numFmtId="0" fontId="4" fillId="0" borderId="14" xfId="1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7" fillId="5" borderId="3" xfId="0" applyFont="1" applyFill="1" applyBorder="1" applyAlignment="1">
      <alignment horizontal="right" vertical="top"/>
    </xf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4" fillId="6" borderId="14" xfId="0" applyNumberFormat="1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1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top" wrapText="1"/>
    </xf>
    <xf numFmtId="164" fontId="6" fillId="4" borderId="21" xfId="0" applyNumberFormat="1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left" vertical="center"/>
    </xf>
    <xf numFmtId="0" fontId="1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1" fillId="0" borderId="14" xfId="0" applyFont="1" applyBorder="1" applyAlignment="1">
      <alignment vertical="top" wrapText="1"/>
    </xf>
    <xf numFmtId="0" fontId="6" fillId="2" borderId="21" xfId="0" applyFont="1" applyFill="1" applyBorder="1" applyAlignment="1">
      <alignment horizontal="center" vertical="top" wrapText="1"/>
    </xf>
    <xf numFmtId="164" fontId="6" fillId="2" borderId="21" xfId="0" applyNumberFormat="1" applyFont="1" applyFill="1" applyBorder="1" applyAlignment="1">
      <alignment horizontal="center" vertical="top" wrapText="1"/>
    </xf>
    <xf numFmtId="164" fontId="6" fillId="4" borderId="2" xfId="0" applyNumberFormat="1" applyFont="1" applyFill="1" applyBorder="1" applyAlignment="1">
      <alignment horizontal="center" vertical="top"/>
    </xf>
    <xf numFmtId="0" fontId="14" fillId="6" borderId="18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/>
    </xf>
    <xf numFmtId="164" fontId="7" fillId="5" borderId="1" xfId="0" applyNumberFormat="1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vertical="top" wrapText="1"/>
    </xf>
    <xf numFmtId="164" fontId="6" fillId="4" borderId="26" xfId="0" applyNumberFormat="1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vertical="top"/>
    </xf>
    <xf numFmtId="0" fontId="5" fillId="4" borderId="2" xfId="0" quotePrefix="1" applyFont="1" applyFill="1" applyBorder="1" applyAlignment="1">
      <alignment horizontal="left" vertical="top" wrapText="1"/>
    </xf>
    <xf numFmtId="44" fontId="5" fillId="4" borderId="2" xfId="0" applyNumberFormat="1" applyFont="1" applyFill="1" applyBorder="1" applyAlignment="1">
      <alignment vertical="top" wrapText="1"/>
    </xf>
    <xf numFmtId="164" fontId="6" fillId="4" borderId="2" xfId="0" applyNumberFormat="1" applyFont="1" applyFill="1" applyBorder="1" applyAlignment="1">
      <alignment horizontal="left" vertical="top" wrapText="1"/>
    </xf>
    <xf numFmtId="0" fontId="0" fillId="6" borderId="1" xfId="0" applyFill="1" applyBorder="1" applyAlignment="1">
      <alignment vertical="top"/>
    </xf>
    <xf numFmtId="0" fontId="1" fillId="0" borderId="22" xfId="0" applyFont="1" applyBorder="1" applyAlignment="1">
      <alignment vertical="top" wrapText="1"/>
    </xf>
    <xf numFmtId="164" fontId="2" fillId="6" borderId="18" xfId="0" applyNumberFormat="1" applyFont="1" applyFill="1" applyBorder="1" applyAlignment="1">
      <alignment vertical="top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5" fillId="7" borderId="2" xfId="0" quotePrefix="1" applyFont="1" applyFill="1" applyBorder="1" applyAlignment="1">
      <alignment horizontal="left" vertical="top" wrapText="1"/>
    </xf>
    <xf numFmtId="0" fontId="5" fillId="7" borderId="29" xfId="0" quotePrefix="1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 wrapText="1"/>
    </xf>
    <xf numFmtId="164" fontId="6" fillId="4" borderId="28" xfId="0" applyNumberFormat="1" applyFont="1" applyFill="1" applyBorder="1" applyAlignment="1">
      <alignment horizontal="left" vertical="top" wrapText="1"/>
    </xf>
    <xf numFmtId="164" fontId="6" fillId="7" borderId="28" xfId="0" applyNumberFormat="1" applyFont="1" applyFill="1" applyBorder="1" applyAlignment="1">
      <alignment horizontal="center" vertical="top" wrapText="1"/>
    </xf>
    <xf numFmtId="164" fontId="6" fillId="2" borderId="35" xfId="0" applyNumberFormat="1" applyFont="1" applyFill="1" applyBorder="1" applyAlignment="1">
      <alignment horizontal="center" vertical="top" wrapText="1"/>
    </xf>
    <xf numFmtId="164" fontId="7" fillId="5" borderId="37" xfId="0" applyNumberFormat="1" applyFont="1" applyFill="1" applyBorder="1" applyAlignment="1">
      <alignment horizontal="left" vertical="top" wrapText="1"/>
    </xf>
    <xf numFmtId="0" fontId="1" fillId="0" borderId="38" xfId="0" quotePrefix="1" applyFont="1" applyBorder="1" applyAlignment="1">
      <alignment horizontal="left" vertical="top" wrapText="1"/>
    </xf>
    <xf numFmtId="0" fontId="0" fillId="0" borderId="40" xfId="0" applyBorder="1" applyAlignment="1">
      <alignment horizontal="left" vertical="top"/>
    </xf>
    <xf numFmtId="44" fontId="5" fillId="4" borderId="39" xfId="0" applyNumberFormat="1" applyFont="1" applyFill="1" applyBorder="1" applyAlignment="1">
      <alignment vertical="top" wrapText="1"/>
    </xf>
    <xf numFmtId="164" fontId="6" fillId="4" borderId="39" xfId="0" applyNumberFormat="1" applyFont="1" applyFill="1" applyBorder="1" applyAlignment="1">
      <alignment horizontal="left" vertical="top" wrapText="1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vertical="top"/>
    </xf>
    <xf numFmtId="164" fontId="6" fillId="4" borderId="45" xfId="0" applyNumberFormat="1" applyFont="1" applyFill="1" applyBorder="1" applyAlignment="1">
      <alignment horizontal="left" vertical="top" wrapText="1"/>
    </xf>
    <xf numFmtId="164" fontId="2" fillId="6" borderId="14" xfId="0" applyNumberFormat="1" applyFont="1" applyFill="1" applyBorder="1" applyAlignment="1">
      <alignment vertical="top" wrapText="1"/>
    </xf>
    <xf numFmtId="164" fontId="7" fillId="5" borderId="14" xfId="0" applyNumberFormat="1" applyFont="1" applyFill="1" applyBorder="1" applyAlignment="1">
      <alignment horizontal="left" vertical="top" wrapText="1"/>
    </xf>
    <xf numFmtId="164" fontId="7" fillId="5" borderId="0" xfId="0" applyNumberFormat="1" applyFont="1" applyFill="1" applyAlignment="1">
      <alignment horizontal="left" vertical="top" wrapText="1"/>
    </xf>
    <xf numFmtId="164" fontId="5" fillId="7" borderId="46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46" xfId="0" applyFont="1" applyFill="1" applyBorder="1" applyAlignment="1">
      <alignment horizontal="center" vertical="top" wrapText="1"/>
    </xf>
    <xf numFmtId="0" fontId="1" fillId="5" borderId="2" xfId="0" quotePrefix="1" applyFont="1" applyFill="1" applyBorder="1" applyAlignment="1">
      <alignment horizontal="left" vertical="top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center" vertical="top" wrapText="1"/>
    </xf>
    <xf numFmtId="0" fontId="2" fillId="5" borderId="0" xfId="1" applyNumberFormat="1" applyFont="1" applyFill="1" applyBorder="1" applyAlignment="1">
      <alignment horizontal="center" vertical="top" wrapText="1"/>
    </xf>
    <xf numFmtId="164" fontId="2" fillId="5" borderId="0" xfId="0" applyNumberFormat="1" applyFont="1" applyFill="1" applyAlignment="1">
      <alignment vertical="top" wrapText="1"/>
    </xf>
    <xf numFmtId="164" fontId="7" fillId="5" borderId="0" xfId="0" applyNumberFormat="1" applyFont="1" applyFill="1" applyAlignment="1">
      <alignment horizontal="center" vertical="top" wrapText="1"/>
    </xf>
    <xf numFmtId="0" fontId="14" fillId="5" borderId="1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3" fillId="4" borderId="46" xfId="0" applyFont="1" applyFill="1" applyBorder="1"/>
    <xf numFmtId="0" fontId="22" fillId="2" borderId="46" xfId="0" applyFont="1" applyFill="1" applyBorder="1"/>
    <xf numFmtId="0" fontId="23" fillId="8" borderId="46" xfId="0" applyFont="1" applyFill="1" applyBorder="1"/>
    <xf numFmtId="165" fontId="22" fillId="2" borderId="46" xfId="0" applyNumberFormat="1" applyFont="1" applyFill="1" applyBorder="1"/>
    <xf numFmtId="165" fontId="23" fillId="8" borderId="46" xfId="0" applyNumberFormat="1" applyFont="1" applyFill="1" applyBorder="1"/>
    <xf numFmtId="0" fontId="24" fillId="2" borderId="0" xfId="0" applyFont="1" applyFill="1" applyAlignment="1">
      <alignment horizontal="left" vertical="top" wrapText="1"/>
    </xf>
    <xf numFmtId="0" fontId="8" fillId="2" borderId="47" xfId="0" applyFont="1" applyFill="1" applyBorder="1" applyAlignment="1">
      <alignment horizontal="left" vertical="top"/>
    </xf>
    <xf numFmtId="0" fontId="9" fillId="2" borderId="48" xfId="0" applyFont="1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18" fillId="0" borderId="50" xfId="0" applyFont="1" applyBorder="1"/>
    <xf numFmtId="0" fontId="17" fillId="0" borderId="50" xfId="0" applyFont="1" applyBorder="1"/>
    <xf numFmtId="0" fontId="7" fillId="5" borderId="51" xfId="0" applyFont="1" applyFill="1" applyBorder="1" applyAlignment="1">
      <alignment horizontal="right" vertical="top"/>
    </xf>
    <xf numFmtId="0" fontId="15" fillId="0" borderId="50" xfId="0" applyFont="1" applyBorder="1" applyAlignment="1">
      <alignment horizontal="justify" vertical="center"/>
    </xf>
    <xf numFmtId="0" fontId="5" fillId="0" borderId="50" xfId="0" applyFont="1" applyBorder="1" applyAlignment="1">
      <alignment wrapText="1"/>
    </xf>
    <xf numFmtId="0" fontId="7" fillId="5" borderId="51" xfId="0" applyFont="1" applyFill="1" applyBorder="1" applyAlignment="1">
      <alignment horizontal="right" vertical="top" wrapText="1"/>
    </xf>
    <xf numFmtId="0" fontId="0" fillId="0" borderId="50" xfId="0" applyBorder="1" applyAlignment="1">
      <alignment vertical="top"/>
    </xf>
    <xf numFmtId="0" fontId="0" fillId="8" borderId="53" xfId="0" applyFill="1" applyBorder="1" applyAlignment="1">
      <alignment horizontal="left" vertical="top"/>
    </xf>
    <xf numFmtId="0" fontId="0" fillId="2" borderId="53" xfId="0" applyFill="1" applyBorder="1" applyAlignment="1">
      <alignment horizontal="left" vertical="top"/>
    </xf>
    <xf numFmtId="0" fontId="3" fillId="8" borderId="53" xfId="0" applyFont="1" applyFill="1" applyBorder="1" applyAlignment="1">
      <alignment horizontal="left" vertical="top"/>
    </xf>
    <xf numFmtId="0" fontId="0" fillId="0" borderId="54" xfId="0" applyBorder="1" applyAlignment="1">
      <alignment vertical="top"/>
    </xf>
    <xf numFmtId="0" fontId="10" fillId="3" borderId="0" xfId="0" applyFont="1" applyFill="1" applyAlignment="1">
      <alignment horizontal="center" vertical="top"/>
    </xf>
    <xf numFmtId="164" fontId="6" fillId="2" borderId="55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64" fontId="6" fillId="7" borderId="1" xfId="0" applyNumberFormat="1" applyFont="1" applyFill="1" applyBorder="1" applyAlignment="1">
      <alignment horizontal="left" vertical="top" wrapText="1"/>
    </xf>
    <xf numFmtId="0" fontId="25" fillId="7" borderId="18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44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0" fontId="7" fillId="3" borderId="0" xfId="0" applyFont="1" applyFill="1"/>
    <xf numFmtId="0" fontId="1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/>
    </xf>
    <xf numFmtId="0" fontId="16" fillId="0" borderId="0" xfId="0" applyFont="1"/>
    <xf numFmtId="1" fontId="6" fillId="0" borderId="0" xfId="0" applyNumberFormat="1" applyFont="1" applyAlignment="1">
      <alignment horizontal="center"/>
    </xf>
    <xf numFmtId="1" fontId="6" fillId="6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right" vertical="top"/>
    </xf>
    <xf numFmtId="0" fontId="1" fillId="0" borderId="36" xfId="0" quotePrefix="1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/>
    </xf>
    <xf numFmtId="14" fontId="3" fillId="6" borderId="4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vertical="top"/>
    </xf>
    <xf numFmtId="164" fontId="5" fillId="7" borderId="18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center" wrapText="1"/>
    </xf>
    <xf numFmtId="164" fontId="6" fillId="4" borderId="84" xfId="0" applyNumberFormat="1" applyFont="1" applyFill="1" applyBorder="1" applyAlignment="1">
      <alignment horizontal="left" vertical="top" wrapText="1"/>
    </xf>
    <xf numFmtId="0" fontId="1" fillId="0" borderId="85" xfId="0" quotePrefix="1" applyFont="1" applyBorder="1" applyAlignment="1">
      <alignment horizontal="left" vertical="top" wrapText="1"/>
    </xf>
    <xf numFmtId="0" fontId="1" fillId="0" borderId="86" xfId="0" applyFont="1" applyBorder="1" applyAlignment="1">
      <alignment horizontal="left" vertical="top" wrapText="1"/>
    </xf>
    <xf numFmtId="0" fontId="1" fillId="0" borderId="86" xfId="0" applyFont="1" applyBorder="1" applyAlignment="1">
      <alignment horizontal="center" vertical="top" wrapText="1"/>
    </xf>
    <xf numFmtId="164" fontId="4" fillId="6" borderId="86" xfId="0" applyNumberFormat="1" applyFont="1" applyFill="1" applyBorder="1" applyAlignment="1">
      <alignment vertical="top" wrapText="1"/>
    </xf>
    <xf numFmtId="0" fontId="1" fillId="0" borderId="88" xfId="0" quotePrefix="1" applyFont="1" applyBorder="1" applyAlignment="1">
      <alignment horizontal="left" vertical="top" wrapText="1"/>
    </xf>
    <xf numFmtId="0" fontId="1" fillId="0" borderId="62" xfId="0" applyFont="1" applyBorder="1" applyAlignment="1">
      <alignment horizontal="left" vertical="top" wrapText="1"/>
    </xf>
    <xf numFmtId="0" fontId="1" fillId="0" borderId="62" xfId="0" applyFont="1" applyBorder="1" applyAlignment="1">
      <alignment horizontal="center" vertical="top" wrapText="1"/>
    </xf>
    <xf numFmtId="164" fontId="4" fillId="6" borderId="89" xfId="0" applyNumberFormat="1" applyFont="1" applyFill="1" applyBorder="1" applyAlignment="1">
      <alignment vertical="top" wrapText="1"/>
    </xf>
    <xf numFmtId="164" fontId="7" fillId="4" borderId="87" xfId="0" applyNumberFormat="1" applyFont="1" applyFill="1" applyBorder="1" applyAlignment="1">
      <alignment horizontal="left" vertical="top" wrapText="1"/>
    </xf>
    <xf numFmtId="164" fontId="7" fillId="4" borderId="37" xfId="0" applyNumberFormat="1" applyFont="1" applyFill="1" applyBorder="1" applyAlignment="1">
      <alignment horizontal="left" vertical="top" wrapText="1"/>
    </xf>
    <xf numFmtId="164" fontId="7" fillId="4" borderId="90" xfId="0" applyNumberFormat="1" applyFont="1" applyFill="1" applyBorder="1" applyAlignment="1">
      <alignment horizontal="left" vertical="top" wrapText="1"/>
    </xf>
    <xf numFmtId="164" fontId="6" fillId="4" borderId="91" xfId="0" applyNumberFormat="1" applyFont="1" applyFill="1" applyBorder="1" applyAlignment="1">
      <alignment horizontal="left" vertical="top" wrapText="1"/>
    </xf>
    <xf numFmtId="0" fontId="5" fillId="7" borderId="81" xfId="0" quotePrefix="1" applyFont="1" applyFill="1" applyBorder="1" applyAlignment="1">
      <alignment horizontal="left" vertical="top" wrapText="1"/>
    </xf>
    <xf numFmtId="0" fontId="15" fillId="6" borderId="3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7" fillId="5" borderId="4" xfId="0" applyFont="1" applyFill="1" applyBorder="1" applyAlignment="1">
      <alignment horizontal="right" vertical="top" wrapText="1"/>
    </xf>
    <xf numFmtId="0" fontId="15" fillId="6" borderId="92" xfId="0" applyFont="1" applyFill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26" fillId="2" borderId="46" xfId="0" applyFont="1" applyFill="1" applyBorder="1" applyAlignment="1">
      <alignment wrapText="1"/>
    </xf>
    <xf numFmtId="0" fontId="26" fillId="2" borderId="46" xfId="0" applyFont="1" applyFill="1" applyBorder="1"/>
    <xf numFmtId="0" fontId="6" fillId="0" borderId="92" xfId="0" applyFont="1" applyBorder="1"/>
    <xf numFmtId="0" fontId="0" fillId="0" borderId="4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9" fillId="2" borderId="49" xfId="0" applyFont="1" applyFill="1" applyBorder="1" applyAlignment="1">
      <alignment horizontal="center" vertical="top"/>
    </xf>
    <xf numFmtId="0" fontId="9" fillId="2" borderId="50" xfId="0" applyFont="1" applyFill="1" applyBorder="1" applyAlignment="1">
      <alignment horizontal="center" vertical="top"/>
    </xf>
    <xf numFmtId="0" fontId="9" fillId="2" borderId="48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5" borderId="58" xfId="0" applyFont="1" applyFill="1" applyBorder="1" applyAlignment="1">
      <alignment horizontal="left" vertical="top"/>
    </xf>
    <xf numFmtId="0" fontId="6" fillId="5" borderId="19" xfId="0" applyFont="1" applyFill="1" applyBorder="1" applyAlignment="1">
      <alignment horizontal="left" vertical="top"/>
    </xf>
    <xf numFmtId="0" fontId="0" fillId="0" borderId="58" xfId="0" applyBorder="1" applyAlignment="1">
      <alignment horizontal="center"/>
    </xf>
    <xf numFmtId="0" fontId="0" fillId="0" borderId="19" xfId="0" applyBorder="1" applyAlignment="1">
      <alignment horizontal="center"/>
    </xf>
    <xf numFmtId="0" fontId="15" fillId="6" borderId="4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5" fillId="6" borderId="5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8" fontId="19" fillId="0" borderId="74" xfId="0" applyNumberFormat="1" applyFont="1" applyBorder="1" applyAlignment="1">
      <alignment horizontal="center" vertical="center" wrapText="1"/>
    </xf>
    <xf numFmtId="8" fontId="19" fillId="0" borderId="75" xfId="0" applyNumberFormat="1" applyFont="1" applyBorder="1" applyAlignment="1">
      <alignment horizontal="center" vertical="center" wrapText="1"/>
    </xf>
    <xf numFmtId="8" fontId="19" fillId="0" borderId="1" xfId="0" applyNumberFormat="1" applyFont="1" applyBorder="1" applyAlignment="1">
      <alignment horizontal="center" vertical="center" wrapText="1"/>
    </xf>
    <xf numFmtId="44" fontId="19" fillId="0" borderId="2" xfId="0" applyNumberFormat="1" applyFont="1" applyBorder="1" applyAlignment="1">
      <alignment horizontal="center" vertical="center" wrapText="1"/>
    </xf>
    <xf numFmtId="0" fontId="6" fillId="3" borderId="7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6" fillId="2" borderId="32" xfId="0" applyFont="1" applyFill="1" applyBorder="1" applyAlignment="1">
      <alignment horizontal="center" vertical="top"/>
    </xf>
    <xf numFmtId="0" fontId="6" fillId="2" borderId="33" xfId="0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center" vertical="top"/>
    </xf>
    <xf numFmtId="164" fontId="6" fillId="4" borderId="29" xfId="0" applyNumberFormat="1" applyFont="1" applyFill="1" applyBorder="1" applyAlignment="1">
      <alignment horizontal="left" vertical="top" wrapText="1"/>
    </xf>
    <xf numFmtId="164" fontId="6" fillId="4" borderId="30" xfId="0" applyNumberFormat="1" applyFont="1" applyFill="1" applyBorder="1" applyAlignment="1">
      <alignment horizontal="left" vertical="top" wrapText="1"/>
    </xf>
    <xf numFmtId="164" fontId="6" fillId="4" borderId="31" xfId="0" applyNumberFormat="1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/>
    </xf>
    <xf numFmtId="0" fontId="6" fillId="4" borderId="30" xfId="0" applyFont="1" applyFill="1" applyBorder="1" applyAlignment="1">
      <alignment horizontal="left" vertical="top"/>
    </xf>
    <xf numFmtId="0" fontId="6" fillId="4" borderId="31" xfId="0" applyFont="1" applyFill="1" applyBorder="1" applyAlignment="1">
      <alignment horizontal="left" vertical="top"/>
    </xf>
    <xf numFmtId="0" fontId="6" fillId="2" borderId="56" xfId="0" applyFont="1" applyFill="1" applyBorder="1" applyAlignment="1">
      <alignment horizontal="center" vertical="top"/>
    </xf>
    <xf numFmtId="0" fontId="6" fillId="2" borderId="57" xfId="0" applyFont="1" applyFill="1" applyBorder="1" applyAlignment="1">
      <alignment horizontal="center" vertical="top"/>
    </xf>
    <xf numFmtId="0" fontId="5" fillId="7" borderId="43" xfId="0" applyFont="1" applyFill="1" applyBorder="1" applyAlignment="1">
      <alignment horizontal="right" vertical="top" wrapText="1"/>
    </xf>
    <xf numFmtId="0" fontId="5" fillId="7" borderId="44" xfId="0" applyFont="1" applyFill="1" applyBorder="1" applyAlignment="1">
      <alignment horizontal="right" vertical="top" wrapText="1"/>
    </xf>
    <xf numFmtId="0" fontId="0" fillId="7" borderId="68" xfId="0" applyFill="1" applyBorder="1" applyAlignment="1">
      <alignment horizontal="center" vertical="top"/>
    </xf>
    <xf numFmtId="0" fontId="0" fillId="7" borderId="69" xfId="0" applyFill="1" applyBorder="1" applyAlignment="1">
      <alignment horizontal="center" vertical="top"/>
    </xf>
    <xf numFmtId="0" fontId="0" fillId="7" borderId="70" xfId="0" applyFill="1" applyBorder="1" applyAlignment="1">
      <alignment horizontal="center" vertical="top"/>
    </xf>
    <xf numFmtId="0" fontId="0" fillId="7" borderId="40" xfId="0" applyFill="1" applyBorder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0" fillId="7" borderId="71" xfId="0" applyFill="1" applyBorder="1" applyAlignment="1">
      <alignment horizontal="center" vertical="top"/>
    </xf>
    <xf numFmtId="0" fontId="0" fillId="7" borderId="41" xfId="0" applyFill="1" applyBorder="1" applyAlignment="1">
      <alignment horizontal="center" vertical="top"/>
    </xf>
    <xf numFmtId="0" fontId="0" fillId="7" borderId="42" xfId="0" applyFill="1" applyBorder="1" applyAlignment="1">
      <alignment horizontal="center" vertical="top"/>
    </xf>
    <xf numFmtId="0" fontId="0" fillId="7" borderId="72" xfId="0" applyFill="1" applyBorder="1" applyAlignment="1">
      <alignment horizontal="center" vertical="top"/>
    </xf>
    <xf numFmtId="0" fontId="5" fillId="7" borderId="2" xfId="0" applyFont="1" applyFill="1" applyBorder="1" applyAlignment="1">
      <alignment horizontal="right" vertical="top" wrapText="1"/>
    </xf>
    <xf numFmtId="0" fontId="5" fillId="7" borderId="18" xfId="0" applyFont="1" applyFill="1" applyBorder="1" applyAlignment="1">
      <alignment horizontal="right" vertical="top" wrapText="1"/>
    </xf>
    <xf numFmtId="0" fontId="6" fillId="4" borderId="29" xfId="0" applyFont="1" applyFill="1" applyBorder="1" applyAlignment="1">
      <alignment horizontal="left" vertical="top" wrapText="1"/>
    </xf>
    <xf numFmtId="0" fontId="6" fillId="4" borderId="30" xfId="0" applyFont="1" applyFill="1" applyBorder="1" applyAlignment="1">
      <alignment horizontal="left" vertical="top" wrapText="1"/>
    </xf>
    <xf numFmtId="0" fontId="6" fillId="4" borderId="31" xfId="0" applyFont="1" applyFill="1" applyBorder="1" applyAlignment="1">
      <alignment horizontal="left" vertical="top" wrapText="1"/>
    </xf>
    <xf numFmtId="0" fontId="5" fillId="7" borderId="82" xfId="0" applyFont="1" applyFill="1" applyBorder="1" applyAlignment="1">
      <alignment horizontal="center" vertical="top" wrapText="1"/>
    </xf>
    <xf numFmtId="0" fontId="5" fillId="7" borderId="48" xfId="0" applyFont="1" applyFill="1" applyBorder="1" applyAlignment="1">
      <alignment horizontal="center" vertical="top" wrapText="1"/>
    </xf>
    <xf numFmtId="0" fontId="5" fillId="7" borderId="8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6" borderId="76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14" fontId="3" fillId="6" borderId="24" xfId="0" applyNumberFormat="1" applyFont="1" applyFill="1" applyBorder="1" applyAlignment="1">
      <alignment horizontal="left" vertical="center"/>
    </xf>
    <xf numFmtId="14" fontId="3" fillId="6" borderId="9" xfId="0" applyNumberFormat="1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6" fillId="2" borderId="64" xfId="0" applyFont="1" applyFill="1" applyBorder="1" applyAlignment="1">
      <alignment horizontal="center" vertical="top"/>
    </xf>
    <xf numFmtId="0" fontId="6" fillId="2" borderId="65" xfId="0" applyFont="1" applyFill="1" applyBorder="1" applyAlignment="1">
      <alignment horizontal="center" vertical="top"/>
    </xf>
    <xf numFmtId="0" fontId="6" fillId="2" borderId="6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3" borderId="67" xfId="0" applyFont="1" applyFill="1" applyBorder="1" applyAlignment="1">
      <alignment horizontal="center" vertical="top"/>
    </xf>
    <xf numFmtId="0" fontId="5" fillId="0" borderId="27" xfId="0" applyFont="1" applyBorder="1" applyAlignment="1">
      <alignment horizontal="left" wrapText="1"/>
    </xf>
    <xf numFmtId="0" fontId="6" fillId="5" borderId="4" xfId="0" applyFont="1" applyFill="1" applyBorder="1" applyAlignment="1">
      <alignment horizontal="left" vertical="top" wrapText="1"/>
    </xf>
    <xf numFmtId="0" fontId="6" fillId="5" borderId="19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/>
    </xf>
    <xf numFmtId="0" fontId="6" fillId="2" borderId="46" xfId="0" applyFont="1" applyFill="1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15" fillId="6" borderId="19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top"/>
    </xf>
    <xf numFmtId="0" fontId="6" fillId="4" borderId="79" xfId="0" applyFont="1" applyFill="1" applyBorder="1" applyAlignment="1">
      <alignment horizontal="center" vertical="top"/>
    </xf>
    <xf numFmtId="0" fontId="6" fillId="4" borderId="14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15" fillId="0" borderId="0" xfId="0" applyFont="1" applyAlignment="1">
      <alignment horizontal="right" vertic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18" xfId="0" applyFont="1" applyFill="1" applyBorder="1" applyAlignment="1">
      <alignment horizontal="center" vertical="top" wrapText="1"/>
    </xf>
    <xf numFmtId="0" fontId="5" fillId="7" borderId="43" xfId="0" applyFont="1" applyFill="1" applyBorder="1" applyAlignment="1">
      <alignment horizontal="center" vertical="top" wrapText="1"/>
    </xf>
    <xf numFmtId="0" fontId="5" fillId="7" borderId="44" xfId="0" applyFont="1" applyFill="1" applyBorder="1" applyAlignment="1">
      <alignment horizontal="center" vertical="top" wrapText="1"/>
    </xf>
    <xf numFmtId="164" fontId="7" fillId="4" borderId="21" xfId="0" applyNumberFormat="1" applyFont="1" applyFill="1" applyBorder="1" applyAlignment="1">
      <alignment horizontal="center" vertical="top" wrapText="1"/>
    </xf>
    <xf numFmtId="164" fontId="7" fillId="4" borderId="79" xfId="0" applyNumberFormat="1" applyFont="1" applyFill="1" applyBorder="1" applyAlignment="1">
      <alignment horizontal="center" vertical="top" wrapText="1"/>
    </xf>
    <xf numFmtId="164" fontId="7" fillId="4" borderId="14" xfId="0" applyNumberFormat="1" applyFont="1" applyFill="1" applyBorder="1" applyAlignment="1">
      <alignment horizontal="center" vertical="top" wrapText="1"/>
    </xf>
    <xf numFmtId="0" fontId="6" fillId="4" borderId="80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top"/>
    </xf>
    <xf numFmtId="0" fontId="6" fillId="4" borderId="18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 wrapText="1"/>
    </xf>
    <xf numFmtId="0" fontId="6" fillId="4" borderId="17" xfId="0" applyFont="1" applyFill="1" applyBorder="1" applyAlignment="1">
      <alignment horizontal="center" vertical="top" wrapText="1"/>
    </xf>
    <xf numFmtId="0" fontId="6" fillId="4" borderId="18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6" fillId="7" borderId="2" xfId="0" applyFont="1" applyFill="1" applyBorder="1" applyAlignment="1">
      <alignment horizontal="left"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66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left" vertical="top" wrapText="1"/>
    </xf>
    <xf numFmtId="0" fontId="6" fillId="4" borderId="18" xfId="0" applyFont="1" applyFill="1" applyBorder="1" applyAlignment="1">
      <alignment horizontal="left" vertical="top" wrapText="1"/>
    </xf>
    <xf numFmtId="0" fontId="5" fillId="4" borderId="25" xfId="0" applyFont="1" applyFill="1" applyBorder="1" applyAlignment="1">
      <alignment horizontal="left" vertical="top" wrapText="1"/>
    </xf>
    <xf numFmtId="0" fontId="5" fillId="4" borderId="26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top" wrapText="1"/>
    </xf>
    <xf numFmtId="0" fontId="5" fillId="4" borderId="70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71" xfId="0" applyFont="1" applyFill="1" applyBorder="1" applyAlignment="1">
      <alignment horizontal="center" vertical="top" wrapText="1"/>
    </xf>
    <xf numFmtId="164" fontId="6" fillId="4" borderId="21" xfId="0" applyNumberFormat="1" applyFont="1" applyFill="1" applyBorder="1" applyAlignment="1">
      <alignment horizontal="center" vertical="top" wrapText="1"/>
    </xf>
    <xf numFmtId="164" fontId="6" fillId="4" borderId="79" xfId="0" applyNumberFormat="1" applyFont="1" applyFill="1" applyBorder="1" applyAlignment="1">
      <alignment horizontal="center" vertical="top" wrapText="1"/>
    </xf>
    <xf numFmtId="164" fontId="6" fillId="4" borderId="14" xfId="0" applyNumberFormat="1" applyFont="1" applyFill="1" applyBorder="1" applyAlignment="1">
      <alignment horizontal="center" vertical="top" wrapText="1"/>
    </xf>
    <xf numFmtId="14" fontId="3" fillId="6" borderId="4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237813</xdr:colOff>
      <xdr:row>0</xdr:row>
      <xdr:rowOff>29106</xdr:rowOff>
    </xdr:from>
    <xdr:to>
      <xdr:col>0</xdr:col>
      <xdr:colOff>704538</xdr:colOff>
      <xdr:row>1</xdr:row>
      <xdr:rowOff>248272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5C55981C-4878-40A6-B1B2-26CEF611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813" y="29106"/>
          <a:ext cx="470535" cy="6115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237813</xdr:colOff>
      <xdr:row>0</xdr:row>
      <xdr:rowOff>29106</xdr:rowOff>
    </xdr:from>
    <xdr:to>
      <xdr:col>0</xdr:col>
      <xdr:colOff>708348</xdr:colOff>
      <xdr:row>1</xdr:row>
      <xdr:rowOff>244462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151F8A1A-396A-4040-ACBA-CFAACD3E8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813" y="29106"/>
          <a:ext cx="470535" cy="611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237813</xdr:colOff>
      <xdr:row>0</xdr:row>
      <xdr:rowOff>29106</xdr:rowOff>
    </xdr:from>
    <xdr:to>
      <xdr:col>0</xdr:col>
      <xdr:colOff>704538</xdr:colOff>
      <xdr:row>1</xdr:row>
      <xdr:rowOff>248272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59917D23-5707-4CFB-A36D-8854E3AA9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813" y="29106"/>
          <a:ext cx="470535" cy="6115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237813</xdr:colOff>
      <xdr:row>0</xdr:row>
      <xdr:rowOff>29106</xdr:rowOff>
    </xdr:from>
    <xdr:to>
      <xdr:col>0</xdr:col>
      <xdr:colOff>704538</xdr:colOff>
      <xdr:row>1</xdr:row>
      <xdr:rowOff>248272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813" y="29106"/>
          <a:ext cx="470535" cy="61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BC26-CEEB-4628-B203-90112B1C1033}">
  <sheetPr>
    <pageSetUpPr fitToPage="1"/>
  </sheetPr>
  <dimension ref="A1:S30"/>
  <sheetViews>
    <sheetView showGridLines="0" zoomScale="90" zoomScaleNormal="90" workbookViewId="0">
      <selection activeCell="C17" sqref="C17:D19"/>
    </sheetView>
  </sheetViews>
  <sheetFormatPr defaultColWidth="9.109375" defaultRowHeight="14.4" x14ac:dyDescent="0.3"/>
  <cols>
    <col min="1" max="1" width="17.33203125" style="21" customWidth="1"/>
    <col min="2" max="2" width="109.6640625" style="20" customWidth="1"/>
    <col min="3" max="3" width="35.109375" style="20" customWidth="1"/>
    <col min="4" max="4" width="16.44140625" style="20" customWidth="1"/>
    <col min="5" max="5" width="13" style="20" customWidth="1"/>
    <col min="6" max="6" width="23" style="20" bestFit="1" customWidth="1"/>
    <col min="7" max="16384" width="9.109375" style="20"/>
  </cols>
  <sheetData>
    <row r="1" spans="1:19" s="14" customFormat="1" ht="31.2" x14ac:dyDescent="0.6">
      <c r="A1" s="121"/>
      <c r="B1" s="122" t="s">
        <v>6</v>
      </c>
      <c r="C1" s="197"/>
      <c r="D1" s="197"/>
      <c r="E1" s="197"/>
      <c r="F1" s="195" t="s">
        <v>46</v>
      </c>
    </row>
    <row r="2" spans="1:19" customFormat="1" ht="23.4" x14ac:dyDescent="0.3">
      <c r="A2" s="123"/>
      <c r="B2" s="12" t="s">
        <v>55</v>
      </c>
      <c r="C2" s="198"/>
      <c r="D2" s="198"/>
      <c r="E2" s="198"/>
      <c r="F2" s="196"/>
    </row>
    <row r="3" spans="1:19" customFormat="1" ht="24" customHeight="1" x14ac:dyDescent="0.35">
      <c r="A3" s="199" t="s">
        <v>47</v>
      </c>
      <c r="B3" s="200"/>
      <c r="C3" s="43"/>
      <c r="D3" s="43"/>
      <c r="E3" s="43"/>
      <c r="F3" s="124"/>
      <c r="M3" s="20"/>
      <c r="N3" s="20"/>
    </row>
    <row r="4" spans="1:19" customFormat="1" ht="21" x14ac:dyDescent="0.4">
      <c r="A4" s="201"/>
      <c r="B4" s="202"/>
      <c r="C4" s="42"/>
      <c r="D4" s="42"/>
      <c r="E4" s="42"/>
      <c r="F4" s="125"/>
      <c r="M4" s="20"/>
      <c r="N4" s="20"/>
    </row>
    <row r="5" spans="1:19" customFormat="1" ht="15.6" x14ac:dyDescent="0.3">
      <c r="A5" s="126" t="s">
        <v>20</v>
      </c>
      <c r="B5" s="191" t="s">
        <v>219</v>
      </c>
      <c r="C5" s="61"/>
      <c r="D5" s="61"/>
      <c r="E5" s="61"/>
      <c r="F5" s="127"/>
      <c r="G5" s="19"/>
      <c r="H5" s="19"/>
      <c r="I5" s="19"/>
      <c r="J5" s="19"/>
      <c r="M5" s="20"/>
      <c r="N5" s="20"/>
    </row>
    <row r="6" spans="1:19" customFormat="1" ht="62.4" x14ac:dyDescent="0.3">
      <c r="A6" s="126" t="s">
        <v>21</v>
      </c>
      <c r="B6" s="187" t="s">
        <v>217</v>
      </c>
      <c r="C6" s="62"/>
      <c r="D6" s="62"/>
      <c r="E6" s="62"/>
      <c r="F6" s="128"/>
      <c r="G6" s="19"/>
      <c r="H6" s="19"/>
      <c r="I6" s="19"/>
      <c r="J6" s="19"/>
      <c r="M6" s="20"/>
      <c r="N6" s="20"/>
      <c r="O6" s="20"/>
      <c r="P6" s="20"/>
      <c r="Q6" s="20"/>
      <c r="R6" s="20"/>
      <c r="S6" s="130"/>
    </row>
    <row r="7" spans="1:19" customFormat="1" ht="28.2" customHeight="1" x14ac:dyDescent="0.3">
      <c r="A7" s="129" t="s">
        <v>7</v>
      </c>
      <c r="B7" s="203"/>
      <c r="C7" s="204"/>
      <c r="D7" s="204"/>
      <c r="E7" s="204"/>
      <c r="F7" s="205"/>
      <c r="G7" s="19"/>
      <c r="H7" s="19"/>
      <c r="I7" s="19"/>
      <c r="J7" s="19"/>
      <c r="M7" s="20"/>
      <c r="N7" s="20"/>
      <c r="O7" s="20"/>
      <c r="P7" s="20"/>
      <c r="Q7" s="20"/>
      <c r="R7" s="20"/>
      <c r="S7" s="130"/>
    </row>
    <row r="8" spans="1:19" customFormat="1" ht="15.6" x14ac:dyDescent="0.3">
      <c r="A8" s="60" t="s">
        <v>3</v>
      </c>
      <c r="B8" s="141"/>
      <c r="C8" s="149"/>
      <c r="D8" s="142"/>
      <c r="E8" s="150"/>
      <c r="F8" s="8"/>
      <c r="G8" s="8"/>
      <c r="H8" s="151"/>
      <c r="I8" s="19"/>
      <c r="J8" s="19"/>
      <c r="K8" s="152"/>
      <c r="L8" s="19"/>
    </row>
    <row r="9" spans="1:19" customFormat="1" ht="15.6" x14ac:dyDescent="0.3">
      <c r="A9" s="60" t="s">
        <v>51</v>
      </c>
      <c r="B9" s="141"/>
      <c r="C9" s="149"/>
      <c r="D9" s="142"/>
      <c r="E9" s="150"/>
      <c r="F9" s="8"/>
      <c r="G9" s="8"/>
      <c r="H9" s="151"/>
      <c r="I9" s="19"/>
      <c r="J9" s="19"/>
      <c r="K9" s="152"/>
      <c r="L9" s="19"/>
    </row>
    <row r="10" spans="1:19" customFormat="1" ht="15.6" x14ac:dyDescent="0.3">
      <c r="A10" s="144" t="s">
        <v>18</v>
      </c>
      <c r="B10" s="145"/>
      <c r="C10" s="153"/>
      <c r="D10" s="9"/>
      <c r="E10" s="150"/>
      <c r="F10" s="8"/>
      <c r="G10" s="8"/>
      <c r="H10" s="151"/>
      <c r="I10" s="19"/>
      <c r="J10" s="19"/>
      <c r="K10" s="152"/>
      <c r="L10" s="19"/>
    </row>
    <row r="11" spans="1:19" customFormat="1" ht="15.6" x14ac:dyDescent="0.3">
      <c r="A11" s="138" t="s">
        <v>19</v>
      </c>
      <c r="B11" s="143"/>
      <c r="C11" s="154"/>
      <c r="D11" s="143"/>
      <c r="E11" s="150"/>
      <c r="F11" s="8"/>
      <c r="G11" s="8"/>
      <c r="H11" s="151"/>
      <c r="I11" s="19"/>
      <c r="J11" s="19"/>
      <c r="K11" s="152"/>
      <c r="L11" s="19"/>
    </row>
    <row r="12" spans="1:19" customFormat="1" ht="15.6" x14ac:dyDescent="0.3">
      <c r="A12" s="138" t="s">
        <v>63</v>
      </c>
      <c r="B12" s="143"/>
      <c r="C12" s="154"/>
      <c r="D12" s="143"/>
      <c r="E12" s="150"/>
      <c r="F12" s="8"/>
      <c r="G12" s="8"/>
      <c r="H12" s="151"/>
      <c r="I12" s="19"/>
      <c r="J12" s="19"/>
      <c r="K12" s="152"/>
      <c r="L12" s="19"/>
    </row>
    <row r="13" spans="1:19" customFormat="1" ht="15.6" x14ac:dyDescent="0.3">
      <c r="A13" s="146" t="s">
        <v>64</v>
      </c>
      <c r="B13" s="143"/>
      <c r="C13" s="154"/>
      <c r="D13" s="143"/>
      <c r="E13" s="150"/>
      <c r="F13" s="8"/>
      <c r="G13" s="8"/>
      <c r="H13" s="151"/>
      <c r="I13" s="19"/>
      <c r="J13" s="19"/>
      <c r="K13" s="152"/>
      <c r="L13" s="19"/>
    </row>
    <row r="14" spans="1:19" customFormat="1" ht="15.6" x14ac:dyDescent="0.3">
      <c r="A14" s="155" t="s">
        <v>65</v>
      </c>
      <c r="B14" s="143"/>
      <c r="C14" s="154"/>
      <c r="D14" s="143"/>
      <c r="E14" s="150"/>
      <c r="F14" s="8"/>
      <c r="G14" s="8"/>
      <c r="H14" s="151"/>
      <c r="I14" s="19"/>
      <c r="J14" s="19"/>
      <c r="K14" s="152"/>
      <c r="L14" s="19"/>
    </row>
    <row r="15" spans="1:19" customFormat="1" ht="15.6" x14ac:dyDescent="0.3">
      <c r="A15" s="146"/>
      <c r="B15" s="143"/>
      <c r="C15" s="154"/>
      <c r="D15" s="143"/>
      <c r="E15" s="150"/>
      <c r="F15" s="8"/>
      <c r="G15" s="8"/>
      <c r="H15" s="151"/>
      <c r="I15" s="19"/>
      <c r="J15" s="19"/>
      <c r="K15" s="152"/>
      <c r="L15" s="19"/>
    </row>
    <row r="16" spans="1:19" customFormat="1" ht="15.6" customHeight="1" x14ac:dyDescent="0.3">
      <c r="A16" s="143"/>
      <c r="B16" s="147" t="s">
        <v>57</v>
      </c>
      <c r="C16" s="206" t="s">
        <v>58</v>
      </c>
      <c r="D16" s="206"/>
      <c r="E16" s="156"/>
      <c r="F16" s="8"/>
      <c r="G16" s="8"/>
      <c r="H16" s="151"/>
      <c r="I16" s="19"/>
      <c r="J16" s="19"/>
      <c r="K16" s="152"/>
      <c r="L16" s="19"/>
    </row>
    <row r="17" spans="1:12" customFormat="1" ht="15.6" customHeight="1" x14ac:dyDescent="0.3">
      <c r="A17" s="143"/>
      <c r="B17" s="148" t="s">
        <v>59</v>
      </c>
      <c r="C17" s="207">
        <v>16.307500000000001</v>
      </c>
      <c r="D17" s="208"/>
      <c r="E17" s="157"/>
      <c r="F17" s="211" t="s">
        <v>60</v>
      </c>
      <c r="G17" s="8"/>
      <c r="H17" s="151"/>
      <c r="I17" s="19"/>
      <c r="J17" s="19"/>
      <c r="K17" s="152"/>
      <c r="L17" s="19"/>
    </row>
    <row r="18" spans="1:12" customFormat="1" ht="15.6" x14ac:dyDescent="0.3">
      <c r="A18" s="143"/>
      <c r="B18" s="148" t="s">
        <v>61</v>
      </c>
      <c r="C18" s="209">
        <v>18.703900000000001</v>
      </c>
      <c r="D18" s="210"/>
      <c r="E18" s="157"/>
      <c r="F18" s="211"/>
      <c r="G18" s="8"/>
      <c r="H18" s="151"/>
      <c r="I18" s="19"/>
      <c r="J18" s="19"/>
      <c r="K18" s="152"/>
      <c r="L18" s="19"/>
    </row>
    <row r="19" spans="1:12" customFormat="1" ht="15.6" x14ac:dyDescent="0.3">
      <c r="A19" s="143"/>
      <c r="B19" s="148" t="s">
        <v>62</v>
      </c>
      <c r="C19" s="209">
        <v>21.821999999999999</v>
      </c>
      <c r="D19" s="210"/>
      <c r="E19" s="157"/>
      <c r="F19" s="211"/>
      <c r="G19" s="8"/>
      <c r="H19" s="151"/>
      <c r="I19" s="19"/>
      <c r="J19" s="19"/>
      <c r="K19" s="152"/>
      <c r="L19" s="19"/>
    </row>
    <row r="20" spans="1:12" ht="12.6" customHeight="1" x14ac:dyDescent="0.3">
      <c r="A20" s="192"/>
      <c r="B20" s="193"/>
      <c r="C20" s="193"/>
      <c r="D20" s="193"/>
      <c r="E20" s="193"/>
      <c r="F20" s="194"/>
    </row>
    <row r="21" spans="1:12" ht="13.2" customHeight="1" x14ac:dyDescent="0.3">
      <c r="A21" s="192"/>
      <c r="B21" s="193"/>
      <c r="C21" s="193"/>
      <c r="D21" s="193"/>
      <c r="E21" s="193"/>
      <c r="F21" s="194"/>
    </row>
    <row r="22" spans="1:12" ht="45.6" customHeight="1" x14ac:dyDescent="0.35">
      <c r="A22" s="131"/>
      <c r="B22" s="115" t="s">
        <v>42</v>
      </c>
      <c r="C22" s="115" t="s">
        <v>40</v>
      </c>
      <c r="F22" s="130"/>
    </row>
    <row r="23" spans="1:12" ht="37.950000000000003" customHeight="1" x14ac:dyDescent="0.35">
      <c r="A23" s="132">
        <v>1</v>
      </c>
      <c r="B23" s="116" t="s">
        <v>56</v>
      </c>
      <c r="C23" s="118">
        <f>'PRICING SCHEDULE A '!F68</f>
        <v>0</v>
      </c>
      <c r="F23" s="130"/>
    </row>
    <row r="24" spans="1:12" ht="37.950000000000003" customHeight="1" x14ac:dyDescent="0.35">
      <c r="A24" s="132">
        <v>2</v>
      </c>
      <c r="B24" s="189" t="s">
        <v>216</v>
      </c>
      <c r="C24" s="118">
        <f>SUM('PRICING SCHEDULE B'!O42)</f>
        <v>0</v>
      </c>
      <c r="F24" s="130"/>
    </row>
    <row r="25" spans="1:12" ht="37.950000000000003" customHeight="1" x14ac:dyDescent="0.35">
      <c r="A25" s="132">
        <v>3</v>
      </c>
      <c r="B25" s="190" t="s">
        <v>214</v>
      </c>
      <c r="C25" s="118">
        <f>'PRICING SCHEDULE C'!O48</f>
        <v>0</v>
      </c>
      <c r="F25" s="130"/>
    </row>
    <row r="26" spans="1:12" ht="36" customHeight="1" x14ac:dyDescent="0.35">
      <c r="A26" s="133"/>
      <c r="B26" s="117" t="s">
        <v>41</v>
      </c>
      <c r="C26" s="119">
        <f>SUM(C23:C25)</f>
        <v>0</v>
      </c>
      <c r="F26" s="130"/>
    </row>
    <row r="27" spans="1:12" ht="15.6" customHeight="1" x14ac:dyDescent="0.3">
      <c r="A27" s="91"/>
      <c r="F27" s="130"/>
    </row>
    <row r="28" spans="1:12" ht="15.6" customHeight="1" x14ac:dyDescent="0.3">
      <c r="A28" s="91"/>
      <c r="F28" s="130"/>
    </row>
    <row r="29" spans="1:12" x14ac:dyDescent="0.3">
      <c r="A29" s="91"/>
      <c r="F29" s="130"/>
    </row>
    <row r="30" spans="1:12" ht="15" thickBot="1" x14ac:dyDescent="0.35">
      <c r="A30" s="94"/>
      <c r="B30" s="95"/>
      <c r="C30" s="95"/>
      <c r="D30" s="95"/>
      <c r="E30" s="95"/>
      <c r="F30" s="134"/>
    </row>
  </sheetData>
  <sheetProtection formatCells="0" formatColumns="0" formatRows="0" insertRows="0"/>
  <protectedRanges>
    <protectedRange sqref="B7:F7 C5:F6" name="Range1_1"/>
    <protectedRange sqref="B5" name="Range1_1_3"/>
  </protectedRanges>
  <mergeCells count="11">
    <mergeCell ref="A20:F21"/>
    <mergeCell ref="F1:F2"/>
    <mergeCell ref="C1:E2"/>
    <mergeCell ref="A3:B3"/>
    <mergeCell ref="A4:B4"/>
    <mergeCell ref="B7:F7"/>
    <mergeCell ref="C16:D16"/>
    <mergeCell ref="C17:D17"/>
    <mergeCell ref="C18:D18"/>
    <mergeCell ref="F17:F19"/>
    <mergeCell ref="C19:D19"/>
  </mergeCells>
  <dataValidations count="2">
    <dataValidation type="decimal" operator="greaterThanOrEqual" allowBlank="1" showInputMessage="1" showErrorMessage="1" sqref="C17:D19" xr:uid="{972ADC9E-D6BB-4B98-9EBA-25494098A062}">
      <formula1>0</formula1>
    </dataValidation>
    <dataValidation type="list" allowBlank="1" showInputMessage="1" showErrorMessage="1" sqref="E17:E19" xr:uid="{4A635FE4-609C-4A88-AB17-E5E9FC027FCA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9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55325-8ED8-4128-AD92-FE09B45EC41C}">
  <sheetPr>
    <pageSetUpPr fitToPage="1"/>
  </sheetPr>
  <dimension ref="A1:P76"/>
  <sheetViews>
    <sheetView showGridLines="0" topLeftCell="A15" zoomScale="90" zoomScaleNormal="90" workbookViewId="0">
      <selection activeCell="E6" sqref="E6"/>
    </sheetView>
  </sheetViews>
  <sheetFormatPr defaultColWidth="9.109375" defaultRowHeight="14.4" x14ac:dyDescent="0.3"/>
  <cols>
    <col min="1" max="1" width="15.6640625" style="21" customWidth="1"/>
    <col min="2" max="2" width="61.5546875" style="20" customWidth="1"/>
    <col min="3" max="3" width="18.88671875" style="20" customWidth="1"/>
    <col min="4" max="4" width="17.6640625" style="20" customWidth="1"/>
    <col min="5" max="5" width="24.109375" style="20" customWidth="1"/>
    <col min="6" max="6" width="26.33203125" style="20" customWidth="1"/>
    <col min="7" max="7" width="39.109375" style="27" customWidth="1"/>
    <col min="8" max="16384" width="9.109375" style="20"/>
  </cols>
  <sheetData>
    <row r="1" spans="1:16" s="14" customFormat="1" ht="31.2" x14ac:dyDescent="0.6">
      <c r="A1" s="5"/>
      <c r="B1" s="2" t="s">
        <v>6</v>
      </c>
      <c r="C1" s="2"/>
      <c r="D1" s="2"/>
      <c r="E1" s="2"/>
      <c r="F1" s="2"/>
      <c r="G1" s="2" t="s">
        <v>43</v>
      </c>
    </row>
    <row r="2" spans="1:16" customFormat="1" ht="74.400000000000006" customHeight="1" x14ac:dyDescent="0.3">
      <c r="A2" s="17"/>
      <c r="B2" s="12" t="s">
        <v>50</v>
      </c>
      <c r="C2" s="12"/>
      <c r="D2" s="12"/>
      <c r="E2" s="12"/>
      <c r="F2" s="12"/>
      <c r="G2" s="120" t="s">
        <v>49</v>
      </c>
    </row>
    <row r="3" spans="1:16" customFormat="1" ht="21.6" customHeight="1" x14ac:dyDescent="0.35">
      <c r="A3" s="212" t="s">
        <v>47</v>
      </c>
      <c r="B3" s="213"/>
      <c r="C3" s="43"/>
      <c r="D3" s="43"/>
      <c r="E3" s="43"/>
      <c r="F3" s="43"/>
      <c r="G3" s="135"/>
    </row>
    <row r="4" spans="1:16" customFormat="1" ht="23.4" x14ac:dyDescent="0.4">
      <c r="A4" s="218"/>
      <c r="B4" s="218"/>
      <c r="C4" s="42"/>
      <c r="D4" s="42"/>
      <c r="E4" s="42"/>
      <c r="F4" s="42"/>
      <c r="G4" s="135"/>
    </row>
    <row r="5" spans="1:16" customFormat="1" ht="15.6" x14ac:dyDescent="0.3">
      <c r="A5" s="41" t="s">
        <v>20</v>
      </c>
      <c r="B5" s="191" t="s">
        <v>218</v>
      </c>
      <c r="C5" s="61"/>
      <c r="D5" s="61"/>
      <c r="E5" s="61"/>
      <c r="F5" s="61"/>
      <c r="G5" s="11"/>
      <c r="H5" s="19"/>
      <c r="I5" s="19"/>
      <c r="J5" s="19"/>
    </row>
    <row r="6" spans="1:16" customFormat="1" ht="93.6" x14ac:dyDescent="0.3">
      <c r="A6" s="41" t="s">
        <v>21</v>
      </c>
      <c r="B6" s="187" t="s">
        <v>217</v>
      </c>
      <c r="C6" s="62"/>
      <c r="D6" s="62"/>
      <c r="E6" s="62"/>
      <c r="F6" s="62"/>
      <c r="G6" s="11"/>
      <c r="H6" s="19"/>
      <c r="I6" s="19"/>
      <c r="J6" s="19"/>
      <c r="P6" s="19"/>
    </row>
    <row r="7" spans="1:16" customFormat="1" ht="24.6" customHeight="1" x14ac:dyDescent="0.3">
      <c r="A7" s="29" t="s">
        <v>7</v>
      </c>
      <c r="B7" s="183"/>
      <c r="C7" s="184"/>
      <c r="D7" s="184"/>
      <c r="E7" s="184"/>
      <c r="F7" s="184"/>
      <c r="G7" s="11"/>
      <c r="H7" s="19"/>
      <c r="I7" s="19"/>
      <c r="J7" s="19"/>
      <c r="P7" s="19"/>
    </row>
    <row r="8" spans="1:16" customFormat="1" ht="15.6" x14ac:dyDescent="0.3">
      <c r="A8" s="60" t="s">
        <v>3</v>
      </c>
      <c r="B8" s="141"/>
      <c r="C8" s="149"/>
      <c r="D8" s="142"/>
      <c r="E8" s="150"/>
      <c r="F8" s="8"/>
      <c r="G8" s="8"/>
      <c r="H8" s="151"/>
      <c r="I8" s="19"/>
      <c r="J8" s="19"/>
      <c r="K8" s="152"/>
      <c r="L8" s="19"/>
    </row>
    <row r="9" spans="1:16" customFormat="1" ht="15.6" x14ac:dyDescent="0.3">
      <c r="A9" s="60" t="s">
        <v>51</v>
      </c>
      <c r="B9" s="141"/>
      <c r="C9" s="149"/>
      <c r="D9" s="142"/>
      <c r="E9" s="150"/>
      <c r="F9" s="8"/>
      <c r="G9" s="8"/>
      <c r="H9" s="151"/>
      <c r="I9" s="19"/>
      <c r="J9" s="19"/>
      <c r="K9" s="152"/>
      <c r="L9" s="19"/>
    </row>
    <row r="10" spans="1:16" customFormat="1" ht="15.6" x14ac:dyDescent="0.3">
      <c r="A10" s="144" t="s">
        <v>18</v>
      </c>
      <c r="B10" s="145"/>
      <c r="C10" s="153"/>
      <c r="D10" s="9"/>
      <c r="E10" s="150"/>
      <c r="F10" s="8"/>
      <c r="G10" s="8"/>
      <c r="H10" s="151"/>
      <c r="I10" s="19"/>
      <c r="J10" s="19"/>
      <c r="K10" s="152"/>
      <c r="L10" s="19"/>
    </row>
    <row r="11" spans="1:16" customFormat="1" ht="15.6" x14ac:dyDescent="0.3">
      <c r="A11" s="138" t="s">
        <v>19</v>
      </c>
      <c r="B11" s="143"/>
      <c r="C11" s="154"/>
      <c r="D11" s="143"/>
      <c r="E11" s="150"/>
      <c r="F11" s="8"/>
      <c r="G11" s="8"/>
      <c r="H11" s="151"/>
      <c r="I11" s="19"/>
      <c r="J11" s="19"/>
      <c r="K11" s="152"/>
      <c r="L11" s="19"/>
    </row>
    <row r="12" spans="1:16" customFormat="1" ht="15.6" x14ac:dyDescent="0.3">
      <c r="A12" s="138" t="s">
        <v>63</v>
      </c>
      <c r="B12" s="143"/>
      <c r="C12" s="154"/>
      <c r="D12" s="143"/>
      <c r="E12" s="150"/>
      <c r="F12" s="8"/>
      <c r="G12" s="8"/>
      <c r="H12" s="151"/>
      <c r="I12" s="19"/>
      <c r="J12" s="19"/>
      <c r="K12" s="152"/>
      <c r="L12" s="19"/>
    </row>
    <row r="13" spans="1:16" s="19" customFormat="1" ht="16.2" thickBot="1" x14ac:dyDescent="0.35">
      <c r="A13" s="138"/>
      <c r="B13" s="138"/>
      <c r="C13" s="138"/>
      <c r="D13" s="138"/>
      <c r="E13" s="138"/>
      <c r="F13" s="138"/>
      <c r="G13" s="138"/>
    </row>
    <row r="14" spans="1:16" customFormat="1" ht="27" customHeight="1" x14ac:dyDescent="0.3">
      <c r="A14" s="214" t="s">
        <v>0</v>
      </c>
      <c r="B14" s="216" t="s">
        <v>8</v>
      </c>
      <c r="C14" s="219" t="s">
        <v>93</v>
      </c>
      <c r="D14" s="220"/>
      <c r="E14" s="220"/>
      <c r="F14" s="221"/>
      <c r="G14" s="228"/>
    </row>
    <row r="15" spans="1:16" ht="31.8" thickBot="1" x14ac:dyDescent="0.35">
      <c r="A15" s="215"/>
      <c r="B15" s="217"/>
      <c r="C15" s="64" t="s">
        <v>1</v>
      </c>
      <c r="D15" s="64" t="s">
        <v>4</v>
      </c>
      <c r="E15" s="65" t="s">
        <v>5</v>
      </c>
      <c r="F15" s="88" t="s">
        <v>17</v>
      </c>
      <c r="G15" s="229"/>
    </row>
    <row r="16" spans="1:16" ht="16.2" thickBot="1" x14ac:dyDescent="0.35">
      <c r="A16" s="85">
        <v>1</v>
      </c>
      <c r="B16" s="243" t="s">
        <v>83</v>
      </c>
      <c r="C16" s="244"/>
      <c r="D16" s="244"/>
      <c r="E16" s="245"/>
      <c r="F16" s="86">
        <f>SUM(F17:F17)</f>
        <v>0</v>
      </c>
      <c r="G16" s="136" t="s">
        <v>14</v>
      </c>
    </row>
    <row r="17" spans="1:7" ht="16.2" thickBot="1" x14ac:dyDescent="0.35">
      <c r="A17" s="159" t="s">
        <v>72</v>
      </c>
      <c r="B17" s="63" t="s">
        <v>156</v>
      </c>
      <c r="C17" s="58" t="s">
        <v>84</v>
      </c>
      <c r="D17" s="39">
        <v>1</v>
      </c>
      <c r="E17" s="48">
        <v>0</v>
      </c>
      <c r="F17" s="89">
        <f>D17*E17</f>
        <v>0</v>
      </c>
      <c r="G17" s="24"/>
    </row>
    <row r="18" spans="1:7" ht="16.2" thickBot="1" x14ac:dyDescent="0.35">
      <c r="A18" s="84">
        <v>2</v>
      </c>
      <c r="B18" s="222" t="s">
        <v>163</v>
      </c>
      <c r="C18" s="223"/>
      <c r="D18" s="223"/>
      <c r="E18" s="224"/>
      <c r="F18" s="86">
        <f>SUM(F19,F32,F45)</f>
        <v>0</v>
      </c>
      <c r="G18" s="24"/>
    </row>
    <row r="19" spans="1:7" ht="16.2" thickBot="1" x14ac:dyDescent="0.35">
      <c r="A19" s="182" t="s">
        <v>73</v>
      </c>
      <c r="B19" s="246" t="s">
        <v>157</v>
      </c>
      <c r="C19" s="247"/>
      <c r="D19" s="247"/>
      <c r="E19" s="248"/>
      <c r="F19" s="169">
        <f>SUM(F20:F31)</f>
        <v>0</v>
      </c>
      <c r="G19" s="24"/>
    </row>
    <row r="20" spans="1:7" ht="15.6" x14ac:dyDescent="0.3">
      <c r="A20" s="170" t="s">
        <v>188</v>
      </c>
      <c r="B20" s="171" t="s">
        <v>200</v>
      </c>
      <c r="C20" s="172" t="s">
        <v>16</v>
      </c>
      <c r="D20" s="172">
        <v>2</v>
      </c>
      <c r="E20" s="173">
        <v>0</v>
      </c>
      <c r="F20" s="178">
        <f>SUM(D20*E20)</f>
        <v>0</v>
      </c>
      <c r="G20" s="24"/>
    </row>
    <row r="21" spans="1:7" ht="15.6" x14ac:dyDescent="0.3">
      <c r="A21" s="90" t="s">
        <v>189</v>
      </c>
      <c r="B21" s="160" t="s">
        <v>202</v>
      </c>
      <c r="C21" s="58" t="s">
        <v>16</v>
      </c>
      <c r="D21" s="58">
        <v>24</v>
      </c>
      <c r="E21" s="23">
        <v>0</v>
      </c>
      <c r="F21" s="179">
        <f t="shared" ref="F21:F31" si="0">SUM(D21*E21)</f>
        <v>0</v>
      </c>
      <c r="G21" s="24"/>
    </row>
    <row r="22" spans="1:7" ht="15.6" x14ac:dyDescent="0.3">
      <c r="A22" s="90" t="s">
        <v>190</v>
      </c>
      <c r="B22" s="160" t="s">
        <v>203</v>
      </c>
      <c r="C22" s="58" t="s">
        <v>16</v>
      </c>
      <c r="D22" s="58">
        <v>5</v>
      </c>
      <c r="E22" s="23">
        <v>0</v>
      </c>
      <c r="F22" s="179">
        <f t="shared" si="0"/>
        <v>0</v>
      </c>
      <c r="G22" s="24"/>
    </row>
    <row r="23" spans="1:7" ht="15.6" x14ac:dyDescent="0.3">
      <c r="A23" s="90" t="s">
        <v>191</v>
      </c>
      <c r="B23" s="160" t="s">
        <v>204</v>
      </c>
      <c r="C23" s="58" t="s">
        <v>16</v>
      </c>
      <c r="D23" s="58">
        <v>2</v>
      </c>
      <c r="E23" s="23">
        <v>0</v>
      </c>
      <c r="F23" s="179">
        <f t="shared" si="0"/>
        <v>0</v>
      </c>
      <c r="G23" s="24"/>
    </row>
    <row r="24" spans="1:7" ht="15.6" x14ac:dyDescent="0.3">
      <c r="A24" s="90" t="s">
        <v>192</v>
      </c>
      <c r="B24" s="160" t="s">
        <v>205</v>
      </c>
      <c r="C24" s="58" t="s">
        <v>16</v>
      </c>
      <c r="D24" s="58">
        <v>1</v>
      </c>
      <c r="E24" s="23">
        <v>0</v>
      </c>
      <c r="F24" s="179">
        <f t="shared" si="0"/>
        <v>0</v>
      </c>
      <c r="G24" s="24"/>
    </row>
    <row r="25" spans="1:7" ht="15.6" x14ac:dyDescent="0.3">
      <c r="A25" s="90" t="s">
        <v>193</v>
      </c>
      <c r="B25" s="160" t="s">
        <v>115</v>
      </c>
      <c r="C25" s="58" t="s">
        <v>16</v>
      </c>
      <c r="D25" s="58">
        <v>1</v>
      </c>
      <c r="E25" s="23">
        <v>0</v>
      </c>
      <c r="F25" s="179">
        <f t="shared" si="0"/>
        <v>0</v>
      </c>
      <c r="G25" s="24"/>
    </row>
    <row r="26" spans="1:7" ht="15.6" x14ac:dyDescent="0.3">
      <c r="A26" s="90" t="s">
        <v>194</v>
      </c>
      <c r="B26" s="160" t="s">
        <v>206</v>
      </c>
      <c r="C26" s="58" t="s">
        <v>16</v>
      </c>
      <c r="D26" s="58">
        <v>2</v>
      </c>
      <c r="E26" s="23">
        <v>0</v>
      </c>
      <c r="F26" s="179">
        <f t="shared" si="0"/>
        <v>0</v>
      </c>
      <c r="G26" s="24"/>
    </row>
    <row r="27" spans="1:7" ht="15.6" x14ac:dyDescent="0.3">
      <c r="A27" s="90" t="s">
        <v>195</v>
      </c>
      <c r="B27" s="160" t="s">
        <v>207</v>
      </c>
      <c r="C27" s="58" t="s">
        <v>16</v>
      </c>
      <c r="D27" s="58">
        <v>2</v>
      </c>
      <c r="E27" s="23">
        <v>0</v>
      </c>
      <c r="F27" s="179">
        <f t="shared" si="0"/>
        <v>0</v>
      </c>
      <c r="G27" s="24"/>
    </row>
    <row r="28" spans="1:7" ht="15.6" x14ac:dyDescent="0.3">
      <c r="A28" s="90" t="s">
        <v>196</v>
      </c>
      <c r="B28" s="160" t="s">
        <v>208</v>
      </c>
      <c r="C28" s="58" t="s">
        <v>213</v>
      </c>
      <c r="D28" s="58">
        <v>4100</v>
      </c>
      <c r="E28" s="23">
        <v>0</v>
      </c>
      <c r="F28" s="179">
        <f t="shared" si="0"/>
        <v>0</v>
      </c>
      <c r="G28" s="24"/>
    </row>
    <row r="29" spans="1:7" ht="15.6" x14ac:dyDescent="0.3">
      <c r="A29" s="90" t="s">
        <v>197</v>
      </c>
      <c r="B29" s="160" t="s">
        <v>210</v>
      </c>
      <c r="C29" s="58" t="s">
        <v>16</v>
      </c>
      <c r="D29" s="58">
        <v>5</v>
      </c>
      <c r="E29" s="23">
        <v>0</v>
      </c>
      <c r="F29" s="179">
        <f t="shared" si="0"/>
        <v>0</v>
      </c>
      <c r="G29" s="24"/>
    </row>
    <row r="30" spans="1:7" ht="15.6" x14ac:dyDescent="0.3">
      <c r="A30" s="90" t="s">
        <v>198</v>
      </c>
      <c r="B30" s="160" t="s">
        <v>211</v>
      </c>
      <c r="C30" s="58" t="s">
        <v>16</v>
      </c>
      <c r="D30" s="58">
        <v>2</v>
      </c>
      <c r="E30" s="23">
        <v>0</v>
      </c>
      <c r="F30" s="179">
        <f t="shared" si="0"/>
        <v>0</v>
      </c>
      <c r="G30" s="24"/>
    </row>
    <row r="31" spans="1:7" ht="16.2" thickBot="1" x14ac:dyDescent="0.35">
      <c r="A31" s="174" t="s">
        <v>199</v>
      </c>
      <c r="B31" s="175" t="s">
        <v>212</v>
      </c>
      <c r="C31" s="176" t="s">
        <v>16</v>
      </c>
      <c r="D31" s="176">
        <v>2</v>
      </c>
      <c r="E31" s="177">
        <v>0</v>
      </c>
      <c r="F31" s="180">
        <f t="shared" si="0"/>
        <v>0</v>
      </c>
      <c r="G31" s="24"/>
    </row>
    <row r="32" spans="1:7" ht="16.2" thickBot="1" x14ac:dyDescent="0.35">
      <c r="A32" s="182" t="s">
        <v>74</v>
      </c>
      <c r="B32" s="246" t="s">
        <v>153</v>
      </c>
      <c r="C32" s="247"/>
      <c r="D32" s="247"/>
      <c r="E32" s="248"/>
      <c r="F32" s="181">
        <f>SUM(F33:F44)</f>
        <v>0</v>
      </c>
      <c r="G32" s="24"/>
    </row>
    <row r="33" spans="1:7" ht="15.6" x14ac:dyDescent="0.3">
      <c r="A33" s="170" t="s">
        <v>176</v>
      </c>
      <c r="B33" s="171" t="s">
        <v>200</v>
      </c>
      <c r="C33" s="172" t="s">
        <v>16</v>
      </c>
      <c r="D33" s="172">
        <v>3</v>
      </c>
      <c r="E33" s="173">
        <v>0</v>
      </c>
      <c r="F33" s="178">
        <f>SUM(D33*E33)</f>
        <v>0</v>
      </c>
      <c r="G33" s="24"/>
    </row>
    <row r="34" spans="1:7" ht="15.6" x14ac:dyDescent="0.3">
      <c r="A34" s="90" t="s">
        <v>177</v>
      </c>
      <c r="B34" s="160" t="s">
        <v>201</v>
      </c>
      <c r="C34" s="58" t="s">
        <v>16</v>
      </c>
      <c r="D34" s="58">
        <v>28</v>
      </c>
      <c r="E34" s="23">
        <v>0</v>
      </c>
      <c r="F34" s="179">
        <f t="shared" ref="F34:F44" si="1">SUM(D34*E34)</f>
        <v>0</v>
      </c>
      <c r="G34" s="24"/>
    </row>
    <row r="35" spans="1:7" ht="15.6" x14ac:dyDescent="0.3">
      <c r="A35" s="90" t="s">
        <v>178</v>
      </c>
      <c r="B35" s="160" t="s">
        <v>202</v>
      </c>
      <c r="C35" s="58" t="s">
        <v>16</v>
      </c>
      <c r="D35" s="58">
        <v>4</v>
      </c>
      <c r="E35" s="23">
        <v>0</v>
      </c>
      <c r="F35" s="179">
        <f t="shared" si="1"/>
        <v>0</v>
      </c>
      <c r="G35" s="24"/>
    </row>
    <row r="36" spans="1:7" ht="15.6" x14ac:dyDescent="0.3">
      <c r="A36" s="90" t="s">
        <v>179</v>
      </c>
      <c r="B36" s="160" t="s">
        <v>112</v>
      </c>
      <c r="C36" s="58" t="s">
        <v>16</v>
      </c>
      <c r="D36" s="58">
        <v>1</v>
      </c>
      <c r="E36" s="23">
        <v>0</v>
      </c>
      <c r="F36" s="179">
        <f t="shared" si="1"/>
        <v>0</v>
      </c>
      <c r="G36" s="24"/>
    </row>
    <row r="37" spans="1:7" ht="15.6" x14ac:dyDescent="0.3">
      <c r="A37" s="90" t="s">
        <v>180</v>
      </c>
      <c r="B37" s="160" t="s">
        <v>204</v>
      </c>
      <c r="C37" s="58" t="s">
        <v>16</v>
      </c>
      <c r="D37" s="58">
        <v>2</v>
      </c>
      <c r="E37" s="23">
        <v>0</v>
      </c>
      <c r="F37" s="179">
        <f t="shared" si="1"/>
        <v>0</v>
      </c>
      <c r="G37" s="24"/>
    </row>
    <row r="38" spans="1:7" ht="15.6" x14ac:dyDescent="0.3">
      <c r="A38" s="90" t="s">
        <v>181</v>
      </c>
      <c r="B38" s="160" t="s">
        <v>101</v>
      </c>
      <c r="C38" s="58" t="s">
        <v>16</v>
      </c>
      <c r="D38" s="58">
        <v>1</v>
      </c>
      <c r="E38" s="23">
        <v>0</v>
      </c>
      <c r="F38" s="179">
        <f t="shared" si="1"/>
        <v>0</v>
      </c>
      <c r="G38" s="24"/>
    </row>
    <row r="39" spans="1:7" ht="15.6" x14ac:dyDescent="0.3">
      <c r="A39" s="90" t="s">
        <v>182</v>
      </c>
      <c r="B39" s="160" t="s">
        <v>205</v>
      </c>
      <c r="C39" s="58" t="s">
        <v>16</v>
      </c>
      <c r="D39" s="58">
        <v>1</v>
      </c>
      <c r="E39" s="23">
        <v>0</v>
      </c>
      <c r="F39" s="179">
        <f t="shared" si="1"/>
        <v>0</v>
      </c>
      <c r="G39" s="24"/>
    </row>
    <row r="40" spans="1:7" ht="15.6" x14ac:dyDescent="0.3">
      <c r="A40" s="90" t="s">
        <v>183</v>
      </c>
      <c r="B40" s="160" t="s">
        <v>115</v>
      </c>
      <c r="C40" s="58" t="s">
        <v>16</v>
      </c>
      <c r="D40" s="58">
        <v>1</v>
      </c>
      <c r="E40" s="23">
        <v>0</v>
      </c>
      <c r="F40" s="179">
        <f t="shared" si="1"/>
        <v>0</v>
      </c>
      <c r="G40" s="24"/>
    </row>
    <row r="41" spans="1:7" ht="15.6" x14ac:dyDescent="0.3">
      <c r="A41" s="90" t="s">
        <v>184</v>
      </c>
      <c r="B41" s="160" t="s">
        <v>206</v>
      </c>
      <c r="C41" s="58" t="s">
        <v>16</v>
      </c>
      <c r="D41" s="58">
        <v>1</v>
      </c>
      <c r="E41" s="23">
        <v>0</v>
      </c>
      <c r="F41" s="179">
        <f t="shared" si="1"/>
        <v>0</v>
      </c>
      <c r="G41" s="24"/>
    </row>
    <row r="42" spans="1:7" ht="15.6" x14ac:dyDescent="0.3">
      <c r="A42" s="90" t="s">
        <v>185</v>
      </c>
      <c r="B42" s="160" t="s">
        <v>207</v>
      </c>
      <c r="C42" s="58" t="s">
        <v>16</v>
      </c>
      <c r="D42" s="58">
        <v>3</v>
      </c>
      <c r="E42" s="23">
        <v>0</v>
      </c>
      <c r="F42" s="179">
        <f t="shared" si="1"/>
        <v>0</v>
      </c>
      <c r="G42" s="24"/>
    </row>
    <row r="43" spans="1:7" ht="15.6" x14ac:dyDescent="0.3">
      <c r="A43" s="90" t="s">
        <v>186</v>
      </c>
      <c r="B43" s="160" t="s">
        <v>208</v>
      </c>
      <c r="C43" s="58" t="s">
        <v>213</v>
      </c>
      <c r="D43" s="188">
        <v>4000</v>
      </c>
      <c r="E43" s="23">
        <v>0</v>
      </c>
      <c r="F43" s="179">
        <f t="shared" si="1"/>
        <v>0</v>
      </c>
      <c r="G43" s="24"/>
    </row>
    <row r="44" spans="1:7" ht="16.2" thickBot="1" x14ac:dyDescent="0.35">
      <c r="A44" s="174" t="s">
        <v>187</v>
      </c>
      <c r="B44" s="175" t="s">
        <v>209</v>
      </c>
      <c r="C44" s="176" t="s">
        <v>213</v>
      </c>
      <c r="D44" s="176">
        <v>700</v>
      </c>
      <c r="E44" s="177">
        <v>0</v>
      </c>
      <c r="F44" s="180">
        <f t="shared" si="1"/>
        <v>0</v>
      </c>
      <c r="G44" s="24"/>
    </row>
    <row r="45" spans="1:7" ht="16.2" thickBot="1" x14ac:dyDescent="0.35">
      <c r="A45" s="182" t="s">
        <v>75</v>
      </c>
      <c r="B45" s="246" t="s">
        <v>158</v>
      </c>
      <c r="C45" s="247"/>
      <c r="D45" s="247"/>
      <c r="E45" s="248"/>
      <c r="F45" s="181">
        <f>SUM(F46:F57)</f>
        <v>0</v>
      </c>
      <c r="G45" s="24"/>
    </row>
    <row r="46" spans="1:7" ht="15.6" x14ac:dyDescent="0.3">
      <c r="A46" s="170" t="s">
        <v>164</v>
      </c>
      <c r="B46" s="171" t="s">
        <v>200</v>
      </c>
      <c r="C46" s="172" t="s">
        <v>16</v>
      </c>
      <c r="D46" s="172">
        <v>3</v>
      </c>
      <c r="E46" s="173">
        <v>0</v>
      </c>
      <c r="F46" s="178">
        <f>SUM(D46*E46)</f>
        <v>0</v>
      </c>
      <c r="G46" s="24"/>
    </row>
    <row r="47" spans="1:7" ht="15.6" x14ac:dyDescent="0.3">
      <c r="A47" s="90" t="s">
        <v>165</v>
      </c>
      <c r="B47" s="160" t="s">
        <v>201</v>
      </c>
      <c r="C47" s="58" t="s">
        <v>16</v>
      </c>
      <c r="D47" s="58">
        <v>50</v>
      </c>
      <c r="E47" s="23">
        <v>0</v>
      </c>
      <c r="F47" s="179">
        <f t="shared" ref="F47:F57" si="2">SUM(D47*E47)</f>
        <v>0</v>
      </c>
      <c r="G47" s="24"/>
    </row>
    <row r="48" spans="1:7" ht="15.6" x14ac:dyDescent="0.3">
      <c r="A48" s="90" t="s">
        <v>166</v>
      </c>
      <c r="B48" s="160" t="s">
        <v>202</v>
      </c>
      <c r="C48" s="58" t="s">
        <v>16</v>
      </c>
      <c r="D48" s="58">
        <v>1</v>
      </c>
      <c r="E48" s="23">
        <v>0</v>
      </c>
      <c r="F48" s="179">
        <f t="shared" si="2"/>
        <v>0</v>
      </c>
      <c r="G48" s="24"/>
    </row>
    <row r="49" spans="1:7" ht="15.6" x14ac:dyDescent="0.3">
      <c r="A49" s="90" t="s">
        <v>167</v>
      </c>
      <c r="B49" s="160" t="s">
        <v>112</v>
      </c>
      <c r="C49" s="58" t="s">
        <v>16</v>
      </c>
      <c r="D49" s="58">
        <v>1</v>
      </c>
      <c r="E49" s="23">
        <v>0</v>
      </c>
      <c r="F49" s="179">
        <f t="shared" si="2"/>
        <v>0</v>
      </c>
      <c r="G49" s="24"/>
    </row>
    <row r="50" spans="1:7" ht="15.6" x14ac:dyDescent="0.3">
      <c r="A50" s="90" t="s">
        <v>168</v>
      </c>
      <c r="B50" s="160" t="s">
        <v>204</v>
      </c>
      <c r="C50" s="58" t="s">
        <v>16</v>
      </c>
      <c r="D50" s="58">
        <v>2</v>
      </c>
      <c r="E50" s="23">
        <v>0</v>
      </c>
      <c r="F50" s="179">
        <f t="shared" si="2"/>
        <v>0</v>
      </c>
      <c r="G50" s="24"/>
    </row>
    <row r="51" spans="1:7" ht="15.6" x14ac:dyDescent="0.3">
      <c r="A51" s="90" t="s">
        <v>169</v>
      </c>
      <c r="B51" s="160" t="s">
        <v>205</v>
      </c>
      <c r="C51" s="58" t="s">
        <v>16</v>
      </c>
      <c r="D51" s="58">
        <v>2</v>
      </c>
      <c r="E51" s="23">
        <v>0</v>
      </c>
      <c r="F51" s="179">
        <f t="shared" si="2"/>
        <v>0</v>
      </c>
      <c r="G51" s="24"/>
    </row>
    <row r="52" spans="1:7" ht="15.6" x14ac:dyDescent="0.3">
      <c r="A52" s="90" t="s">
        <v>170</v>
      </c>
      <c r="B52" s="160" t="s">
        <v>115</v>
      </c>
      <c r="C52" s="58" t="s">
        <v>16</v>
      </c>
      <c r="D52" s="58">
        <v>1</v>
      </c>
      <c r="E52" s="23">
        <v>0</v>
      </c>
      <c r="F52" s="179">
        <f t="shared" si="2"/>
        <v>0</v>
      </c>
      <c r="G52" s="24"/>
    </row>
    <row r="53" spans="1:7" ht="15.6" x14ac:dyDescent="0.3">
      <c r="A53" s="90" t="s">
        <v>171</v>
      </c>
      <c r="B53" s="160" t="s">
        <v>206</v>
      </c>
      <c r="C53" s="58" t="s">
        <v>16</v>
      </c>
      <c r="D53" s="58">
        <v>1</v>
      </c>
      <c r="E53" s="23">
        <v>0</v>
      </c>
      <c r="F53" s="179">
        <f t="shared" si="2"/>
        <v>0</v>
      </c>
      <c r="G53" s="24"/>
    </row>
    <row r="54" spans="1:7" ht="15.6" x14ac:dyDescent="0.3">
      <c r="A54" s="90" t="s">
        <v>172</v>
      </c>
      <c r="B54" s="160" t="s">
        <v>207</v>
      </c>
      <c r="C54" s="58" t="s">
        <v>16</v>
      </c>
      <c r="D54" s="58">
        <v>9</v>
      </c>
      <c r="E54" s="23">
        <v>0</v>
      </c>
      <c r="F54" s="179">
        <f t="shared" si="2"/>
        <v>0</v>
      </c>
      <c r="G54" s="24"/>
    </row>
    <row r="55" spans="1:7" ht="15.6" x14ac:dyDescent="0.3">
      <c r="A55" s="90" t="s">
        <v>173</v>
      </c>
      <c r="B55" s="160" t="s">
        <v>208</v>
      </c>
      <c r="C55" s="58" t="s">
        <v>213</v>
      </c>
      <c r="D55" s="58">
        <v>6100</v>
      </c>
      <c r="E55" s="23">
        <v>0</v>
      </c>
      <c r="F55" s="179">
        <f t="shared" si="2"/>
        <v>0</v>
      </c>
      <c r="G55" s="24"/>
    </row>
    <row r="56" spans="1:7" ht="15.6" x14ac:dyDescent="0.3">
      <c r="A56" s="90" t="s">
        <v>174</v>
      </c>
      <c r="B56" s="160" t="s">
        <v>209</v>
      </c>
      <c r="C56" s="58" t="s">
        <v>213</v>
      </c>
      <c r="D56" s="58">
        <v>1200</v>
      </c>
      <c r="E56" s="23">
        <v>0</v>
      </c>
      <c r="F56" s="179">
        <f t="shared" si="2"/>
        <v>0</v>
      </c>
      <c r="G56" s="24"/>
    </row>
    <row r="57" spans="1:7" ht="16.2" thickBot="1" x14ac:dyDescent="0.35">
      <c r="A57" s="174" t="s">
        <v>175</v>
      </c>
      <c r="B57" s="175" t="s">
        <v>210</v>
      </c>
      <c r="C57" s="176" t="s">
        <v>16</v>
      </c>
      <c r="D57" s="176">
        <v>1</v>
      </c>
      <c r="E57" s="177">
        <v>0</v>
      </c>
      <c r="F57" s="180">
        <f t="shared" si="2"/>
        <v>0</v>
      </c>
      <c r="G57" s="24"/>
    </row>
    <row r="58" spans="1:7" ht="16.2" thickBot="1" x14ac:dyDescent="0.35">
      <c r="A58" s="84">
        <v>3</v>
      </c>
      <c r="B58" s="225" t="s">
        <v>85</v>
      </c>
      <c r="C58" s="226"/>
      <c r="D58" s="226"/>
      <c r="E58" s="227"/>
      <c r="F58" s="87">
        <f>SUM(F59:F65)</f>
        <v>0</v>
      </c>
      <c r="G58" s="24"/>
    </row>
    <row r="59" spans="1:7" ht="15.6" x14ac:dyDescent="0.3">
      <c r="A59" s="90" t="s">
        <v>76</v>
      </c>
      <c r="B59" s="63" t="s">
        <v>86</v>
      </c>
      <c r="C59" s="58" t="s">
        <v>84</v>
      </c>
      <c r="D59" s="39">
        <v>3</v>
      </c>
      <c r="E59" s="48">
        <v>0</v>
      </c>
      <c r="F59" s="89">
        <f>D59*E59</f>
        <v>0</v>
      </c>
      <c r="G59" s="24"/>
    </row>
    <row r="60" spans="1:7" ht="15.6" x14ac:dyDescent="0.3">
      <c r="A60" s="90" t="s">
        <v>77</v>
      </c>
      <c r="B60" s="63" t="s">
        <v>87</v>
      </c>
      <c r="C60" s="58" t="s">
        <v>84</v>
      </c>
      <c r="D60" s="39">
        <v>3</v>
      </c>
      <c r="E60" s="48">
        <v>0</v>
      </c>
      <c r="F60" s="89">
        <f t="shared" ref="F60:F65" si="3">D60*E60</f>
        <v>0</v>
      </c>
      <c r="G60" s="24"/>
    </row>
    <row r="61" spans="1:7" ht="15.6" x14ac:dyDescent="0.3">
      <c r="A61" s="90" t="s">
        <v>78</v>
      </c>
      <c r="B61" s="63" t="s">
        <v>37</v>
      </c>
      <c r="C61" s="58" t="s">
        <v>16</v>
      </c>
      <c r="D61" s="39">
        <v>1</v>
      </c>
      <c r="E61" s="48">
        <v>0</v>
      </c>
      <c r="F61" s="89">
        <f t="shared" si="3"/>
        <v>0</v>
      </c>
      <c r="G61" s="24"/>
    </row>
    <row r="62" spans="1:7" ht="15.6" x14ac:dyDescent="0.3">
      <c r="A62" s="90" t="s">
        <v>79</v>
      </c>
      <c r="B62" s="63" t="s">
        <v>88</v>
      </c>
      <c r="C62" s="58" t="s">
        <v>84</v>
      </c>
      <c r="D62" s="39">
        <v>3</v>
      </c>
      <c r="E62" s="48">
        <v>0</v>
      </c>
      <c r="F62" s="89">
        <f t="shared" si="3"/>
        <v>0</v>
      </c>
      <c r="G62" s="24"/>
    </row>
    <row r="63" spans="1:7" ht="15.6" x14ac:dyDescent="0.3">
      <c r="A63" s="90" t="s">
        <v>90</v>
      </c>
      <c r="B63" s="63" t="s">
        <v>89</v>
      </c>
      <c r="C63" s="58" t="s">
        <v>84</v>
      </c>
      <c r="D63" s="39">
        <v>3</v>
      </c>
      <c r="E63" s="48">
        <v>0</v>
      </c>
      <c r="F63" s="89">
        <f t="shared" si="3"/>
        <v>0</v>
      </c>
      <c r="G63" s="24"/>
    </row>
    <row r="64" spans="1:7" ht="15.6" x14ac:dyDescent="0.3">
      <c r="A64" s="90" t="s">
        <v>91</v>
      </c>
      <c r="B64" s="46" t="s">
        <v>29</v>
      </c>
      <c r="C64" s="47" t="s">
        <v>30</v>
      </c>
      <c r="D64" s="37">
        <v>4</v>
      </c>
      <c r="E64" s="48">
        <v>0</v>
      </c>
      <c r="F64" s="89">
        <f t="shared" si="3"/>
        <v>0</v>
      </c>
      <c r="G64" s="24"/>
    </row>
    <row r="65" spans="1:7" ht="15.6" x14ac:dyDescent="0.3">
      <c r="A65" s="90" t="s">
        <v>92</v>
      </c>
      <c r="B65" s="46" t="s">
        <v>36</v>
      </c>
      <c r="C65" s="58" t="s">
        <v>84</v>
      </c>
      <c r="D65" s="39">
        <v>3</v>
      </c>
      <c r="E65" s="48">
        <v>0</v>
      </c>
      <c r="F65" s="89">
        <f t="shared" si="3"/>
        <v>0</v>
      </c>
      <c r="G65" s="24"/>
    </row>
    <row r="66" spans="1:7" ht="36.6" customHeight="1" x14ac:dyDescent="0.3">
      <c r="A66" s="232"/>
      <c r="B66" s="233"/>
      <c r="C66" s="234"/>
      <c r="D66" s="241" t="s">
        <v>25</v>
      </c>
      <c r="E66" s="242"/>
      <c r="F66" s="92">
        <f>F16+F18+F58</f>
        <v>0</v>
      </c>
    </row>
    <row r="67" spans="1:7" ht="38.4" customHeight="1" x14ac:dyDescent="0.3">
      <c r="A67" s="235"/>
      <c r="B67" s="236"/>
      <c r="C67" s="237"/>
      <c r="D67" s="241" t="s">
        <v>2</v>
      </c>
      <c r="E67" s="242"/>
      <c r="F67" s="93">
        <f>F66*0.15</f>
        <v>0</v>
      </c>
    </row>
    <row r="68" spans="1:7" ht="34.200000000000003" customHeight="1" thickBot="1" x14ac:dyDescent="0.35">
      <c r="A68" s="238"/>
      <c r="B68" s="239"/>
      <c r="C68" s="240"/>
      <c r="D68" s="230" t="s">
        <v>9</v>
      </c>
      <c r="E68" s="231"/>
      <c r="F68" s="96">
        <f>F66+F67</f>
        <v>0</v>
      </c>
    </row>
    <row r="72" spans="1:7" ht="15" thickBot="1" x14ac:dyDescent="0.35"/>
    <row r="73" spans="1:7" ht="40.200000000000003" customHeight="1" x14ac:dyDescent="0.3">
      <c r="B73" s="249" t="s">
        <v>13</v>
      </c>
      <c r="C73" s="30"/>
      <c r="D73" s="258"/>
      <c r="E73" s="257"/>
      <c r="F73" s="256"/>
      <c r="G73" s="257"/>
    </row>
    <row r="74" spans="1:7" ht="43.95" customHeight="1" x14ac:dyDescent="0.3">
      <c r="B74" s="250"/>
      <c r="C74" s="38" t="s">
        <v>10</v>
      </c>
      <c r="D74" s="254"/>
      <c r="E74" s="255"/>
      <c r="F74" s="252" t="s">
        <v>12</v>
      </c>
      <c r="G74" s="253"/>
    </row>
    <row r="75" spans="1:7" ht="30.6" customHeight="1" thickBot="1" x14ac:dyDescent="0.35">
      <c r="B75" s="250"/>
      <c r="C75" s="31"/>
      <c r="D75" s="265"/>
      <c r="E75" s="266"/>
      <c r="F75" s="263"/>
      <c r="G75" s="264"/>
    </row>
    <row r="76" spans="1:7" ht="34.950000000000003" customHeight="1" thickBot="1" x14ac:dyDescent="0.35">
      <c r="B76" s="251"/>
      <c r="C76" s="57" t="s">
        <v>15</v>
      </c>
      <c r="D76" s="261"/>
      <c r="E76" s="262"/>
      <c r="F76" s="259" t="s">
        <v>11</v>
      </c>
      <c r="G76" s="260"/>
    </row>
  </sheetData>
  <sheetProtection formatCells="0" formatColumns="0" formatRows="0" insertRows="0"/>
  <protectedRanges>
    <protectedRange sqref="A58:B58 A59:E65 A18:B18 A16:E17 A19:E19 B21 C20:E22 B23:E31 A20:A31 A32:E57" name="Range3_1"/>
    <protectedRange sqref="B5" name="Range1_1_1"/>
  </protectedRanges>
  <mergeCells count="25">
    <mergeCell ref="B73:B76"/>
    <mergeCell ref="F74:G74"/>
    <mergeCell ref="D74:E74"/>
    <mergeCell ref="F73:G73"/>
    <mergeCell ref="D73:E73"/>
    <mergeCell ref="F76:G76"/>
    <mergeCell ref="D76:E76"/>
    <mergeCell ref="F75:G75"/>
    <mergeCell ref="D75:E75"/>
    <mergeCell ref="B18:E18"/>
    <mergeCell ref="B58:E58"/>
    <mergeCell ref="G14:G15"/>
    <mergeCell ref="D68:E68"/>
    <mergeCell ref="A66:C68"/>
    <mergeCell ref="D67:E67"/>
    <mergeCell ref="D66:E66"/>
    <mergeCell ref="B16:E16"/>
    <mergeCell ref="B19:E19"/>
    <mergeCell ref="B32:E32"/>
    <mergeCell ref="B45:E45"/>
    <mergeCell ref="A3:B3"/>
    <mergeCell ref="A14:A15"/>
    <mergeCell ref="B14:B15"/>
    <mergeCell ref="A4:B4"/>
    <mergeCell ref="C14:F14"/>
  </mergeCells>
  <phoneticPr fontId="13" type="noConversion"/>
  <dataValidations count="1">
    <dataValidation type="decimal" operator="greaterThanOrEqual" allowBlank="1" showInputMessage="1" showErrorMessage="1" sqref="D17:E17 D59:E65 D20:E57" xr:uid="{15343F41-909D-46E2-860C-F50A03EC4A5D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64" fitToHeight="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22877-61AF-4022-BF91-B45ADEC16619}">
  <sheetPr>
    <pageSetUpPr fitToPage="1"/>
  </sheetPr>
  <dimension ref="A1:T51"/>
  <sheetViews>
    <sheetView showGridLines="0" topLeftCell="A9" zoomScale="81" zoomScaleNormal="81" workbookViewId="0">
      <selection activeCell="C17" sqref="C17:D19"/>
    </sheetView>
  </sheetViews>
  <sheetFormatPr defaultColWidth="9.109375" defaultRowHeight="14.4" x14ac:dyDescent="0.3"/>
  <cols>
    <col min="1" max="1" width="14.88671875" style="21" customWidth="1"/>
    <col min="2" max="2" width="46.5546875" style="20" customWidth="1"/>
    <col min="3" max="3" width="22.6640625" style="20" customWidth="1"/>
    <col min="4" max="4" width="22.33203125" style="20" customWidth="1"/>
    <col min="5" max="5" width="22" style="20" customWidth="1"/>
    <col min="6" max="6" width="29.6640625" style="20" customWidth="1"/>
    <col min="7" max="14" width="25.6640625" style="20" customWidth="1"/>
    <col min="15" max="15" width="25.5546875" style="20" customWidth="1"/>
    <col min="16" max="16" width="28.33203125" style="20" bestFit="1" customWidth="1"/>
    <col min="17" max="16384" width="9.109375" style="20"/>
  </cols>
  <sheetData>
    <row r="1" spans="1:20" s="14" customFormat="1" ht="31.2" x14ac:dyDescent="0.6">
      <c r="A1" s="5"/>
      <c r="B1" s="267" t="s">
        <v>6</v>
      </c>
      <c r="C1" s="267"/>
      <c r="D1" s="198"/>
      <c r="E1" s="198"/>
      <c r="F1" s="2" t="s">
        <v>44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customFormat="1" ht="81.599999999999994" customHeight="1" x14ac:dyDescent="0.3">
      <c r="A2" s="17"/>
      <c r="B2" s="12" t="s">
        <v>52</v>
      </c>
      <c r="C2" s="12"/>
      <c r="D2" s="198"/>
      <c r="E2" s="198"/>
      <c r="F2" s="120" t="s">
        <v>94</v>
      </c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20" customFormat="1" ht="23.4" customHeight="1" x14ac:dyDescent="0.35">
      <c r="A3" s="212" t="s">
        <v>28</v>
      </c>
      <c r="B3" s="273"/>
      <c r="C3" s="213"/>
      <c r="D3" s="43"/>
      <c r="E3" s="43"/>
      <c r="F3" s="43"/>
    </row>
    <row r="4" spans="1:20" customFormat="1" ht="21" x14ac:dyDescent="0.4">
      <c r="B4" s="42"/>
      <c r="C4" s="42"/>
      <c r="D4" s="42"/>
      <c r="E4" s="42"/>
      <c r="F4" s="42"/>
    </row>
    <row r="5" spans="1:20" customFormat="1" ht="15.6" x14ac:dyDescent="0.3">
      <c r="A5" s="41" t="s">
        <v>20</v>
      </c>
      <c r="B5" s="276" t="s">
        <v>219</v>
      </c>
      <c r="C5" s="200"/>
      <c r="D5" s="61"/>
      <c r="E5" s="61"/>
      <c r="F5" s="61"/>
      <c r="G5" s="10"/>
      <c r="H5" s="10"/>
      <c r="I5" s="10"/>
      <c r="J5" s="10"/>
      <c r="K5" s="10"/>
      <c r="L5" s="10"/>
      <c r="M5" s="10"/>
      <c r="N5" s="10"/>
      <c r="O5" s="10"/>
      <c r="P5" s="19"/>
      <c r="Q5" s="19"/>
      <c r="R5" s="19"/>
      <c r="S5" s="19"/>
      <c r="T5" s="19"/>
    </row>
    <row r="6" spans="1:20" customFormat="1" ht="96.6" customHeight="1" x14ac:dyDescent="0.3">
      <c r="A6" s="41" t="s">
        <v>21</v>
      </c>
      <c r="B6" s="274" t="s">
        <v>217</v>
      </c>
      <c r="C6" s="275"/>
      <c r="D6" s="62"/>
      <c r="E6" s="62"/>
      <c r="F6" s="62"/>
      <c r="G6" s="13"/>
      <c r="H6" s="13"/>
      <c r="I6" s="13"/>
      <c r="J6" s="13"/>
      <c r="K6" s="13"/>
      <c r="L6" s="13"/>
      <c r="M6" s="13"/>
      <c r="N6" s="13"/>
      <c r="O6" s="13"/>
      <c r="P6" s="19"/>
      <c r="Q6" s="19"/>
      <c r="R6" s="19"/>
      <c r="S6" s="19"/>
      <c r="T6" s="19"/>
    </row>
    <row r="7" spans="1:20" customFormat="1" ht="27.6" customHeight="1" x14ac:dyDescent="0.3">
      <c r="A7" s="29" t="s">
        <v>48</v>
      </c>
      <c r="B7" s="203"/>
      <c r="C7" s="279"/>
      <c r="D7" s="184"/>
      <c r="E7" s="184"/>
      <c r="F7" s="184"/>
      <c r="G7" s="8"/>
      <c r="H7" s="8"/>
      <c r="I7" s="8"/>
      <c r="J7" s="8"/>
      <c r="K7" s="8"/>
      <c r="L7" s="8"/>
      <c r="M7" s="8"/>
      <c r="N7" s="8"/>
      <c r="O7" s="8"/>
      <c r="P7" s="19"/>
      <c r="Q7" s="19"/>
      <c r="R7" s="19"/>
      <c r="S7" s="19"/>
      <c r="T7" s="19"/>
    </row>
    <row r="8" spans="1:20" customFormat="1" ht="15.6" x14ac:dyDescent="0.3">
      <c r="A8" s="60" t="s">
        <v>3</v>
      </c>
      <c r="B8" s="141"/>
      <c r="C8" s="149"/>
      <c r="D8" s="142"/>
      <c r="E8" s="150"/>
      <c r="F8" s="8"/>
    </row>
    <row r="9" spans="1:20" customFormat="1" ht="15.6" x14ac:dyDescent="0.3">
      <c r="A9" s="60" t="s">
        <v>51</v>
      </c>
      <c r="B9" s="141"/>
      <c r="C9" s="149"/>
      <c r="D9" s="142"/>
      <c r="E9" s="150"/>
      <c r="F9" s="8"/>
    </row>
    <row r="10" spans="1:20" customFormat="1" ht="15.6" x14ac:dyDescent="0.3">
      <c r="A10" s="144" t="s">
        <v>18</v>
      </c>
      <c r="B10" s="145"/>
      <c r="C10" s="153"/>
      <c r="D10" s="9"/>
      <c r="E10" s="150"/>
      <c r="F10" s="8"/>
    </row>
    <row r="11" spans="1:20" customFormat="1" ht="15.6" x14ac:dyDescent="0.3">
      <c r="A11" s="138" t="s">
        <v>19</v>
      </c>
      <c r="B11" s="143"/>
      <c r="C11" s="154"/>
      <c r="D11" s="143"/>
      <c r="E11" s="150"/>
      <c r="F11" s="8"/>
    </row>
    <row r="12" spans="1:20" customFormat="1" ht="15.6" x14ac:dyDescent="0.3">
      <c r="A12" s="138" t="s">
        <v>63</v>
      </c>
      <c r="B12" s="143"/>
      <c r="C12" s="154"/>
      <c r="D12" s="143"/>
      <c r="E12" s="150"/>
      <c r="F12" s="8"/>
    </row>
    <row r="13" spans="1:20" customFormat="1" ht="15.6" x14ac:dyDescent="0.3">
      <c r="A13" s="146" t="s">
        <v>64</v>
      </c>
      <c r="B13" s="143"/>
      <c r="C13" s="154"/>
      <c r="D13" s="143"/>
      <c r="E13" s="150"/>
      <c r="F13" s="8"/>
    </row>
    <row r="14" spans="1:20" customFormat="1" ht="15.6" x14ac:dyDescent="0.3">
      <c r="A14" s="155" t="s">
        <v>65</v>
      </c>
      <c r="B14" s="143"/>
      <c r="C14" s="154"/>
      <c r="D14" s="143"/>
      <c r="E14" s="150"/>
      <c r="F14" s="8"/>
    </row>
    <row r="15" spans="1:20" customFormat="1" ht="15.6" x14ac:dyDescent="0.3">
      <c r="A15" s="146"/>
      <c r="B15" s="143"/>
      <c r="C15" s="154"/>
      <c r="D15" s="143"/>
      <c r="E15" s="150"/>
      <c r="F15" s="8"/>
    </row>
    <row r="16" spans="1:20" customFormat="1" ht="15.6" customHeight="1" x14ac:dyDescent="0.3">
      <c r="A16" s="143"/>
      <c r="B16" s="147" t="s">
        <v>57</v>
      </c>
      <c r="C16" s="206" t="s">
        <v>58</v>
      </c>
      <c r="D16" s="206"/>
      <c r="E16" s="156"/>
      <c r="F16" s="8"/>
    </row>
    <row r="17" spans="1:16" customFormat="1" ht="15.6" customHeight="1" x14ac:dyDescent="0.3">
      <c r="A17" s="143"/>
      <c r="B17" s="148" t="s">
        <v>59</v>
      </c>
      <c r="C17" s="207">
        <v>16.307500000000001</v>
      </c>
      <c r="D17" s="208"/>
      <c r="E17" s="157"/>
      <c r="F17" s="211" t="s">
        <v>60</v>
      </c>
    </row>
    <row r="18" spans="1:16" customFormat="1" ht="15.6" x14ac:dyDescent="0.3">
      <c r="A18" s="143"/>
      <c r="B18" s="148" t="s">
        <v>61</v>
      </c>
      <c r="C18" s="209">
        <v>18.703900000000001</v>
      </c>
      <c r="D18" s="210"/>
      <c r="E18" s="157"/>
      <c r="F18" s="211"/>
    </row>
    <row r="19" spans="1:16" customFormat="1" ht="15.6" x14ac:dyDescent="0.3">
      <c r="A19" s="143"/>
      <c r="B19" s="148" t="s">
        <v>62</v>
      </c>
      <c r="C19" s="209">
        <v>21.821999999999999</v>
      </c>
      <c r="D19" s="210"/>
      <c r="E19" s="157"/>
      <c r="F19" s="211"/>
    </row>
    <row r="20" spans="1:16" s="19" customFormat="1" ht="15.6" x14ac:dyDescent="0.3">
      <c r="A20" s="138"/>
      <c r="B20" s="137"/>
      <c r="C20" s="137"/>
      <c r="D20" s="137"/>
      <c r="E20" s="137"/>
      <c r="F20" s="137"/>
      <c r="G20" s="8"/>
      <c r="H20" s="8"/>
      <c r="I20" s="8"/>
      <c r="J20" s="8"/>
      <c r="K20" s="8"/>
      <c r="L20" s="8"/>
      <c r="M20" s="8"/>
      <c r="N20" s="8"/>
      <c r="O20" s="8"/>
    </row>
    <row r="21" spans="1:16" s="19" customFormat="1" ht="15.6" x14ac:dyDescent="0.3">
      <c r="A21" s="138"/>
      <c r="B21" s="137"/>
      <c r="C21" s="137"/>
      <c r="D21" s="137"/>
      <c r="E21" s="137"/>
      <c r="F21" s="137"/>
      <c r="G21" s="8"/>
      <c r="H21" s="8"/>
      <c r="I21" s="8"/>
      <c r="J21" s="8"/>
      <c r="K21" s="8"/>
      <c r="L21" s="8"/>
      <c r="M21" s="8"/>
      <c r="N21" s="8"/>
      <c r="O21" s="8"/>
    </row>
    <row r="22" spans="1:16" s="19" customFormat="1" ht="15.6" x14ac:dyDescent="0.3">
      <c r="A22" s="272"/>
      <c r="B22" s="272"/>
      <c r="C22" s="272"/>
      <c r="D22" s="272"/>
      <c r="E22" s="272"/>
      <c r="F22" s="272"/>
      <c r="G22" s="8"/>
      <c r="H22" s="8"/>
      <c r="I22" s="8"/>
      <c r="J22" s="8"/>
      <c r="K22" s="8"/>
      <c r="L22" s="8"/>
      <c r="M22" s="8"/>
      <c r="N22" s="8"/>
      <c r="O22" s="8"/>
    </row>
    <row r="23" spans="1:16" customFormat="1" ht="48.6" customHeight="1" x14ac:dyDescent="0.3">
      <c r="A23" s="268"/>
      <c r="B23" s="270" t="s">
        <v>8</v>
      </c>
      <c r="C23" s="277" t="s">
        <v>95</v>
      </c>
      <c r="D23" s="278"/>
      <c r="E23" s="278"/>
      <c r="F23" s="278"/>
      <c r="G23" s="277" t="s">
        <v>23</v>
      </c>
      <c r="H23" s="278"/>
      <c r="I23" s="278"/>
      <c r="J23" s="278"/>
      <c r="K23" s="277" t="s">
        <v>32</v>
      </c>
      <c r="L23" s="278"/>
      <c r="M23" s="278"/>
      <c r="N23" s="278"/>
      <c r="O23" s="105" t="s">
        <v>27</v>
      </c>
    </row>
    <row r="24" spans="1:16" ht="47.4" customHeight="1" x14ac:dyDescent="0.3">
      <c r="A24" s="269"/>
      <c r="B24" s="271"/>
      <c r="C24" s="102" t="s">
        <v>1</v>
      </c>
      <c r="D24" s="102" t="s">
        <v>38</v>
      </c>
      <c r="E24" s="103" t="s">
        <v>5</v>
      </c>
      <c r="F24" s="103" t="s">
        <v>17</v>
      </c>
      <c r="G24" s="104" t="s">
        <v>1</v>
      </c>
      <c r="H24" s="104" t="s">
        <v>39</v>
      </c>
      <c r="I24" s="103" t="s">
        <v>33</v>
      </c>
      <c r="J24" s="103" t="s">
        <v>17</v>
      </c>
      <c r="K24" s="104" t="s">
        <v>1</v>
      </c>
      <c r="L24" s="104" t="s">
        <v>39</v>
      </c>
      <c r="M24" s="103" t="s">
        <v>33</v>
      </c>
      <c r="N24" s="103" t="s">
        <v>17</v>
      </c>
      <c r="O24" s="103" t="s">
        <v>26</v>
      </c>
      <c r="P24" s="15" t="s">
        <v>14</v>
      </c>
    </row>
    <row r="25" spans="1:16" ht="31.2" customHeight="1" x14ac:dyDescent="0.3">
      <c r="A25" s="83">
        <v>4</v>
      </c>
      <c r="B25" s="303" t="s">
        <v>96</v>
      </c>
      <c r="C25" s="304"/>
      <c r="D25" s="304"/>
      <c r="E25" s="305"/>
      <c r="F25" s="100">
        <f>SUM(F26:F28)</f>
        <v>0</v>
      </c>
      <c r="G25" s="297"/>
      <c r="H25" s="298"/>
      <c r="I25" s="299"/>
      <c r="J25" s="59">
        <f>SUM(J26:J28)</f>
        <v>0</v>
      </c>
      <c r="K25" s="297"/>
      <c r="L25" s="298"/>
      <c r="M25" s="299"/>
      <c r="N25" s="59">
        <f>SUM(N26:N28)</f>
        <v>0</v>
      </c>
      <c r="O25" s="53">
        <f>SUM(N25,J25,F25)</f>
        <v>0</v>
      </c>
      <c r="P25" s="24"/>
    </row>
    <row r="26" spans="1:16" ht="15.6" x14ac:dyDescent="0.3">
      <c r="A26" s="54" t="s">
        <v>80</v>
      </c>
      <c r="B26" s="63" t="s">
        <v>152</v>
      </c>
      <c r="C26" s="34" t="s">
        <v>24</v>
      </c>
      <c r="D26" s="35">
        <v>4</v>
      </c>
      <c r="E26" s="97">
        <v>0</v>
      </c>
      <c r="F26" s="98">
        <f>D26*E26</f>
        <v>0</v>
      </c>
      <c r="G26" s="34" t="s">
        <v>24</v>
      </c>
      <c r="H26" s="35">
        <v>4</v>
      </c>
      <c r="I26" s="36">
        <v>0</v>
      </c>
      <c r="J26" s="7">
        <f t="shared" ref="J26:J28" si="0">H26*I26</f>
        <v>0</v>
      </c>
      <c r="K26" s="34" t="s">
        <v>24</v>
      </c>
      <c r="L26" s="35">
        <v>4</v>
      </c>
      <c r="M26" s="36">
        <v>0</v>
      </c>
      <c r="N26" s="7">
        <f t="shared" ref="N26:N28" si="1">L26*M26</f>
        <v>0</v>
      </c>
      <c r="O26" s="290"/>
      <c r="P26" s="24"/>
    </row>
    <row r="27" spans="1:16" ht="15.6" x14ac:dyDescent="0.3">
      <c r="A27" s="54" t="s">
        <v>81</v>
      </c>
      <c r="B27" s="46" t="s">
        <v>153</v>
      </c>
      <c r="C27" s="34" t="s">
        <v>24</v>
      </c>
      <c r="D27" s="35">
        <v>4</v>
      </c>
      <c r="E27" s="36">
        <v>0</v>
      </c>
      <c r="F27" s="7">
        <f t="shared" ref="F27:F28" si="2">D27*E27</f>
        <v>0</v>
      </c>
      <c r="G27" s="34" t="s">
        <v>24</v>
      </c>
      <c r="H27" s="35">
        <v>4</v>
      </c>
      <c r="I27" s="36">
        <v>0</v>
      </c>
      <c r="J27" s="7">
        <f t="shared" si="0"/>
        <v>0</v>
      </c>
      <c r="K27" s="34" t="s">
        <v>24</v>
      </c>
      <c r="L27" s="35">
        <v>4</v>
      </c>
      <c r="M27" s="36">
        <v>0</v>
      </c>
      <c r="N27" s="7">
        <f t="shared" si="1"/>
        <v>0</v>
      </c>
      <c r="O27" s="291"/>
      <c r="P27" s="24"/>
    </row>
    <row r="28" spans="1:16" ht="15.6" x14ac:dyDescent="0.3">
      <c r="A28" s="54" t="s">
        <v>82</v>
      </c>
      <c r="B28" s="46" t="s">
        <v>154</v>
      </c>
      <c r="C28" s="34" t="s">
        <v>24</v>
      </c>
      <c r="D28" s="35">
        <v>4</v>
      </c>
      <c r="E28" s="36">
        <v>0</v>
      </c>
      <c r="F28" s="7">
        <f t="shared" si="2"/>
        <v>0</v>
      </c>
      <c r="G28" s="34" t="s">
        <v>24</v>
      </c>
      <c r="H28" s="35">
        <v>4</v>
      </c>
      <c r="I28" s="36">
        <v>0</v>
      </c>
      <c r="J28" s="7">
        <f t="shared" si="0"/>
        <v>0</v>
      </c>
      <c r="K28" s="34" t="s">
        <v>24</v>
      </c>
      <c r="L28" s="35">
        <v>4</v>
      </c>
      <c r="M28" s="36">
        <v>0</v>
      </c>
      <c r="N28" s="7">
        <f t="shared" si="1"/>
        <v>0</v>
      </c>
      <c r="O28" s="292"/>
      <c r="P28" s="24"/>
    </row>
    <row r="29" spans="1:16" ht="23.4" customHeight="1" thickBot="1" x14ac:dyDescent="0.35">
      <c r="A29" s="106"/>
      <c r="B29" s="107"/>
      <c r="C29" s="108"/>
      <c r="D29" s="109"/>
      <c r="E29" s="110"/>
      <c r="F29" s="99"/>
      <c r="G29" s="99"/>
      <c r="H29" s="99"/>
      <c r="I29" s="99"/>
      <c r="J29" s="99"/>
      <c r="K29" s="99"/>
      <c r="L29" s="99"/>
      <c r="M29" s="99"/>
      <c r="N29" s="99"/>
      <c r="O29" s="111"/>
      <c r="P29" s="112"/>
    </row>
    <row r="30" spans="1:16" ht="48.6" customHeight="1" thickBot="1" x14ac:dyDescent="0.35">
      <c r="A30" s="73">
        <v>5</v>
      </c>
      <c r="B30" s="309" t="s">
        <v>97</v>
      </c>
      <c r="C30" s="310"/>
      <c r="D30" s="310"/>
      <c r="E30" s="310"/>
      <c r="F30" s="70"/>
      <c r="G30" s="71"/>
      <c r="H30" s="71"/>
      <c r="I30" s="71"/>
      <c r="J30" s="71"/>
      <c r="K30" s="71"/>
      <c r="L30" s="71"/>
      <c r="M30" s="71"/>
      <c r="N30" s="71"/>
      <c r="O30" s="71"/>
      <c r="P30" s="25"/>
    </row>
    <row r="31" spans="1:16" ht="23.4" customHeight="1" x14ac:dyDescent="0.3">
      <c r="A31" s="33"/>
      <c r="B31" s="72"/>
      <c r="C31" s="300" t="s">
        <v>22</v>
      </c>
      <c r="D31" s="301"/>
      <c r="E31" s="301"/>
      <c r="F31" s="302"/>
      <c r="G31" s="300" t="s">
        <v>23</v>
      </c>
      <c r="H31" s="301"/>
      <c r="I31" s="301"/>
      <c r="J31" s="302"/>
      <c r="K31" s="300" t="s">
        <v>32</v>
      </c>
      <c r="L31" s="301"/>
      <c r="M31" s="301"/>
      <c r="N31" s="302"/>
      <c r="O31" s="293"/>
      <c r="P31" s="25"/>
    </row>
    <row r="32" spans="1:16" ht="31.2" x14ac:dyDescent="0.3">
      <c r="A32" s="32"/>
      <c r="B32" s="52" t="s">
        <v>8</v>
      </c>
      <c r="C32" s="16" t="s">
        <v>1</v>
      </c>
      <c r="D32" s="16" t="s">
        <v>31</v>
      </c>
      <c r="E32" s="6" t="s">
        <v>5</v>
      </c>
      <c r="F32" s="6" t="s">
        <v>17</v>
      </c>
      <c r="G32" s="101" t="s">
        <v>1</v>
      </c>
      <c r="H32" s="16" t="s">
        <v>31</v>
      </c>
      <c r="I32" s="6" t="s">
        <v>33</v>
      </c>
      <c r="J32" s="6" t="s">
        <v>17</v>
      </c>
      <c r="K32" s="101" t="s">
        <v>1</v>
      </c>
      <c r="L32" s="16" t="s">
        <v>31</v>
      </c>
      <c r="M32" s="6" t="s">
        <v>33</v>
      </c>
      <c r="N32" s="6" t="s">
        <v>17</v>
      </c>
      <c r="O32" s="282"/>
      <c r="P32" s="25"/>
    </row>
    <row r="33" spans="1:16" ht="54.6" customHeight="1" x14ac:dyDescent="0.3">
      <c r="A33" s="32"/>
      <c r="B33" s="306" t="s">
        <v>98</v>
      </c>
      <c r="C33" s="307"/>
      <c r="D33" s="307"/>
      <c r="E33" s="308"/>
      <c r="F33" s="68">
        <f>SUM(F34:F39)</f>
        <v>0</v>
      </c>
      <c r="G33" s="294"/>
      <c r="H33" s="295"/>
      <c r="I33" s="296"/>
      <c r="J33" s="68">
        <f>SUM(J34:J39)</f>
        <v>0</v>
      </c>
      <c r="K33" s="294"/>
      <c r="L33" s="295"/>
      <c r="M33" s="296"/>
      <c r="N33" s="68">
        <f>SUM(N34:N39)</f>
        <v>0</v>
      </c>
      <c r="O33" s="66">
        <f>SUM(N33,J33,F33)</f>
        <v>0</v>
      </c>
      <c r="P33" s="25"/>
    </row>
    <row r="34" spans="1:16" ht="71.400000000000006" customHeight="1" x14ac:dyDescent="0.3">
      <c r="A34" s="54" t="s">
        <v>66</v>
      </c>
      <c r="B34" s="49" t="s">
        <v>159</v>
      </c>
      <c r="C34" s="55" t="s">
        <v>215</v>
      </c>
      <c r="D34" s="50">
        <v>180</v>
      </c>
      <c r="E34" s="51">
        <v>0</v>
      </c>
      <c r="F34" s="69">
        <f>SUM(D34*E34)</f>
        <v>0</v>
      </c>
      <c r="G34" s="55" t="s">
        <v>215</v>
      </c>
      <c r="H34" s="50">
        <v>220</v>
      </c>
      <c r="I34" s="51">
        <v>0</v>
      </c>
      <c r="J34" s="161">
        <f>SUM(H34*I34)</f>
        <v>0</v>
      </c>
      <c r="K34" s="55" t="s">
        <v>215</v>
      </c>
      <c r="L34" s="50">
        <v>260</v>
      </c>
      <c r="M34" s="51">
        <v>0</v>
      </c>
      <c r="N34" s="161">
        <f>SUM(L34*M34)</f>
        <v>0</v>
      </c>
      <c r="O34" s="280"/>
      <c r="P34" s="25"/>
    </row>
    <row r="35" spans="1:16" ht="62.4" x14ac:dyDescent="0.3">
      <c r="A35" s="54" t="s">
        <v>67</v>
      </c>
      <c r="B35" s="49" t="s">
        <v>160</v>
      </c>
      <c r="C35" s="55" t="s">
        <v>215</v>
      </c>
      <c r="D35" s="50">
        <v>180</v>
      </c>
      <c r="E35" s="51">
        <v>0</v>
      </c>
      <c r="F35" s="69">
        <f t="shared" ref="F35:F39" si="3">SUM(D35*E35)</f>
        <v>0</v>
      </c>
      <c r="G35" s="55" t="s">
        <v>215</v>
      </c>
      <c r="H35" s="50">
        <v>220</v>
      </c>
      <c r="I35" s="51">
        <v>0</v>
      </c>
      <c r="J35" s="161">
        <f t="shared" ref="J35:J39" si="4">SUM(H35*I35)</f>
        <v>0</v>
      </c>
      <c r="K35" s="55" t="s">
        <v>215</v>
      </c>
      <c r="L35" s="50">
        <v>260</v>
      </c>
      <c r="M35" s="51">
        <v>0</v>
      </c>
      <c r="N35" s="161">
        <f t="shared" ref="N35:N39" si="5">SUM(L35*M35)</f>
        <v>0</v>
      </c>
      <c r="O35" s="281"/>
      <c r="P35" s="76"/>
    </row>
    <row r="36" spans="1:16" ht="88.95" customHeight="1" x14ac:dyDescent="0.3">
      <c r="A36" s="54" t="s">
        <v>68</v>
      </c>
      <c r="B36" s="49" t="s">
        <v>161</v>
      </c>
      <c r="C36" s="55" t="s">
        <v>215</v>
      </c>
      <c r="D36" s="50">
        <v>180</v>
      </c>
      <c r="E36" s="51">
        <v>0</v>
      </c>
      <c r="F36" s="69">
        <f t="shared" si="3"/>
        <v>0</v>
      </c>
      <c r="G36" s="55" t="s">
        <v>215</v>
      </c>
      <c r="H36" s="50">
        <v>220</v>
      </c>
      <c r="I36" s="51">
        <v>0</v>
      </c>
      <c r="J36" s="161">
        <f t="shared" si="4"/>
        <v>0</v>
      </c>
      <c r="K36" s="55" t="s">
        <v>215</v>
      </c>
      <c r="L36" s="50">
        <v>260</v>
      </c>
      <c r="M36" s="51">
        <v>0</v>
      </c>
      <c r="N36" s="161">
        <f t="shared" si="5"/>
        <v>0</v>
      </c>
      <c r="O36" s="281"/>
      <c r="P36" s="76"/>
    </row>
    <row r="37" spans="1:16" ht="87" customHeight="1" x14ac:dyDescent="0.3">
      <c r="A37" s="54" t="s">
        <v>69</v>
      </c>
      <c r="B37" s="49" t="s">
        <v>162</v>
      </c>
      <c r="C37" s="55" t="s">
        <v>215</v>
      </c>
      <c r="D37" s="50">
        <v>180</v>
      </c>
      <c r="E37" s="51">
        <v>0</v>
      </c>
      <c r="F37" s="69">
        <f t="shared" si="3"/>
        <v>0</v>
      </c>
      <c r="G37" s="55" t="s">
        <v>215</v>
      </c>
      <c r="H37" s="50">
        <v>220</v>
      </c>
      <c r="I37" s="51">
        <v>0</v>
      </c>
      <c r="J37" s="161">
        <f t="shared" si="4"/>
        <v>0</v>
      </c>
      <c r="K37" s="55" t="s">
        <v>215</v>
      </c>
      <c r="L37" s="50">
        <v>260</v>
      </c>
      <c r="M37" s="51">
        <v>0</v>
      </c>
      <c r="N37" s="161">
        <f t="shared" si="5"/>
        <v>0</v>
      </c>
      <c r="O37" s="281"/>
      <c r="P37" s="76"/>
    </row>
    <row r="38" spans="1:16" ht="87" customHeight="1" x14ac:dyDescent="0.3">
      <c r="A38" s="54" t="s">
        <v>70</v>
      </c>
      <c r="B38" s="49" t="s">
        <v>106</v>
      </c>
      <c r="C38" s="55" t="s">
        <v>215</v>
      </c>
      <c r="D38" s="50">
        <v>180</v>
      </c>
      <c r="E38" s="51">
        <v>0</v>
      </c>
      <c r="F38" s="69">
        <f t="shared" si="3"/>
        <v>0</v>
      </c>
      <c r="G38" s="55" t="s">
        <v>215</v>
      </c>
      <c r="H38" s="50">
        <v>220</v>
      </c>
      <c r="I38" s="51">
        <v>0</v>
      </c>
      <c r="J38" s="161">
        <f t="shared" si="4"/>
        <v>0</v>
      </c>
      <c r="K38" s="55" t="s">
        <v>215</v>
      </c>
      <c r="L38" s="50">
        <v>260</v>
      </c>
      <c r="M38" s="51">
        <v>0</v>
      </c>
      <c r="N38" s="161">
        <f t="shared" si="5"/>
        <v>0</v>
      </c>
      <c r="O38" s="281"/>
      <c r="P38" s="76"/>
    </row>
    <row r="39" spans="1:16" ht="90" customHeight="1" x14ac:dyDescent="0.3">
      <c r="A39" s="54" t="s">
        <v>71</v>
      </c>
      <c r="B39" s="77" t="s">
        <v>107</v>
      </c>
      <c r="C39" s="55" t="s">
        <v>215</v>
      </c>
      <c r="D39" s="50">
        <v>180</v>
      </c>
      <c r="E39" s="51">
        <v>0</v>
      </c>
      <c r="F39" s="69">
        <f t="shared" si="3"/>
        <v>0</v>
      </c>
      <c r="G39" s="55" t="s">
        <v>215</v>
      </c>
      <c r="H39" s="50">
        <v>220</v>
      </c>
      <c r="I39" s="51">
        <v>0</v>
      </c>
      <c r="J39" s="161">
        <f t="shared" si="4"/>
        <v>0</v>
      </c>
      <c r="K39" s="55" t="s">
        <v>215</v>
      </c>
      <c r="L39" s="50">
        <v>260</v>
      </c>
      <c r="M39" s="51">
        <v>0</v>
      </c>
      <c r="N39" s="161">
        <f t="shared" si="5"/>
        <v>0</v>
      </c>
      <c r="O39" s="282"/>
      <c r="P39" s="76"/>
    </row>
    <row r="40" spans="1:16" ht="34.200000000000003" customHeight="1" x14ac:dyDescent="0.3">
      <c r="A40" s="166"/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286" t="s">
        <v>25</v>
      </c>
      <c r="N40" s="287"/>
      <c r="O40" s="167">
        <f>SUM(O33,O25)</f>
        <v>0</v>
      </c>
      <c r="P40" s="76"/>
    </row>
    <row r="41" spans="1:16" ht="33" customHeight="1" x14ac:dyDescent="0.3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286" t="s">
        <v>2</v>
      </c>
      <c r="N41" s="287"/>
      <c r="O41" s="167">
        <f>SUM(O40)*15%</f>
        <v>0</v>
      </c>
      <c r="P41" s="76"/>
    </row>
    <row r="42" spans="1:16" ht="33" customHeight="1" thickBot="1" x14ac:dyDescent="0.35">
      <c r="A42" s="166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288" t="s">
        <v>9</v>
      </c>
      <c r="N42" s="289"/>
      <c r="O42" s="167">
        <f>SUM(O41,O40)</f>
        <v>0</v>
      </c>
      <c r="P42" s="76"/>
    </row>
    <row r="43" spans="1:16" ht="33" customHeight="1" x14ac:dyDescent="0.3">
      <c r="A43" s="44"/>
      <c r="B43" s="285"/>
      <c r="C43" s="82"/>
      <c r="D43" s="82"/>
      <c r="E43" s="82"/>
      <c r="F43" s="82"/>
      <c r="G43" s="45"/>
      <c r="H43" s="45"/>
      <c r="I43" s="45"/>
      <c r="J43" s="45"/>
      <c r="K43" s="45"/>
      <c r="L43" s="45"/>
      <c r="M43" s="45"/>
      <c r="N43" s="45"/>
      <c r="O43" s="45"/>
    </row>
    <row r="44" spans="1:16" ht="15.6" x14ac:dyDescent="0.3">
      <c r="A44" s="44"/>
      <c r="B44" s="285"/>
      <c r="C44" s="56"/>
      <c r="D44" s="56"/>
      <c r="E44" s="56"/>
      <c r="F44" s="56"/>
      <c r="G44" s="45"/>
      <c r="H44" s="45"/>
      <c r="I44" s="45"/>
      <c r="J44" s="45"/>
      <c r="K44" s="45"/>
      <c r="L44" s="45"/>
      <c r="M44" s="45"/>
      <c r="N44" s="45"/>
      <c r="O44" s="45"/>
    </row>
    <row r="45" spans="1:16" x14ac:dyDescent="0.3">
      <c r="A45"/>
      <c r="B45" s="28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6" ht="15" thickBot="1" x14ac:dyDescent="0.35">
      <c r="A46" s="26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6" ht="31.95" customHeight="1" x14ac:dyDescent="0.3">
      <c r="A47" s="26"/>
      <c r="B47" s="249" t="s">
        <v>13</v>
      </c>
      <c r="C47" s="30"/>
      <c r="D47" s="258"/>
      <c r="E47" s="257"/>
      <c r="F47" s="163"/>
      <c r="G47" s="28"/>
      <c r="H47" s="28"/>
      <c r="I47" s="28"/>
      <c r="J47" s="28"/>
      <c r="K47" s="28"/>
      <c r="L47" s="28"/>
      <c r="M47" s="28"/>
      <c r="N47" s="28"/>
      <c r="O47" s="28"/>
    </row>
    <row r="48" spans="1:16" ht="33" customHeight="1" x14ac:dyDescent="0.3">
      <c r="A48" s="26"/>
      <c r="B48" s="283"/>
      <c r="C48" s="38" t="s">
        <v>10</v>
      </c>
      <c r="D48" s="254"/>
      <c r="E48" s="255"/>
      <c r="F48" s="162" t="s">
        <v>12</v>
      </c>
      <c r="G48" s="28"/>
      <c r="H48" s="28"/>
      <c r="I48" s="28"/>
      <c r="J48" s="28"/>
      <c r="K48" s="28"/>
      <c r="L48" s="28"/>
      <c r="M48" s="28"/>
      <c r="N48" s="28"/>
      <c r="O48" s="28"/>
    </row>
    <row r="49" spans="1:15" ht="47.4" customHeight="1" thickBot="1" x14ac:dyDescent="0.35">
      <c r="A49" s="26"/>
      <c r="B49" s="283"/>
      <c r="C49" s="31"/>
      <c r="D49" s="265"/>
      <c r="E49" s="266"/>
      <c r="F49" s="165"/>
      <c r="G49" s="28"/>
      <c r="H49" s="28"/>
      <c r="I49" s="28"/>
      <c r="J49" s="28"/>
      <c r="K49" s="28"/>
      <c r="L49" s="28"/>
      <c r="M49" s="28"/>
      <c r="N49" s="28"/>
      <c r="O49" s="28"/>
    </row>
    <row r="50" spans="1:15" ht="43.95" customHeight="1" thickBot="1" x14ac:dyDescent="0.35">
      <c r="A50" s="26"/>
      <c r="B50" s="284"/>
      <c r="C50" s="57" t="s">
        <v>15</v>
      </c>
      <c r="D50" s="265"/>
      <c r="E50" s="266"/>
      <c r="F50" s="164" t="s">
        <v>11</v>
      </c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</sheetData>
  <sheetProtection formatCells="0" formatColumns="0" formatRows="0" insertRows="0"/>
  <protectedRanges>
    <protectedRange sqref="P25:P34" name="Range6"/>
    <protectedRange sqref="A26:B27 A29:E29 A28 I33:I39 E34:E39 C26:E28 G26:I28 K26:M28 M33:M39" name="Range3_5_1"/>
    <protectedRange sqref="B33:E33 B34:D39 G34:G39 K34:K39" name="Range3_2_1"/>
    <protectedRange sqref="E17:E19" name="Range2_4_1_1"/>
    <protectedRange sqref="B28" name="Range3_1_1"/>
  </protectedRanges>
  <mergeCells count="39">
    <mergeCell ref="K23:N23"/>
    <mergeCell ref="B25:E25"/>
    <mergeCell ref="B33:E33"/>
    <mergeCell ref="B30:E30"/>
    <mergeCell ref="C31:F31"/>
    <mergeCell ref="G23:J23"/>
    <mergeCell ref="O26:O28"/>
    <mergeCell ref="O31:O32"/>
    <mergeCell ref="G33:I33"/>
    <mergeCell ref="K33:M33"/>
    <mergeCell ref="G25:I25"/>
    <mergeCell ref="K25:M25"/>
    <mergeCell ref="G31:J31"/>
    <mergeCell ref="K31:N31"/>
    <mergeCell ref="O34:O39"/>
    <mergeCell ref="B47:B50"/>
    <mergeCell ref="D47:E47"/>
    <mergeCell ref="D48:E48"/>
    <mergeCell ref="D49:E49"/>
    <mergeCell ref="D50:E50"/>
    <mergeCell ref="B43:B45"/>
    <mergeCell ref="M40:N40"/>
    <mergeCell ref="M41:N41"/>
    <mergeCell ref="M42:N42"/>
    <mergeCell ref="B1:C1"/>
    <mergeCell ref="D1:E2"/>
    <mergeCell ref="A23:A24"/>
    <mergeCell ref="B23:B24"/>
    <mergeCell ref="A22:F22"/>
    <mergeCell ref="A3:C3"/>
    <mergeCell ref="B6:C6"/>
    <mergeCell ref="B5:C5"/>
    <mergeCell ref="C23:F23"/>
    <mergeCell ref="C16:D16"/>
    <mergeCell ref="C17:D17"/>
    <mergeCell ref="F17:F19"/>
    <mergeCell ref="C18:D18"/>
    <mergeCell ref="C19:D19"/>
    <mergeCell ref="B7:C7"/>
  </mergeCells>
  <phoneticPr fontId="13" type="noConversion"/>
  <dataValidations count="2">
    <dataValidation type="decimal" operator="greaterThanOrEqual" allowBlank="1" showInputMessage="1" showErrorMessage="1" sqref="I34:I39 D26:E29 D34:E39 H26:I28 L26:M28 M34:M39 C17:D19" xr:uid="{58160140-9219-4B3C-B515-86157BC394D1}">
      <formula1>0</formula1>
    </dataValidation>
    <dataValidation type="list" allowBlank="1" showInputMessage="1" showErrorMessage="1" sqref="E17:E19" xr:uid="{20D23BBF-2AD4-4D9F-8C7F-84B1ADA0AF93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35" fitToHeight="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topLeftCell="A7" zoomScale="81" zoomScaleNormal="81" workbookViewId="0">
      <selection activeCell="H18" sqref="H18"/>
    </sheetView>
  </sheetViews>
  <sheetFormatPr defaultColWidth="9.109375" defaultRowHeight="14.4" x14ac:dyDescent="0.3"/>
  <cols>
    <col min="1" max="1" width="15.6640625" style="21" customWidth="1"/>
    <col min="2" max="2" width="57.88671875" style="20" customWidth="1"/>
    <col min="3" max="3" width="18.88671875" style="20" customWidth="1"/>
    <col min="4" max="4" width="16.44140625" style="20" customWidth="1"/>
    <col min="5" max="5" width="21.6640625" style="20" customWidth="1"/>
    <col min="6" max="6" width="24.88671875" style="20" customWidth="1"/>
    <col min="7" max="7" width="21.5546875" style="22" customWidth="1"/>
    <col min="8" max="8" width="17.88671875" style="22" bestFit="1" customWidth="1"/>
    <col min="9" max="9" width="23.6640625" style="20" customWidth="1"/>
    <col min="10" max="10" width="19.6640625" style="20" customWidth="1"/>
    <col min="11" max="14" width="26.5546875" style="20" customWidth="1"/>
    <col min="15" max="15" width="25.5546875" style="20" customWidth="1"/>
    <col min="16" max="16" width="47.6640625" style="20" customWidth="1"/>
    <col min="17" max="16384" width="9.109375" style="20"/>
  </cols>
  <sheetData>
    <row r="1" spans="1:20" s="14" customFormat="1" ht="31.2" x14ac:dyDescent="0.6">
      <c r="A1" s="5"/>
      <c r="B1" s="267" t="s">
        <v>6</v>
      </c>
      <c r="C1" s="267"/>
      <c r="D1" s="2"/>
      <c r="E1" s="2"/>
      <c r="F1" s="2" t="s">
        <v>45</v>
      </c>
      <c r="G1" s="3"/>
      <c r="H1" s="1"/>
      <c r="I1" s="1"/>
      <c r="J1" s="1"/>
      <c r="K1" s="1"/>
      <c r="L1" s="1"/>
      <c r="M1" s="1"/>
      <c r="N1" s="1"/>
      <c r="O1" s="1"/>
      <c r="P1" s="1"/>
    </row>
    <row r="2" spans="1:20" customFormat="1" ht="61.95" customHeight="1" x14ac:dyDescent="0.3">
      <c r="A2" s="17"/>
      <c r="B2" s="12" t="s">
        <v>53</v>
      </c>
      <c r="C2" s="12"/>
      <c r="D2" s="12"/>
      <c r="E2" s="12"/>
      <c r="F2" s="120" t="s">
        <v>99</v>
      </c>
      <c r="G2" s="4"/>
      <c r="H2" s="18"/>
      <c r="I2" s="18"/>
      <c r="J2" s="18"/>
      <c r="K2" s="18"/>
      <c r="L2" s="18"/>
      <c r="M2" s="18"/>
      <c r="N2" s="18"/>
      <c r="O2" s="18"/>
      <c r="P2" s="18"/>
    </row>
    <row r="3" spans="1:20" customFormat="1" ht="23.4" x14ac:dyDescent="0.35">
      <c r="A3" t="s">
        <v>28</v>
      </c>
      <c r="B3" s="43"/>
      <c r="C3" s="43"/>
      <c r="D3" s="43"/>
      <c r="E3" s="43"/>
      <c r="F3" s="43"/>
      <c r="G3" s="40"/>
    </row>
    <row r="4" spans="1:20" customFormat="1" ht="23.4" x14ac:dyDescent="0.4">
      <c r="B4" s="42"/>
      <c r="C4" s="42"/>
      <c r="D4" s="42"/>
      <c r="E4" s="42"/>
      <c r="F4" s="42"/>
      <c r="G4" s="40"/>
    </row>
    <row r="5" spans="1:20" customFormat="1" ht="15.6" x14ac:dyDescent="0.3">
      <c r="A5" s="158" t="s">
        <v>20</v>
      </c>
      <c r="B5" s="191" t="s">
        <v>219</v>
      </c>
      <c r="C5" s="61"/>
      <c r="D5" s="61"/>
      <c r="E5" s="61"/>
      <c r="F5" s="61"/>
      <c r="G5" s="11"/>
      <c r="H5" s="10"/>
      <c r="I5" s="10"/>
      <c r="J5" s="10"/>
      <c r="K5" s="10"/>
      <c r="L5" s="10"/>
      <c r="M5" s="10"/>
      <c r="N5" s="10"/>
      <c r="O5" s="10"/>
      <c r="P5" s="19"/>
      <c r="Q5" s="19"/>
      <c r="R5" s="19"/>
      <c r="S5" s="19"/>
      <c r="T5" s="19"/>
    </row>
    <row r="6" spans="1:20" customFormat="1" ht="103.2" customHeight="1" x14ac:dyDescent="0.3">
      <c r="A6" s="158" t="s">
        <v>21</v>
      </c>
      <c r="B6" s="187" t="s">
        <v>217</v>
      </c>
      <c r="C6" s="62"/>
      <c r="D6" s="62"/>
      <c r="E6" s="62"/>
      <c r="F6" s="62"/>
      <c r="G6" s="11"/>
      <c r="H6" s="13"/>
      <c r="I6" s="13"/>
      <c r="J6" s="13"/>
      <c r="K6" s="13"/>
      <c r="L6" s="13"/>
      <c r="M6" s="13"/>
      <c r="N6" s="13"/>
      <c r="O6" s="13"/>
      <c r="P6" s="19"/>
      <c r="Q6" s="19"/>
      <c r="R6" s="19"/>
      <c r="S6" s="19"/>
      <c r="T6" s="19"/>
    </row>
    <row r="7" spans="1:20" customFormat="1" ht="15.6" x14ac:dyDescent="0.3">
      <c r="A7" s="185" t="s">
        <v>7</v>
      </c>
      <c r="B7" s="186"/>
      <c r="C7" s="184"/>
      <c r="D7" s="184"/>
      <c r="E7" s="184"/>
      <c r="F7" s="184"/>
      <c r="G7" s="11"/>
      <c r="H7" s="8"/>
      <c r="I7" s="8"/>
      <c r="J7" s="8"/>
      <c r="K7" s="8"/>
      <c r="L7" s="8"/>
      <c r="M7" s="8"/>
      <c r="N7" s="8"/>
      <c r="O7" s="8"/>
      <c r="P7" s="19"/>
      <c r="Q7" s="19"/>
      <c r="R7" s="19"/>
      <c r="S7" s="19"/>
      <c r="T7" s="19"/>
    </row>
    <row r="8" spans="1:20" customFormat="1" ht="15.6" x14ac:dyDescent="0.3">
      <c r="A8" s="60" t="s">
        <v>3</v>
      </c>
      <c r="B8" s="141"/>
      <c r="C8" s="149"/>
      <c r="D8" s="142"/>
      <c r="E8" s="150"/>
      <c r="F8" s="8"/>
      <c r="G8" s="8"/>
      <c r="H8" s="151"/>
      <c r="I8" s="19"/>
      <c r="J8" s="19"/>
    </row>
    <row r="9" spans="1:20" customFormat="1" ht="15.6" x14ac:dyDescent="0.3">
      <c r="A9" s="60" t="s">
        <v>51</v>
      </c>
      <c r="B9" s="141"/>
      <c r="C9" s="149"/>
      <c r="D9" s="142"/>
      <c r="E9" s="150"/>
      <c r="F9" s="8"/>
      <c r="G9" s="8"/>
      <c r="H9" s="151"/>
      <c r="I9" s="19"/>
      <c r="J9" s="19"/>
    </row>
    <row r="10" spans="1:20" customFormat="1" ht="15.6" x14ac:dyDescent="0.3">
      <c r="A10" s="144" t="s">
        <v>18</v>
      </c>
      <c r="B10" s="145"/>
      <c r="C10" s="153"/>
      <c r="D10" s="9"/>
      <c r="E10" s="150"/>
      <c r="F10" s="8"/>
      <c r="G10" s="8"/>
      <c r="H10" s="151"/>
      <c r="I10" s="19"/>
      <c r="J10" s="19"/>
    </row>
    <row r="11" spans="1:20" customFormat="1" ht="15.6" x14ac:dyDescent="0.3">
      <c r="A11" s="138" t="s">
        <v>19</v>
      </c>
      <c r="B11" s="143"/>
      <c r="C11" s="154"/>
      <c r="D11" s="143"/>
      <c r="E11" s="150"/>
      <c r="F11" s="8"/>
      <c r="G11" s="8"/>
      <c r="H11" s="151"/>
      <c r="I11" s="19"/>
      <c r="J11" s="19"/>
    </row>
    <row r="12" spans="1:20" customFormat="1" ht="15.6" x14ac:dyDescent="0.3">
      <c r="A12" s="138" t="s">
        <v>63</v>
      </c>
      <c r="B12" s="143"/>
      <c r="C12" s="154"/>
      <c r="D12" s="143"/>
      <c r="E12" s="150"/>
      <c r="F12" s="8"/>
      <c r="G12" s="8"/>
      <c r="H12" s="151"/>
      <c r="I12" s="19"/>
      <c r="J12" s="19"/>
    </row>
    <row r="13" spans="1:20" customFormat="1" ht="15.6" x14ac:dyDescent="0.3">
      <c r="A13" s="146" t="s">
        <v>64</v>
      </c>
      <c r="B13" s="143"/>
      <c r="C13" s="154"/>
      <c r="D13" s="143"/>
      <c r="E13" s="150"/>
      <c r="F13" s="8"/>
      <c r="G13" s="8"/>
      <c r="H13" s="151"/>
      <c r="I13" s="19"/>
      <c r="J13" s="19"/>
    </row>
    <row r="14" spans="1:20" customFormat="1" ht="15.6" x14ac:dyDescent="0.3">
      <c r="A14" s="155" t="s">
        <v>65</v>
      </c>
      <c r="B14" s="143"/>
      <c r="C14" s="154"/>
      <c r="D14" s="143"/>
      <c r="E14" s="150"/>
      <c r="F14" s="8"/>
      <c r="G14" s="8"/>
      <c r="H14" s="151"/>
      <c r="I14" s="19"/>
      <c r="J14" s="19"/>
    </row>
    <row r="15" spans="1:20" customFormat="1" ht="15.6" x14ac:dyDescent="0.3">
      <c r="A15" s="146"/>
      <c r="B15" s="143"/>
      <c r="C15" s="154"/>
      <c r="D15" s="143"/>
      <c r="E15" s="150"/>
      <c r="F15" s="8"/>
      <c r="G15" s="8"/>
      <c r="H15" s="151"/>
      <c r="I15" s="19"/>
      <c r="J15" s="19"/>
    </row>
    <row r="16" spans="1:20" customFormat="1" ht="15.6" customHeight="1" x14ac:dyDescent="0.3">
      <c r="A16" s="143"/>
      <c r="B16" s="147" t="s">
        <v>57</v>
      </c>
      <c r="C16" s="206" t="s">
        <v>58</v>
      </c>
      <c r="D16" s="206"/>
      <c r="E16" s="156"/>
      <c r="F16" s="8"/>
      <c r="G16" s="8"/>
      <c r="H16" s="151"/>
      <c r="I16" s="19"/>
      <c r="J16" s="19"/>
    </row>
    <row r="17" spans="1:16" customFormat="1" ht="15.6" customHeight="1" x14ac:dyDescent="0.3">
      <c r="A17" s="143"/>
      <c r="B17" s="148" t="s">
        <v>59</v>
      </c>
      <c r="C17" s="207">
        <v>16.307500000000001</v>
      </c>
      <c r="D17" s="208"/>
      <c r="E17" s="157"/>
      <c r="F17" s="211" t="s">
        <v>60</v>
      </c>
      <c r="G17" s="8"/>
      <c r="H17" s="151"/>
      <c r="I17" s="19"/>
      <c r="J17" s="19"/>
    </row>
    <row r="18" spans="1:16" customFormat="1" ht="15.6" x14ac:dyDescent="0.3">
      <c r="A18" s="143"/>
      <c r="B18" s="148" t="s">
        <v>61</v>
      </c>
      <c r="C18" s="209">
        <v>18.703900000000001</v>
      </c>
      <c r="D18" s="210"/>
      <c r="E18" s="157"/>
      <c r="F18" s="211"/>
      <c r="G18" s="8"/>
      <c r="H18" s="151"/>
      <c r="I18" s="19"/>
      <c r="J18" s="19"/>
    </row>
    <row r="19" spans="1:16" customFormat="1" ht="15.6" x14ac:dyDescent="0.3">
      <c r="A19" s="143"/>
      <c r="B19" s="148" t="s">
        <v>62</v>
      </c>
      <c r="C19" s="209">
        <v>21.821999999999999</v>
      </c>
      <c r="D19" s="210"/>
      <c r="E19" s="157"/>
      <c r="F19" s="211"/>
      <c r="G19" s="8"/>
      <c r="H19" s="151"/>
      <c r="I19" s="19"/>
      <c r="J19" s="19"/>
    </row>
    <row r="20" spans="1:16" s="19" customFormat="1" ht="15.6" x14ac:dyDescent="0.3">
      <c r="A20" s="138"/>
      <c r="B20" s="137"/>
      <c r="C20" s="137"/>
      <c r="D20" s="137"/>
      <c r="E20" s="137"/>
      <c r="F20" s="137"/>
      <c r="G20" s="137"/>
      <c r="H20" s="137"/>
      <c r="I20" s="137"/>
      <c r="J20" s="137"/>
      <c r="K20" s="8"/>
      <c r="L20" s="8"/>
      <c r="M20" s="8"/>
      <c r="N20" s="8"/>
      <c r="O20" s="8"/>
    </row>
    <row r="21" spans="1:16" ht="68.400000000000006" customHeight="1" x14ac:dyDescent="0.3">
      <c r="A21" s="81" t="s">
        <v>0</v>
      </c>
      <c r="B21" s="80" t="s">
        <v>155</v>
      </c>
      <c r="C21" s="64" t="s">
        <v>1</v>
      </c>
      <c r="D21" s="64" t="s">
        <v>4</v>
      </c>
      <c r="E21" s="65" t="s">
        <v>5</v>
      </c>
      <c r="F21" s="65" t="s">
        <v>17</v>
      </c>
      <c r="G21" s="64" t="s">
        <v>1</v>
      </c>
      <c r="H21" s="64" t="s">
        <v>4</v>
      </c>
      <c r="I21" s="65" t="s">
        <v>5</v>
      </c>
      <c r="J21" s="65" t="s">
        <v>17</v>
      </c>
      <c r="K21" s="16" t="s">
        <v>1</v>
      </c>
      <c r="L21" s="16" t="s">
        <v>4</v>
      </c>
      <c r="M21" s="6" t="s">
        <v>5</v>
      </c>
      <c r="N21" s="6" t="s">
        <v>17</v>
      </c>
      <c r="O21" s="139" t="s">
        <v>40</v>
      </c>
      <c r="P21" s="140" t="s">
        <v>54</v>
      </c>
    </row>
    <row r="22" spans="1:16" ht="37.200000000000003" customHeight="1" x14ac:dyDescent="0.3">
      <c r="A22" s="79">
        <v>6</v>
      </c>
      <c r="B22" s="113" t="s">
        <v>34</v>
      </c>
      <c r="C22" s="311" t="s">
        <v>35</v>
      </c>
      <c r="D22" s="312"/>
      <c r="E22" s="313"/>
      <c r="F22" s="59">
        <f>SUM(F23:F45)</f>
        <v>0</v>
      </c>
      <c r="G22" s="311" t="s">
        <v>104</v>
      </c>
      <c r="H22" s="312"/>
      <c r="I22" s="313"/>
      <c r="J22" s="59">
        <f>SUM(J23:J45)</f>
        <v>0</v>
      </c>
      <c r="K22" s="311" t="s">
        <v>105</v>
      </c>
      <c r="L22" s="312"/>
      <c r="M22" s="313"/>
      <c r="N22" s="59">
        <f>SUM(N23:N45)</f>
        <v>0</v>
      </c>
      <c r="O22" s="53">
        <f>SUM(N22,J22,F22)</f>
        <v>0</v>
      </c>
      <c r="P22" s="67"/>
    </row>
    <row r="23" spans="1:16" ht="15.6" x14ac:dyDescent="0.3">
      <c r="A23" s="160" t="s">
        <v>125</v>
      </c>
      <c r="B23" s="114" t="s">
        <v>108</v>
      </c>
      <c r="C23" s="47" t="s">
        <v>16</v>
      </c>
      <c r="D23" s="35">
        <v>1</v>
      </c>
      <c r="E23" s="36">
        <v>0</v>
      </c>
      <c r="F23" s="7">
        <f>SUM(D23*E23)</f>
        <v>0</v>
      </c>
      <c r="G23" s="47" t="s">
        <v>16</v>
      </c>
      <c r="H23" s="35">
        <v>1</v>
      </c>
      <c r="I23" s="36">
        <v>0</v>
      </c>
      <c r="J23" s="7">
        <f>SUM(H23*I23)</f>
        <v>0</v>
      </c>
      <c r="K23" s="47" t="s">
        <v>16</v>
      </c>
      <c r="L23" s="35">
        <v>1</v>
      </c>
      <c r="M23" s="36">
        <v>0</v>
      </c>
      <c r="N23" s="7">
        <f>SUM(L23*M23)</f>
        <v>0</v>
      </c>
      <c r="O23" s="318"/>
      <c r="P23" s="67"/>
    </row>
    <row r="24" spans="1:16" ht="15.6" x14ac:dyDescent="0.3">
      <c r="A24" s="160" t="s">
        <v>126</v>
      </c>
      <c r="B24" s="114" t="s">
        <v>109</v>
      </c>
      <c r="C24" s="47" t="s">
        <v>16</v>
      </c>
      <c r="D24" s="35">
        <v>1</v>
      </c>
      <c r="E24" s="36">
        <v>0</v>
      </c>
      <c r="F24" s="7">
        <f t="shared" ref="F24:F45" si="0">SUM(D24*E24)</f>
        <v>0</v>
      </c>
      <c r="G24" s="47" t="s">
        <v>16</v>
      </c>
      <c r="H24" s="35">
        <v>1</v>
      </c>
      <c r="I24" s="36">
        <v>0</v>
      </c>
      <c r="J24" s="7">
        <f t="shared" ref="J24:J45" si="1">SUM(H24*I24)</f>
        <v>0</v>
      </c>
      <c r="K24" s="47" t="s">
        <v>16</v>
      </c>
      <c r="L24" s="35">
        <v>1</v>
      </c>
      <c r="M24" s="78">
        <v>0</v>
      </c>
      <c r="N24" s="7">
        <f t="shared" ref="N24:N45" si="2">SUM(L24*M24)</f>
        <v>0</v>
      </c>
      <c r="O24" s="319"/>
      <c r="P24" s="67"/>
    </row>
    <row r="25" spans="1:16" ht="15.6" x14ac:dyDescent="0.3">
      <c r="A25" s="160" t="s">
        <v>127</v>
      </c>
      <c r="B25" s="114" t="s">
        <v>110</v>
      </c>
      <c r="C25" s="47" t="s">
        <v>16</v>
      </c>
      <c r="D25" s="35">
        <v>1</v>
      </c>
      <c r="E25" s="36">
        <v>0</v>
      </c>
      <c r="F25" s="7">
        <f t="shared" si="0"/>
        <v>0</v>
      </c>
      <c r="G25" s="47" t="s">
        <v>16</v>
      </c>
      <c r="H25" s="35">
        <v>1</v>
      </c>
      <c r="I25" s="36">
        <v>0</v>
      </c>
      <c r="J25" s="7">
        <f t="shared" si="1"/>
        <v>0</v>
      </c>
      <c r="K25" s="47" t="s">
        <v>16</v>
      </c>
      <c r="L25" s="35">
        <v>1</v>
      </c>
      <c r="M25" s="78">
        <v>0</v>
      </c>
      <c r="N25" s="7">
        <f t="shared" si="2"/>
        <v>0</v>
      </c>
      <c r="O25" s="319"/>
      <c r="P25" s="67"/>
    </row>
    <row r="26" spans="1:16" ht="15.6" x14ac:dyDescent="0.3">
      <c r="A26" s="160" t="s">
        <v>128</v>
      </c>
      <c r="B26" s="114" t="s">
        <v>111</v>
      </c>
      <c r="C26" s="47" t="s">
        <v>16</v>
      </c>
      <c r="D26" s="35">
        <v>1</v>
      </c>
      <c r="E26" s="36">
        <v>0</v>
      </c>
      <c r="F26" s="7">
        <f t="shared" si="0"/>
        <v>0</v>
      </c>
      <c r="G26" s="47" t="s">
        <v>16</v>
      </c>
      <c r="H26" s="35">
        <v>1</v>
      </c>
      <c r="I26" s="36">
        <v>0</v>
      </c>
      <c r="J26" s="7">
        <f t="shared" si="1"/>
        <v>0</v>
      </c>
      <c r="K26" s="47" t="s">
        <v>16</v>
      </c>
      <c r="L26" s="35">
        <v>1</v>
      </c>
      <c r="M26" s="78">
        <v>0</v>
      </c>
      <c r="N26" s="7">
        <f t="shared" si="2"/>
        <v>0</v>
      </c>
      <c r="O26" s="319"/>
      <c r="P26" s="67"/>
    </row>
    <row r="27" spans="1:16" ht="15.6" x14ac:dyDescent="0.3">
      <c r="A27" s="160" t="s">
        <v>129</v>
      </c>
      <c r="B27" s="114" t="s">
        <v>112</v>
      </c>
      <c r="C27" s="47" t="s">
        <v>16</v>
      </c>
      <c r="D27" s="35">
        <v>1</v>
      </c>
      <c r="E27" s="36">
        <v>0</v>
      </c>
      <c r="F27" s="7">
        <f t="shared" si="0"/>
        <v>0</v>
      </c>
      <c r="G27" s="47" t="s">
        <v>16</v>
      </c>
      <c r="H27" s="35">
        <v>1</v>
      </c>
      <c r="I27" s="36">
        <v>0</v>
      </c>
      <c r="J27" s="7">
        <f t="shared" si="1"/>
        <v>0</v>
      </c>
      <c r="K27" s="47" t="s">
        <v>16</v>
      </c>
      <c r="L27" s="35">
        <v>1</v>
      </c>
      <c r="M27" s="78">
        <v>0</v>
      </c>
      <c r="N27" s="7">
        <f t="shared" si="2"/>
        <v>0</v>
      </c>
      <c r="O27" s="319"/>
      <c r="P27" s="67"/>
    </row>
    <row r="28" spans="1:16" ht="15.6" x14ac:dyDescent="0.3">
      <c r="A28" s="160" t="s">
        <v>130</v>
      </c>
      <c r="B28" s="114" t="s">
        <v>113</v>
      </c>
      <c r="C28" s="47" t="s">
        <v>16</v>
      </c>
      <c r="D28" s="35">
        <v>1</v>
      </c>
      <c r="E28" s="36">
        <v>0</v>
      </c>
      <c r="F28" s="7">
        <f t="shared" si="0"/>
        <v>0</v>
      </c>
      <c r="G28" s="47" t="s">
        <v>16</v>
      </c>
      <c r="H28" s="35">
        <v>1</v>
      </c>
      <c r="I28" s="36">
        <v>0</v>
      </c>
      <c r="J28" s="7">
        <f t="shared" si="1"/>
        <v>0</v>
      </c>
      <c r="K28" s="47" t="s">
        <v>16</v>
      </c>
      <c r="L28" s="35">
        <v>1</v>
      </c>
      <c r="M28" s="78">
        <v>0</v>
      </c>
      <c r="N28" s="7">
        <f t="shared" si="2"/>
        <v>0</v>
      </c>
      <c r="O28" s="319"/>
      <c r="P28" s="67"/>
    </row>
    <row r="29" spans="1:16" ht="15.6" x14ac:dyDescent="0.3">
      <c r="A29" s="160" t="s">
        <v>131</v>
      </c>
      <c r="B29" s="114" t="s">
        <v>101</v>
      </c>
      <c r="C29" s="47" t="s">
        <v>16</v>
      </c>
      <c r="D29" s="35">
        <v>1</v>
      </c>
      <c r="E29" s="36">
        <v>0</v>
      </c>
      <c r="F29" s="7">
        <f t="shared" si="0"/>
        <v>0</v>
      </c>
      <c r="G29" s="47" t="s">
        <v>16</v>
      </c>
      <c r="H29" s="35">
        <v>1</v>
      </c>
      <c r="I29" s="36">
        <v>0</v>
      </c>
      <c r="J29" s="7">
        <f t="shared" si="1"/>
        <v>0</v>
      </c>
      <c r="K29" s="47" t="s">
        <v>16</v>
      </c>
      <c r="L29" s="35">
        <v>1</v>
      </c>
      <c r="M29" s="78">
        <v>0</v>
      </c>
      <c r="N29" s="7">
        <f t="shared" si="2"/>
        <v>0</v>
      </c>
      <c r="O29" s="319"/>
      <c r="P29" s="67"/>
    </row>
    <row r="30" spans="1:16" ht="15.6" x14ac:dyDescent="0.3">
      <c r="A30" s="160" t="s">
        <v>132</v>
      </c>
      <c r="B30" s="114" t="s">
        <v>114</v>
      </c>
      <c r="C30" s="47" t="s">
        <v>16</v>
      </c>
      <c r="D30" s="35">
        <v>1</v>
      </c>
      <c r="E30" s="36">
        <v>0</v>
      </c>
      <c r="F30" s="7">
        <f t="shared" si="0"/>
        <v>0</v>
      </c>
      <c r="G30" s="47" t="s">
        <v>16</v>
      </c>
      <c r="H30" s="35">
        <v>1</v>
      </c>
      <c r="I30" s="36">
        <v>0</v>
      </c>
      <c r="J30" s="7">
        <f t="shared" si="1"/>
        <v>0</v>
      </c>
      <c r="K30" s="47" t="s">
        <v>16</v>
      </c>
      <c r="L30" s="35">
        <v>1</v>
      </c>
      <c r="M30" s="78">
        <v>0</v>
      </c>
      <c r="N30" s="7">
        <f t="shared" si="2"/>
        <v>0</v>
      </c>
      <c r="O30" s="319"/>
      <c r="P30" s="67"/>
    </row>
    <row r="31" spans="1:16" ht="15.6" x14ac:dyDescent="0.3">
      <c r="A31" s="160" t="s">
        <v>133</v>
      </c>
      <c r="B31" s="114" t="s">
        <v>115</v>
      </c>
      <c r="C31" s="47" t="s">
        <v>16</v>
      </c>
      <c r="D31" s="35">
        <v>1</v>
      </c>
      <c r="E31" s="36">
        <v>0</v>
      </c>
      <c r="F31" s="7">
        <f t="shared" si="0"/>
        <v>0</v>
      </c>
      <c r="G31" s="47" t="s">
        <v>16</v>
      </c>
      <c r="H31" s="35">
        <v>1</v>
      </c>
      <c r="I31" s="36">
        <v>0</v>
      </c>
      <c r="J31" s="7">
        <f t="shared" si="1"/>
        <v>0</v>
      </c>
      <c r="K31" s="47" t="s">
        <v>16</v>
      </c>
      <c r="L31" s="35">
        <v>1</v>
      </c>
      <c r="M31" s="78">
        <v>0</v>
      </c>
      <c r="N31" s="7">
        <f t="shared" si="2"/>
        <v>0</v>
      </c>
      <c r="O31" s="319"/>
      <c r="P31" s="67"/>
    </row>
    <row r="32" spans="1:16" ht="15.6" x14ac:dyDescent="0.3">
      <c r="A32" s="160" t="s">
        <v>134</v>
      </c>
      <c r="B32" s="114" t="s">
        <v>116</v>
      </c>
      <c r="C32" s="47" t="s">
        <v>16</v>
      </c>
      <c r="D32" s="35">
        <v>1</v>
      </c>
      <c r="E32" s="36">
        <v>0</v>
      </c>
      <c r="F32" s="7">
        <f t="shared" si="0"/>
        <v>0</v>
      </c>
      <c r="G32" s="47" t="s">
        <v>16</v>
      </c>
      <c r="H32" s="35">
        <v>1</v>
      </c>
      <c r="I32" s="36">
        <v>0</v>
      </c>
      <c r="J32" s="7">
        <f t="shared" si="1"/>
        <v>0</v>
      </c>
      <c r="K32" s="47" t="s">
        <v>16</v>
      </c>
      <c r="L32" s="35">
        <v>1</v>
      </c>
      <c r="M32" s="78">
        <v>0</v>
      </c>
      <c r="N32" s="7">
        <f t="shared" si="2"/>
        <v>0</v>
      </c>
      <c r="O32" s="319"/>
      <c r="P32" s="67"/>
    </row>
    <row r="33" spans="1:16" ht="15.6" x14ac:dyDescent="0.3">
      <c r="A33" s="160" t="s">
        <v>135</v>
      </c>
      <c r="B33" s="114" t="s">
        <v>117</v>
      </c>
      <c r="C33" s="47" t="s">
        <v>16</v>
      </c>
      <c r="D33" s="35">
        <v>1</v>
      </c>
      <c r="E33" s="36">
        <v>0</v>
      </c>
      <c r="F33" s="7">
        <f t="shared" si="0"/>
        <v>0</v>
      </c>
      <c r="G33" s="47" t="s">
        <v>16</v>
      </c>
      <c r="H33" s="35">
        <v>1</v>
      </c>
      <c r="I33" s="36">
        <v>0</v>
      </c>
      <c r="J33" s="7">
        <f t="shared" si="1"/>
        <v>0</v>
      </c>
      <c r="K33" s="47" t="s">
        <v>16</v>
      </c>
      <c r="L33" s="35">
        <v>1</v>
      </c>
      <c r="M33" s="78">
        <v>0</v>
      </c>
      <c r="N33" s="7">
        <f t="shared" si="2"/>
        <v>0</v>
      </c>
      <c r="O33" s="319"/>
      <c r="P33" s="67"/>
    </row>
    <row r="34" spans="1:16" ht="15.6" x14ac:dyDescent="0.3">
      <c r="A34" s="160" t="s">
        <v>136</v>
      </c>
      <c r="B34" s="114" t="s">
        <v>119</v>
      </c>
      <c r="C34" s="47" t="s">
        <v>118</v>
      </c>
      <c r="D34" s="35">
        <v>1</v>
      </c>
      <c r="E34" s="36">
        <v>0</v>
      </c>
      <c r="F34" s="7">
        <f t="shared" si="0"/>
        <v>0</v>
      </c>
      <c r="G34" s="47" t="s">
        <v>118</v>
      </c>
      <c r="H34" s="35">
        <v>1</v>
      </c>
      <c r="I34" s="36">
        <v>0</v>
      </c>
      <c r="J34" s="7">
        <f t="shared" si="1"/>
        <v>0</v>
      </c>
      <c r="K34" s="47" t="s">
        <v>118</v>
      </c>
      <c r="L34" s="35">
        <v>1</v>
      </c>
      <c r="M34" s="78">
        <v>0</v>
      </c>
      <c r="N34" s="7">
        <f t="shared" si="2"/>
        <v>0</v>
      </c>
      <c r="O34" s="319"/>
      <c r="P34" s="67"/>
    </row>
    <row r="35" spans="1:16" ht="15.6" x14ac:dyDescent="0.3">
      <c r="A35" s="160" t="s">
        <v>137</v>
      </c>
      <c r="B35" s="114" t="s">
        <v>120</v>
      </c>
      <c r="C35" s="47" t="s">
        <v>118</v>
      </c>
      <c r="D35" s="35">
        <v>1</v>
      </c>
      <c r="E35" s="36">
        <v>0</v>
      </c>
      <c r="F35" s="7">
        <f t="shared" si="0"/>
        <v>0</v>
      </c>
      <c r="G35" s="47" t="s">
        <v>118</v>
      </c>
      <c r="H35" s="35">
        <v>1</v>
      </c>
      <c r="I35" s="36">
        <v>0</v>
      </c>
      <c r="J35" s="7">
        <f t="shared" si="1"/>
        <v>0</v>
      </c>
      <c r="K35" s="47" t="s">
        <v>118</v>
      </c>
      <c r="L35" s="35">
        <v>1</v>
      </c>
      <c r="M35" s="78">
        <v>0</v>
      </c>
      <c r="N35" s="7">
        <f t="shared" si="2"/>
        <v>0</v>
      </c>
      <c r="O35" s="319"/>
      <c r="P35" s="67"/>
    </row>
    <row r="36" spans="1:16" ht="15.6" x14ac:dyDescent="0.3">
      <c r="A36" s="160" t="s">
        <v>138</v>
      </c>
      <c r="B36" s="114" t="s">
        <v>121</v>
      </c>
      <c r="C36" s="47" t="s">
        <v>122</v>
      </c>
      <c r="D36" s="35">
        <v>1</v>
      </c>
      <c r="E36" s="36">
        <v>0</v>
      </c>
      <c r="F36" s="7">
        <f t="shared" si="0"/>
        <v>0</v>
      </c>
      <c r="G36" s="47" t="s">
        <v>16</v>
      </c>
      <c r="H36" s="35">
        <v>1</v>
      </c>
      <c r="I36" s="36">
        <v>0</v>
      </c>
      <c r="J36" s="7">
        <f t="shared" si="1"/>
        <v>0</v>
      </c>
      <c r="K36" s="47" t="s">
        <v>16</v>
      </c>
      <c r="L36" s="35">
        <v>1</v>
      </c>
      <c r="M36" s="78">
        <v>0</v>
      </c>
      <c r="N36" s="7">
        <f t="shared" si="2"/>
        <v>0</v>
      </c>
      <c r="O36" s="319"/>
      <c r="P36" s="67"/>
    </row>
    <row r="37" spans="1:16" ht="15.6" x14ac:dyDescent="0.3">
      <c r="A37" s="160" t="s">
        <v>139</v>
      </c>
      <c r="B37" s="114" t="s">
        <v>123</v>
      </c>
      <c r="C37" s="47" t="s">
        <v>16</v>
      </c>
      <c r="D37" s="35">
        <v>1</v>
      </c>
      <c r="E37" s="36">
        <v>0</v>
      </c>
      <c r="F37" s="7">
        <f t="shared" si="0"/>
        <v>0</v>
      </c>
      <c r="G37" s="47" t="s">
        <v>16</v>
      </c>
      <c r="H37" s="35">
        <v>1</v>
      </c>
      <c r="I37" s="36">
        <v>0</v>
      </c>
      <c r="J37" s="7">
        <f t="shared" si="1"/>
        <v>0</v>
      </c>
      <c r="K37" s="47" t="s">
        <v>16</v>
      </c>
      <c r="L37" s="35">
        <v>1</v>
      </c>
      <c r="M37" s="78">
        <v>0</v>
      </c>
      <c r="N37" s="7">
        <f t="shared" si="2"/>
        <v>0</v>
      </c>
      <c r="O37" s="319"/>
      <c r="P37" s="67"/>
    </row>
    <row r="38" spans="1:16" ht="15.6" x14ac:dyDescent="0.3">
      <c r="A38" s="160" t="s">
        <v>140</v>
      </c>
      <c r="B38" s="114" t="s">
        <v>124</v>
      </c>
      <c r="C38" s="47" t="s">
        <v>16</v>
      </c>
      <c r="D38" s="35">
        <v>1</v>
      </c>
      <c r="E38" s="36">
        <v>0</v>
      </c>
      <c r="F38" s="7">
        <f t="shared" si="0"/>
        <v>0</v>
      </c>
      <c r="G38" s="47" t="s">
        <v>16</v>
      </c>
      <c r="H38" s="35">
        <v>1</v>
      </c>
      <c r="I38" s="36">
        <v>0</v>
      </c>
      <c r="J38" s="7">
        <f t="shared" si="1"/>
        <v>0</v>
      </c>
      <c r="K38" s="47" t="s">
        <v>16</v>
      </c>
      <c r="L38" s="35">
        <v>1</v>
      </c>
      <c r="M38" s="78">
        <v>0</v>
      </c>
      <c r="N38" s="7">
        <f t="shared" si="2"/>
        <v>0</v>
      </c>
      <c r="O38" s="319"/>
      <c r="P38" s="67"/>
    </row>
    <row r="39" spans="1:16" ht="15.6" x14ac:dyDescent="0.3">
      <c r="A39" s="160" t="s">
        <v>141</v>
      </c>
      <c r="B39" s="114" t="s">
        <v>148</v>
      </c>
      <c r="C39" s="47" t="s">
        <v>16</v>
      </c>
      <c r="D39" s="35">
        <v>1</v>
      </c>
      <c r="E39" s="36">
        <v>0</v>
      </c>
      <c r="F39" s="7">
        <f t="shared" si="0"/>
        <v>0</v>
      </c>
      <c r="G39" s="47" t="s">
        <v>16</v>
      </c>
      <c r="H39" s="35">
        <v>1</v>
      </c>
      <c r="I39" s="36">
        <v>0</v>
      </c>
      <c r="J39" s="7">
        <f t="shared" si="1"/>
        <v>0</v>
      </c>
      <c r="K39" s="47" t="s">
        <v>16</v>
      </c>
      <c r="L39" s="35">
        <v>1</v>
      </c>
      <c r="M39" s="78">
        <v>0</v>
      </c>
      <c r="N39" s="7">
        <f t="shared" si="2"/>
        <v>0</v>
      </c>
      <c r="O39" s="319"/>
      <c r="P39" s="67"/>
    </row>
    <row r="40" spans="1:16" ht="15.6" x14ac:dyDescent="0.3">
      <c r="A40" s="160" t="s">
        <v>142</v>
      </c>
      <c r="B40" s="168" t="s">
        <v>149</v>
      </c>
      <c r="C40" s="47" t="s">
        <v>16</v>
      </c>
      <c r="D40" s="35">
        <v>1</v>
      </c>
      <c r="E40" s="36">
        <v>0</v>
      </c>
      <c r="F40" s="7">
        <f t="shared" si="0"/>
        <v>0</v>
      </c>
      <c r="G40" s="47" t="s">
        <v>16</v>
      </c>
      <c r="H40" s="35">
        <v>1</v>
      </c>
      <c r="I40" s="36">
        <v>0</v>
      </c>
      <c r="J40" s="7">
        <f t="shared" si="1"/>
        <v>0</v>
      </c>
      <c r="K40" s="47" t="s">
        <v>16</v>
      </c>
      <c r="L40" s="35">
        <v>1</v>
      </c>
      <c r="M40" s="78">
        <v>0</v>
      </c>
      <c r="N40" s="7">
        <f t="shared" si="2"/>
        <v>0</v>
      </c>
      <c r="O40" s="319"/>
      <c r="P40" s="67"/>
    </row>
    <row r="41" spans="1:16" ht="15.6" x14ac:dyDescent="0.3">
      <c r="A41" s="160" t="s">
        <v>143</v>
      </c>
      <c r="B41" s="114" t="s">
        <v>150</v>
      </c>
      <c r="C41" s="47" t="s">
        <v>16</v>
      </c>
      <c r="D41" s="35">
        <v>1</v>
      </c>
      <c r="E41" s="36">
        <v>0</v>
      </c>
      <c r="F41" s="7">
        <f t="shared" si="0"/>
        <v>0</v>
      </c>
      <c r="G41" s="47" t="s">
        <v>16</v>
      </c>
      <c r="H41" s="35">
        <v>1</v>
      </c>
      <c r="I41" s="36">
        <v>0</v>
      </c>
      <c r="J41" s="7">
        <f t="shared" si="1"/>
        <v>0</v>
      </c>
      <c r="K41" s="47" t="s">
        <v>16</v>
      </c>
      <c r="L41" s="35">
        <v>1</v>
      </c>
      <c r="M41" s="78">
        <v>0</v>
      </c>
      <c r="N41" s="7">
        <f t="shared" si="2"/>
        <v>0</v>
      </c>
      <c r="O41" s="319"/>
      <c r="P41" s="67"/>
    </row>
    <row r="42" spans="1:16" ht="15.6" x14ac:dyDescent="0.3">
      <c r="A42" s="160" t="s">
        <v>144</v>
      </c>
      <c r="B42" s="114" t="s">
        <v>100</v>
      </c>
      <c r="C42" s="47" t="s">
        <v>16</v>
      </c>
      <c r="D42" s="35">
        <v>1</v>
      </c>
      <c r="E42" s="36">
        <v>0</v>
      </c>
      <c r="F42" s="7">
        <f t="shared" si="0"/>
        <v>0</v>
      </c>
      <c r="G42" s="47" t="s">
        <v>16</v>
      </c>
      <c r="H42" s="35">
        <v>1</v>
      </c>
      <c r="I42" s="36">
        <v>0</v>
      </c>
      <c r="J42" s="7">
        <f t="shared" si="1"/>
        <v>0</v>
      </c>
      <c r="K42" s="47" t="s">
        <v>16</v>
      </c>
      <c r="L42" s="35">
        <v>1</v>
      </c>
      <c r="M42" s="78">
        <v>0</v>
      </c>
      <c r="N42" s="7">
        <f t="shared" si="2"/>
        <v>0</v>
      </c>
      <c r="O42" s="319"/>
      <c r="P42" s="67"/>
    </row>
    <row r="43" spans="1:16" ht="15.6" x14ac:dyDescent="0.3">
      <c r="A43" s="160" t="s">
        <v>145</v>
      </c>
      <c r="B43" s="114" t="s">
        <v>151</v>
      </c>
      <c r="C43" s="47" t="s">
        <v>16</v>
      </c>
      <c r="D43" s="35">
        <v>1</v>
      </c>
      <c r="E43" s="36">
        <v>0</v>
      </c>
      <c r="F43" s="7">
        <f t="shared" si="0"/>
        <v>0</v>
      </c>
      <c r="G43" s="47" t="s">
        <v>16</v>
      </c>
      <c r="H43" s="35">
        <v>1</v>
      </c>
      <c r="I43" s="36">
        <v>0</v>
      </c>
      <c r="J43" s="7">
        <f t="shared" si="1"/>
        <v>0</v>
      </c>
      <c r="K43" s="47" t="s">
        <v>16</v>
      </c>
      <c r="L43" s="35">
        <v>1</v>
      </c>
      <c r="M43" s="78">
        <v>0</v>
      </c>
      <c r="N43" s="7">
        <f t="shared" si="2"/>
        <v>0</v>
      </c>
      <c r="O43" s="319"/>
      <c r="P43" s="67"/>
    </row>
    <row r="44" spans="1:16" ht="15.6" x14ac:dyDescent="0.3">
      <c r="A44" s="160" t="s">
        <v>146</v>
      </c>
      <c r="B44" s="114" t="s">
        <v>102</v>
      </c>
      <c r="C44" s="47" t="s">
        <v>16</v>
      </c>
      <c r="D44" s="35">
        <v>1</v>
      </c>
      <c r="E44" s="36">
        <v>0</v>
      </c>
      <c r="F44" s="7">
        <f t="shared" si="0"/>
        <v>0</v>
      </c>
      <c r="G44" s="47" t="s">
        <v>16</v>
      </c>
      <c r="H44" s="35">
        <v>1</v>
      </c>
      <c r="I44" s="36">
        <v>0</v>
      </c>
      <c r="J44" s="7">
        <f t="shared" si="1"/>
        <v>0</v>
      </c>
      <c r="K44" s="47" t="s">
        <v>16</v>
      </c>
      <c r="L44" s="35">
        <v>1</v>
      </c>
      <c r="M44" s="78">
        <v>0</v>
      </c>
      <c r="N44" s="7">
        <f t="shared" si="2"/>
        <v>0</v>
      </c>
      <c r="O44" s="319"/>
      <c r="P44" s="67"/>
    </row>
    <row r="45" spans="1:16" ht="15.6" x14ac:dyDescent="0.3">
      <c r="A45" s="160" t="s">
        <v>147</v>
      </c>
      <c r="B45" s="114" t="s">
        <v>103</v>
      </c>
      <c r="C45" s="47" t="s">
        <v>16</v>
      </c>
      <c r="D45" s="35">
        <v>1</v>
      </c>
      <c r="E45" s="36">
        <v>0</v>
      </c>
      <c r="F45" s="7">
        <f t="shared" si="0"/>
        <v>0</v>
      </c>
      <c r="G45" s="47" t="s">
        <v>16</v>
      </c>
      <c r="H45" s="35">
        <v>1</v>
      </c>
      <c r="I45" s="36">
        <v>0</v>
      </c>
      <c r="J45" s="7">
        <f t="shared" si="1"/>
        <v>0</v>
      </c>
      <c r="K45" s="47" t="s">
        <v>16</v>
      </c>
      <c r="L45" s="35">
        <v>1</v>
      </c>
      <c r="M45" s="78">
        <v>0</v>
      </c>
      <c r="N45" s="7">
        <f t="shared" si="2"/>
        <v>0</v>
      </c>
      <c r="O45" s="320"/>
      <c r="P45" s="67"/>
    </row>
    <row r="46" spans="1:16" ht="33" customHeight="1" x14ac:dyDescent="0.3">
      <c r="A46" s="314"/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5"/>
      <c r="M46" s="241" t="s">
        <v>25</v>
      </c>
      <c r="N46" s="242"/>
      <c r="O46" s="74">
        <f>O22</f>
        <v>0</v>
      </c>
    </row>
    <row r="47" spans="1:16" ht="34.200000000000003" customHeight="1" x14ac:dyDescent="0.3">
      <c r="A47" s="316"/>
      <c r="B47" s="316"/>
      <c r="C47" s="316"/>
      <c r="D47" s="316"/>
      <c r="E47" s="316"/>
      <c r="F47" s="316"/>
      <c r="G47" s="316"/>
      <c r="H47" s="316"/>
      <c r="I47" s="316"/>
      <c r="J47" s="316"/>
      <c r="K47" s="316"/>
      <c r="L47" s="317"/>
      <c r="M47" s="241" t="s">
        <v>2</v>
      </c>
      <c r="N47" s="242"/>
      <c r="O47" s="75">
        <f>O46*0.15</f>
        <v>0</v>
      </c>
    </row>
    <row r="48" spans="1:16" ht="31.2" customHeight="1" thickBot="1" x14ac:dyDescent="0.35">
      <c r="A48" s="316"/>
      <c r="B48" s="316"/>
      <c r="C48" s="316"/>
      <c r="D48" s="316"/>
      <c r="E48" s="316"/>
      <c r="F48" s="316"/>
      <c r="G48" s="316"/>
      <c r="H48" s="316"/>
      <c r="I48" s="316"/>
      <c r="J48" s="316"/>
      <c r="K48" s="316"/>
      <c r="L48" s="317"/>
      <c r="M48" s="230" t="s">
        <v>9</v>
      </c>
      <c r="N48" s="231"/>
      <c r="O48" s="75">
        <f>O46+O47</f>
        <v>0</v>
      </c>
    </row>
    <row r="49" spans="1:15" ht="27" customHeight="1" thickBot="1" x14ac:dyDescent="0.35">
      <c r="A49" s="26"/>
      <c r="B49" s="28"/>
      <c r="C49" s="28"/>
      <c r="D49" s="28"/>
      <c r="E49" s="28"/>
      <c r="F49" s="28"/>
      <c r="G49" s="27"/>
      <c r="H49" s="27"/>
      <c r="I49" s="28"/>
      <c r="J49" s="28"/>
      <c r="K49" s="28"/>
      <c r="L49" s="28"/>
      <c r="M49" s="28"/>
      <c r="N49" s="28"/>
      <c r="O49" s="28"/>
    </row>
    <row r="50" spans="1:15" ht="31.95" customHeight="1" x14ac:dyDescent="0.3">
      <c r="A50" s="26"/>
      <c r="B50" s="249" t="s">
        <v>13</v>
      </c>
      <c r="C50" s="30"/>
      <c r="D50" s="258"/>
      <c r="E50" s="257"/>
      <c r="F50" s="258"/>
      <c r="G50" s="257"/>
      <c r="H50" s="20"/>
      <c r="K50" s="28"/>
      <c r="L50" s="28"/>
      <c r="M50" s="28"/>
      <c r="N50" s="28"/>
      <c r="O50" s="28"/>
    </row>
    <row r="51" spans="1:15" ht="14.4" customHeight="1" x14ac:dyDescent="0.3">
      <c r="A51" s="26"/>
      <c r="B51" s="250"/>
      <c r="C51" s="38" t="s">
        <v>10</v>
      </c>
      <c r="D51" s="254"/>
      <c r="E51" s="255"/>
      <c r="F51" s="252" t="s">
        <v>12</v>
      </c>
      <c r="G51" s="253"/>
      <c r="H51" s="20"/>
      <c r="K51" s="28"/>
      <c r="L51" s="28"/>
      <c r="M51" s="28"/>
      <c r="N51" s="28"/>
      <c r="O51" s="28"/>
    </row>
    <row r="52" spans="1:15" ht="47.4" customHeight="1" thickBot="1" x14ac:dyDescent="0.35">
      <c r="A52" s="26"/>
      <c r="B52" s="250"/>
      <c r="C52" s="31"/>
      <c r="D52" s="265"/>
      <c r="E52" s="266"/>
      <c r="F52" s="321"/>
      <c r="G52" s="264"/>
      <c r="H52" s="20"/>
      <c r="K52" s="28"/>
      <c r="L52" s="28"/>
      <c r="M52" s="28"/>
      <c r="N52" s="28"/>
      <c r="O52" s="28"/>
    </row>
    <row r="53" spans="1:15" ht="28.95" customHeight="1" thickBot="1" x14ac:dyDescent="0.35">
      <c r="A53" s="26"/>
      <c r="B53" s="251"/>
      <c r="C53" s="57" t="s">
        <v>15</v>
      </c>
      <c r="D53" s="265"/>
      <c r="E53" s="266"/>
      <c r="F53" s="259" t="s">
        <v>11</v>
      </c>
      <c r="G53" s="260"/>
      <c r="H53" s="20"/>
      <c r="K53" s="28"/>
      <c r="L53" s="28"/>
      <c r="M53" s="28"/>
      <c r="N53" s="28"/>
      <c r="O53" s="28"/>
    </row>
    <row r="54" spans="1:15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</sheetData>
  <sheetProtection formatCells="0" formatColumns="0" formatRows="0" insertRows="0"/>
  <protectedRanges>
    <protectedRange sqref="P21:P45" name="Range6"/>
    <protectedRange sqref="B5:F5 B7:F7 C6:F6" name="Range1_1"/>
  </protectedRanges>
  <mergeCells count="23">
    <mergeCell ref="O23:O45"/>
    <mergeCell ref="B50:B53"/>
    <mergeCell ref="D50:E50"/>
    <mergeCell ref="D52:E52"/>
    <mergeCell ref="D53:E53"/>
    <mergeCell ref="F50:G50"/>
    <mergeCell ref="F52:G52"/>
    <mergeCell ref="F53:G53"/>
    <mergeCell ref="D51:E51"/>
    <mergeCell ref="F51:G51"/>
    <mergeCell ref="B1:C1"/>
    <mergeCell ref="G22:I22"/>
    <mergeCell ref="C22:E22"/>
    <mergeCell ref="C16:D16"/>
    <mergeCell ref="C17:D17"/>
    <mergeCell ref="F17:F19"/>
    <mergeCell ref="C18:D18"/>
    <mergeCell ref="C19:D19"/>
    <mergeCell ref="K22:M22"/>
    <mergeCell ref="M46:N46"/>
    <mergeCell ref="M47:N47"/>
    <mergeCell ref="M48:N48"/>
    <mergeCell ref="A46:L48"/>
  </mergeCells>
  <phoneticPr fontId="13" type="noConversion"/>
  <dataValidations count="2">
    <dataValidation type="list" allowBlank="1" showInputMessage="1" showErrorMessage="1" sqref="E17:E19" xr:uid="{7461F389-C8C7-4353-BABF-7C8AF2090220}">
      <formula1>" ,X"</formula1>
    </dataValidation>
    <dataValidation type="decimal" operator="greaterThanOrEqual" allowBlank="1" showInputMessage="1" showErrorMessage="1" sqref="C17:D19" xr:uid="{8A539761-0DCC-4773-B36E-5816F16235C1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35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4AA9C84E9654A8A8D337DD4AB288B" ma:contentTypeVersion="16" ma:contentTypeDescription="Create a new document." ma:contentTypeScope="" ma:versionID="2c5a21e940580afb79ddf17d52ff0db2">
  <xsd:schema xmlns:xsd="http://www.w3.org/2001/XMLSchema" xmlns:xs="http://www.w3.org/2001/XMLSchema" xmlns:p="http://schemas.microsoft.com/office/2006/metadata/properties" xmlns:ns3="a6f7dbdb-6ec2-49d6-b7c2-65d9b3d1ef1b" xmlns:ns4="2bc5b814-7d32-4959-8df3-b6197aeba4bf" targetNamespace="http://schemas.microsoft.com/office/2006/metadata/properties" ma:root="true" ma:fieldsID="071098aa52f5d14d3a437c681697e2e8" ns3:_="" ns4:_="">
    <xsd:import namespace="a6f7dbdb-6ec2-49d6-b7c2-65d9b3d1ef1b"/>
    <xsd:import namespace="2bc5b814-7d32-4959-8df3-b6197aeba4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7dbdb-6ec2-49d6-b7c2-65d9b3d1ef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5b814-7d32-4959-8df3-b6197aeba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bc5b814-7d32-4959-8df3-b6197aeba4bf" xsi:nil="true"/>
  </documentManagement>
</p:properties>
</file>

<file path=customXml/itemProps1.xml><?xml version="1.0" encoding="utf-8"?>
<ds:datastoreItem xmlns:ds="http://schemas.openxmlformats.org/officeDocument/2006/customXml" ds:itemID="{57A289B7-D385-437A-B92B-75C9660E3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7dbdb-6ec2-49d6-b7c2-65d9b3d1ef1b"/>
    <ds:schemaRef ds:uri="2bc5b814-7d32-4959-8df3-b6197aeba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667C3D-D2D4-4A1E-B917-E5CD786F60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C5827-B4A7-477C-9FE0-E9452ADA3615}">
  <ds:schemaRefs>
    <ds:schemaRef ds:uri="http://www.w3.org/XML/1998/namespace"/>
    <ds:schemaRef ds:uri="http://purl.org/dc/dcmitype/"/>
    <ds:schemaRef ds:uri="http://purl.org/dc/elements/1.1/"/>
    <ds:schemaRef ds:uri="2bc5b814-7d32-4959-8df3-b6197aeba4bf"/>
    <ds:schemaRef ds:uri="http://schemas.microsoft.com/office/2006/documentManagement/types"/>
    <ds:schemaRef ds:uri="http://purl.org/dc/terms/"/>
    <ds:schemaRef ds:uri="a6f7dbdb-6ec2-49d6-b7c2-65d9b3d1ef1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SUMMARY SHEET</vt:lpstr>
      <vt:lpstr>PRICING SCHEDULE A </vt:lpstr>
      <vt:lpstr>PRICING SCHEDULE B</vt:lpstr>
      <vt:lpstr>PRICING SCHEDULE C</vt:lpstr>
      <vt:lpstr>'PRICING SCHEDULE A '!Print_Area</vt:lpstr>
      <vt:lpstr>'PRICING SCHEDULE B'!Print_Area</vt:lpstr>
      <vt:lpstr>'PRICING SCHEDULE C'!Print_Area</vt:lpstr>
      <vt:lpstr>'SUMMARY SHEET'!Print_Area</vt:lpstr>
      <vt:lpstr>'PRICING SCHEDULE A '!Print_Titles</vt:lpstr>
      <vt:lpstr>'PRICING SCHEDULE B'!Print_Titles</vt:lpstr>
      <vt:lpstr>'PRICING SCHEDULE C'!Print_Titles</vt:lpstr>
      <vt:lpstr>'SUMMARY SHEET'!Print_Titles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Athini Ndungane</cp:lastModifiedBy>
  <cp:lastPrinted>2025-09-30T15:28:48Z</cp:lastPrinted>
  <dcterms:created xsi:type="dcterms:W3CDTF">2017-06-15T23:28:53Z</dcterms:created>
  <dcterms:modified xsi:type="dcterms:W3CDTF">2026-09-18T07:19:51Z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0x01010076C4AA9C84E9654A8A8D337DD4AB288B</vt:lpwstr>
  </property>
</Properties>
</file>